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77d9c77834d7329/Desktop/Boot Camp/Homework/"/>
    </mc:Choice>
  </mc:AlternateContent>
  <xr:revisionPtr revIDLastSave="87" documentId="13_ncr:1_{3477AFD5-6351-4EBF-B050-B5AC9B4C086B}" xr6:coauthVersionLast="47" xr6:coauthVersionMax="47" xr10:uidLastSave="{6B566EB2-8558-4D7A-8220-ED53D8F56DA1}"/>
  <bookViews>
    <workbookView xWindow="-110" yWindow="-110" windowWidth="19420" windowHeight="10300" firstSheet="1" activeTab="1" xr2:uid="{00000000-000D-0000-FFFF-FFFF00000000}"/>
  </bookViews>
  <sheets>
    <sheet name="Pivot_1(2)" sheetId="8" state="hidden" r:id="rId1"/>
    <sheet name="Data Set" sheetId="1" r:id="rId2"/>
    <sheet name="Pivot_1" sheetId="2" r:id="rId3"/>
    <sheet name="Pivot_2" sheetId="5" r:id="rId4"/>
    <sheet name="Pivot_3" sheetId="6" r:id="rId5"/>
    <sheet name="Bonus" sheetId="10" r:id="rId6"/>
    <sheet name="Bonus Statistical Analysis" sheetId="11" r:id="rId7"/>
  </sheets>
  <definedNames>
    <definedName name="_xlnm._FilterDatabase" localSheetId="6" hidden="1">'Bonus Statistical Analysis'!$G$1:$H$1</definedName>
    <definedName name="_xlnm._FilterDatabase" localSheetId="1" hidden="1">'Data Set'!$A$1:$T$4115</definedName>
    <definedName name="goal">'Data Set'!$D$2:$D$4115</definedName>
    <definedName name="state">'Data Set'!$F$2:$F$4115</definedName>
  </definedNames>
  <calcPr calcId="191029" concurrentCalc="0"/>
  <pivotCaches>
    <pivotCache cacheId="2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" i="11" l="1"/>
  <c r="K7" i="11"/>
  <c r="K6" i="11"/>
  <c r="K5" i="11"/>
  <c r="K4" i="11"/>
  <c r="K3" i="11"/>
  <c r="E8" i="11"/>
  <c r="E7" i="11"/>
  <c r="E6" i="11"/>
  <c r="E5" i="11"/>
  <c r="E4" i="11"/>
  <c r="E3" i="11"/>
  <c r="D6" i="10"/>
  <c r="C6" i="10"/>
  <c r="D7" i="10"/>
  <c r="C7" i="10"/>
  <c r="D8" i="10"/>
  <c r="C8" i="10"/>
  <c r="D9" i="10"/>
  <c r="C9" i="10"/>
  <c r="D10" i="10"/>
  <c r="C10" i="10"/>
  <c r="D11" i="10"/>
  <c r="C11" i="10"/>
  <c r="D12" i="10"/>
  <c r="C12" i="10"/>
  <c r="D13" i="10"/>
  <c r="C13" i="10"/>
  <c r="B13" i="10"/>
  <c r="B12" i="10"/>
  <c r="B11" i="10"/>
  <c r="B10" i="10"/>
  <c r="B9" i="10"/>
  <c r="B8" i="10"/>
  <c r="B7" i="10"/>
  <c r="B6" i="10"/>
  <c r="D5" i="10"/>
  <c r="C5" i="10"/>
  <c r="B5" i="10"/>
  <c r="D4" i="10"/>
  <c r="C4" i="10"/>
  <c r="B4" i="10"/>
  <c r="D3" i="10"/>
  <c r="C3" i="10"/>
  <c r="D2" i="10"/>
  <c r="C2" i="10"/>
  <c r="B3" i="10"/>
  <c r="B2" i="10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6" i="10"/>
  <c r="F6" i="10"/>
  <c r="E9" i="10"/>
  <c r="H9" i="10"/>
  <c r="E10" i="10"/>
  <c r="F10" i="10"/>
  <c r="E13" i="10"/>
  <c r="G13" i="10"/>
  <c r="E8" i="10"/>
  <c r="G8" i="10"/>
  <c r="E7" i="10"/>
  <c r="H7" i="10"/>
  <c r="E5" i="10"/>
  <c r="F5" i="10"/>
  <c r="E4" i="10"/>
  <c r="F4" i="10"/>
  <c r="G9" i="10"/>
  <c r="E12" i="10"/>
  <c r="F12" i="10"/>
  <c r="E11" i="10"/>
  <c r="F11" i="10"/>
  <c r="E2" i="10"/>
  <c r="E3" i="10"/>
  <c r="H3" i="10"/>
  <c r="F9" i="10"/>
  <c r="G10" i="10"/>
  <c r="G6" i="10"/>
  <c r="H6" i="10"/>
  <c r="G7" i="10"/>
  <c r="F7" i="10"/>
  <c r="H8" i="10"/>
  <c r="F8" i="10"/>
  <c r="H10" i="10"/>
  <c r="F13" i="10"/>
  <c r="H13" i="10"/>
  <c r="H5" i="10"/>
  <c r="G5" i="10"/>
  <c r="G12" i="10"/>
  <c r="H4" i="10"/>
  <c r="G4" i="10"/>
  <c r="H12" i="10"/>
  <c r="F3" i="10"/>
  <c r="G11" i="10"/>
  <c r="H11" i="10"/>
  <c r="H2" i="10"/>
  <c r="G2" i="10"/>
  <c r="F2" i="10"/>
  <c r="G3" i="10"/>
</calcChain>
</file>

<file path=xl/sharedStrings.xml><?xml version="1.0" encoding="utf-8"?>
<sst xmlns="http://schemas.openxmlformats.org/spreadsheetml/2006/main" count="28691" uniqueCount="8416">
  <si>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</si>
  <si>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</si>
  <si>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</si>
  <si>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</si>
  <si>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</si>
  <si>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</si>
  <si>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</si>
  <si>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</si>
  <si>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</si>
  <si>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</si>
  <si>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</si>
  <si>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</si>
  <si>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</si>
  <si>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</si>
  <si>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</si>
  <si>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</si>
  <si>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</si>
  <si>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</si>
  <si>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</si>
  <si>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</si>
  <si>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</si>
  <si>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</si>
  <si>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</si>
  <si>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</si>
  <si>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</si>
  <si>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</si>
  <si>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</si>
  <si>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</si>
  <si>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</si>
  <si>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</si>
  <si>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</si>
  <si>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</si>
  <si>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</si>
  <si>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</si>
  <si>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</si>
  <si>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</si>
  <si>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</si>
  <si>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</si>
  <si>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</si>
  <si>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</si>
  <si>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</si>
  <si>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</si>
  <si>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</si>
  <si>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</si>
  <si>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</si>
  <si>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</si>
  <si>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</si>
  <si>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</si>
  <si>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</si>
  <si>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</si>
  <si>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</si>
  <si>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</si>
  <si>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</si>
  <si>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</si>
  <si>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</si>
  <si>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</si>
  <si>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</si>
  <si>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</si>
  <si>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</si>
  <si>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</si>
  <si>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</si>
  <si>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</si>
  <si>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</si>
  <si>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</si>
  <si>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</si>
  <si>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</si>
  <si>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</si>
  <si>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</si>
  <si>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</si>
  <si>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</si>
  <si>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</si>
  <si>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</si>
  <si>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</si>
  <si>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</si>
  <si>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</si>
  <si>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</si>
  <si>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</si>
  <si>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</si>
  <si>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</si>
  <si>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</si>
  <si>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</si>
  <si>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</si>
  <si>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</si>
  <si>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</si>
  <si>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</si>
  <si>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</si>
  <si>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</si>
  <si>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</si>
  <si>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</si>
  <si>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</si>
  <si>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</si>
  <si>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</si>
  <si>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</si>
  <si>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</si>
  <si>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</si>
  <si>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</si>
  <si>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</si>
  <si>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</si>
  <si>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</si>
  <si>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</si>
  <si>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</si>
  <si>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</si>
  <si>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</si>
  <si>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</si>
  <si>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</si>
  <si>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</si>
  <si>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</si>
  <si>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</si>
  <si>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</si>
  <si>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</si>
  <si>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</si>
  <si>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</si>
  <si>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</si>
  <si>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</si>
  <si>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</si>
  <si>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</si>
  <si>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</si>
  <si>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</si>
  <si>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</si>
  <si>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</si>
  <si>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</si>
  <si>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</si>
  <si>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</si>
  <si>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</si>
  <si>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</si>
  <si>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</si>
  <si>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</si>
  <si>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</si>
  <si>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</si>
  <si>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</si>
  <si>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</si>
  <si>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</si>
  <si>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</si>
  <si>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</si>
  <si>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</si>
  <si>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</si>
  <si>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</si>
  <si>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</si>
  <si>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</si>
  <si>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</si>
  <si>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</si>
  <si>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</si>
  <si>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</si>
  <si>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</si>
  <si>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</si>
  <si>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</si>
  <si>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</si>
  <si>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</si>
  <si>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</si>
  <si>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</si>
  <si>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</si>
  <si>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</si>
  <si>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</si>
  <si>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</si>
  <si>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</si>
  <si>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</si>
  <si>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</si>
  <si>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</si>
  <si>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</si>
  <si>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</si>
  <si>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</si>
  <si>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</si>
  <si>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</si>
  <si>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</si>
  <si>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</si>
  <si>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</si>
  <si>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</si>
  <si>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</si>
  <si>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</si>
  <si>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</si>
  <si>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</si>
  <si>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</si>
  <si>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</si>
  <si>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</si>
  <si>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</si>
  <si>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</si>
  <si>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</si>
  <si>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</si>
  <si>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</si>
  <si>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</si>
  <si>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</si>
  <si>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</si>
  <si>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</si>
  <si>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</si>
  <si>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</si>
  <si>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</si>
  <si>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</si>
  <si>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</si>
  <si>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</si>
  <si>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</si>
  <si>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</si>
  <si>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</si>
  <si>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</si>
  <si>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</si>
  <si>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</si>
  <si>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</si>
  <si>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</si>
  <si>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</si>
  <si>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</si>
  <si>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</si>
  <si>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</si>
  <si>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</si>
  <si>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</si>
  <si>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</si>
  <si>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</si>
  <si>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</si>
  <si>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</si>
  <si>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</si>
  <si>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</si>
  <si>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</si>
  <si>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</si>
  <si>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</si>
  <si>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</si>
  <si>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</si>
  <si>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</si>
  <si>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</si>
  <si>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</si>
  <si>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</si>
  <si>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</si>
  <si>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</si>
  <si>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</si>
  <si>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</si>
  <si>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</si>
  <si>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</si>
  <si>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</si>
  <si>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</si>
  <si>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</si>
  <si>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</si>
  <si>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</si>
  <si>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</si>
  <si>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</si>
  <si>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</si>
  <si>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</si>
  <si>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</si>
  <si>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</si>
  <si>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</si>
  <si>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</si>
  <si>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</si>
  <si>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</si>
  <si>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</si>
  <si>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</si>
  <si>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</si>
  <si>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</si>
  <si>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</si>
  <si>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</si>
  <si>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</si>
  <si>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</si>
  <si>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</si>
  <si>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</si>
  <si>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</si>
  <si>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</si>
  <si>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</si>
  <si>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</si>
  <si>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</si>
  <si>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</si>
  <si>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</si>
  <si>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</si>
  <si>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</si>
  <si>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</si>
  <si>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</si>
  <si>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</si>
  <si>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</si>
  <si>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</si>
  <si>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</si>
  <si>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</si>
  <si>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</si>
  <si>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</si>
  <si>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</si>
  <si>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</si>
  <si>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</si>
  <si>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</si>
  <si>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</si>
  <si>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</si>
  <si>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</si>
  <si>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</si>
  <si>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</si>
  <si>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</si>
  <si>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</si>
  <si>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</si>
  <si>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</si>
  <si>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</si>
  <si>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</si>
  <si>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</si>
  <si>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</si>
  <si>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</si>
  <si>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</si>
  <si>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</si>
  <si>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</si>
  <si>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</si>
  <si>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</si>
  <si>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</si>
  <si>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</si>
  <si>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</si>
  <si>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</si>
  <si>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</si>
  <si>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</si>
  <si>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</si>
  <si>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</si>
  <si>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</si>
  <si>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</si>
  <si>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</si>
  <si>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</si>
  <si>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</si>
  <si>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</si>
  <si>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</si>
  <si>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</si>
  <si>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</si>
  <si>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</si>
  <si>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</si>
  <si>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</si>
  <si>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</si>
  <si>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</si>
  <si>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</si>
  <si>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</si>
  <si>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</si>
  <si>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</si>
  <si>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</si>
  <si>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</si>
  <si>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</si>
  <si>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</si>
  <si>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</si>
  <si>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</si>
  <si>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</si>
  <si>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</si>
  <si>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</si>
  <si>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</si>
  <si>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</si>
  <si>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</si>
  <si>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</si>
  <si>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</si>
  <si>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</si>
  <si>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</si>
  <si>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</si>
  <si>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</si>
  <si>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</si>
  <si>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</si>
  <si>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</si>
  <si>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</si>
  <si>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</si>
  <si>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</si>
  <si>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</si>
  <si>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</si>
  <si>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</si>
  <si>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</si>
  <si>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</si>
  <si>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</si>
  <si>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</si>
  <si>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</si>
  <si>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</si>
  <si>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</si>
  <si>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</si>
  <si>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</si>
  <si>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</si>
  <si>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</si>
  <si>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</si>
  <si>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</si>
  <si>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</si>
  <si>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</si>
  <si>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</si>
  <si>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</si>
  <si>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</si>
  <si>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</si>
  <si>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</si>
  <si>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</si>
  <si>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</si>
  <si>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</si>
  <si>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</si>
  <si>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</si>
  <si>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</si>
  <si>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</si>
  <si>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</si>
  <si>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</si>
  <si>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</si>
  <si>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</si>
  <si>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</si>
  <si>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</si>
  <si>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</si>
  <si>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</si>
  <si>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</si>
  <si>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</si>
  <si>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</si>
  <si>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</si>
  <si>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</si>
  <si>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</si>
  <si>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</si>
  <si>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</si>
  <si>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</si>
  <si>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</si>
  <si>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</si>
  <si>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</si>
  <si>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</si>
  <si>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</si>
  <si>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</si>
  <si>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</si>
  <si>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</si>
  <si>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</si>
  <si>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</si>
  <si>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</si>
  <si>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</si>
  <si>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</si>
  <si>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</si>
  <si>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</si>
  <si>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</si>
  <si>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</si>
  <si>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</si>
  <si>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</si>
  <si>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</si>
  <si>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</si>
  <si>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</si>
  <si>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</si>
  <si>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</si>
  <si>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</si>
  <si>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</si>
  <si>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</si>
  <si>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</si>
  <si>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</si>
  <si>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</si>
  <si>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</si>
  <si>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</si>
  <si>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</si>
  <si>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</si>
  <si>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</si>
  <si>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</si>
  <si>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</si>
  <si>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</si>
  <si>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</si>
  <si>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</si>
  <si>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</si>
  <si>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</si>
  <si>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</si>
  <si>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</si>
  <si>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</si>
  <si>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</si>
  <si>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</si>
  <si>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</si>
  <si>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</si>
  <si>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</si>
  <si>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</si>
  <si>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</si>
  <si>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</si>
  <si>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</si>
  <si>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</si>
  <si>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</si>
  <si>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</si>
  <si>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</si>
  <si>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</si>
  <si>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</si>
  <si>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</si>
  <si>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</si>
  <si>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</si>
  <si>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</si>
  <si>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</si>
  <si>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</si>
  <si>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</si>
  <si>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</si>
  <si>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</si>
  <si>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</si>
  <si>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</si>
  <si>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</si>
  <si>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</si>
  <si>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</si>
  <si>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</si>
  <si>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</si>
  <si>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</si>
  <si>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</si>
  <si>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</si>
  <si>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</si>
  <si>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</si>
  <si>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</si>
  <si>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</si>
  <si>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</si>
  <si>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</si>
  <si>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</si>
  <si>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</si>
  <si>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</si>
  <si>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</si>
  <si>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</si>
  <si>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</si>
  <si>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</si>
  <si>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</si>
  <si>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</si>
  <si>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</si>
  <si>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</si>
  <si>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</si>
  <si>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</si>
  <si>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</si>
  <si>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</si>
  <si>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</si>
  <si>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</si>
  <si>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</si>
  <si>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</si>
  <si>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</si>
  <si>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</si>
  <si>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</si>
  <si>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</si>
  <si>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</si>
  <si>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</si>
  <si>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</si>
  <si>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</si>
  <si>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</si>
  <si>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</si>
  <si>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</si>
  <si>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</si>
  <si>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</si>
  <si>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</si>
  <si>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</si>
  <si>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</si>
  <si>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</si>
  <si>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</si>
  <si>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</si>
  <si>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</si>
  <si>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</si>
  <si>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</si>
  <si>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</si>
  <si>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</si>
  <si>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</si>
  <si>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</si>
  <si>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</si>
  <si>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</si>
  <si>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</si>
  <si>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</si>
  <si>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</si>
  <si>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</si>
  <si>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</si>
  <si>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</si>
  <si>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</si>
  <si>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</si>
  <si>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</si>
  <si>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</si>
  <si>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</si>
  <si>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</si>
  <si>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</si>
  <si>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</si>
  <si>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</si>
  <si>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</si>
  <si>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</si>
  <si>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</si>
  <si>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</si>
  <si>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</si>
  <si>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</si>
  <si>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</si>
  <si>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</si>
  <si>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</si>
  <si>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</si>
  <si>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</si>
  <si>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</si>
  <si>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</si>
  <si>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</si>
  <si>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</si>
  <si>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</si>
  <si>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</si>
  <si>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</si>
  <si>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</si>
  <si>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</si>
  <si>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</si>
  <si>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</si>
  <si>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</si>
  <si>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</si>
  <si>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</si>
  <si>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</si>
  <si>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</si>
  <si>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</si>
  <si>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</si>
  <si>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</si>
  <si>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</si>
  <si>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</si>
  <si>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</si>
  <si>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</si>
  <si>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</si>
  <si>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</si>
  <si>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</si>
  <si>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</si>
  <si>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</si>
  <si>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</si>
  <si>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</si>
  <si>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</si>
  <si>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</si>
  <si>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</si>
  <si>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</si>
  <si>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</si>
  <si>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</si>
  <si>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</si>
  <si>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</si>
  <si>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</si>
  <si>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</si>
  <si>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</si>
  <si>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</si>
  <si>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</si>
  <si>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</si>
  <si>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</si>
  <si>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</si>
  <si>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</si>
  <si>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</si>
  <si>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</si>
  <si>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</si>
  <si>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</si>
  <si>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</si>
  <si>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</si>
  <si>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</si>
  <si>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</si>
  <si>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</si>
  <si>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</si>
  <si>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</si>
  <si>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</si>
  <si>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</si>
  <si>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</si>
  <si>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</si>
  <si>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</si>
  <si>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</si>
  <si>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</si>
  <si>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</si>
  <si>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</si>
  <si>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</si>
  <si>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</si>
  <si>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</si>
  <si>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</si>
  <si>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</si>
  <si>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</si>
  <si>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</si>
  <si>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</si>
  <si>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</si>
  <si>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</si>
  <si>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</si>
  <si>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</si>
  <si>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</si>
  <si>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</si>
  <si>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</si>
  <si>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</si>
  <si>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</si>
  <si>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</si>
  <si>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</si>
  <si>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</si>
  <si>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</si>
  <si>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</si>
  <si>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</si>
  <si>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</si>
  <si>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</si>
  <si>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</si>
  <si>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</si>
  <si>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</si>
  <si>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</si>
  <si>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</si>
  <si>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</si>
  <si>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</si>
  <si>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</si>
  <si>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</si>
  <si>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</si>
  <si>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</si>
  <si>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</si>
  <si>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</si>
  <si>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</si>
  <si>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</si>
  <si>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</si>
  <si>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</si>
  <si>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</si>
  <si>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</si>
  <si>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</si>
  <si>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</si>
  <si>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</si>
  <si>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</si>
  <si>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</si>
  <si>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</si>
  <si>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</si>
  <si>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</si>
  <si>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</si>
  <si>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</si>
  <si>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</si>
  <si>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</si>
  <si>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</si>
  <si>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</si>
  <si>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</si>
  <si>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</si>
  <si>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</si>
  <si>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</si>
  <si>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</si>
  <si>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</si>
  <si>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</si>
  <si>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</si>
  <si>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</si>
  <si>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</si>
  <si>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</si>
  <si>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</si>
  <si>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</si>
  <si>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</si>
  <si>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</si>
  <si>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</si>
  <si>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</si>
  <si>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</si>
  <si>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</si>
  <si>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</si>
  <si>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</si>
  <si>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</si>
  <si>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</si>
  <si>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</si>
  <si>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</si>
  <si>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</si>
  <si>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</si>
  <si>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</si>
  <si>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</si>
  <si>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</si>
  <si>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</si>
  <si>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</si>
  <si>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</si>
  <si>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</si>
  <si>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</si>
  <si>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</si>
  <si>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</si>
  <si>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</si>
  <si>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</si>
  <si>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</si>
  <si>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</si>
  <si>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</si>
  <si>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</si>
  <si>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</si>
  <si>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</si>
  <si>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</si>
  <si>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</si>
  <si>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</si>
  <si>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</si>
  <si>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</si>
  <si>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</si>
  <si>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</si>
  <si>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</si>
  <si>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</si>
  <si>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</si>
  <si>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</si>
  <si>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</si>
  <si>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</si>
  <si>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</si>
  <si>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</si>
  <si>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</si>
  <si>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</si>
  <si>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</si>
  <si>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</si>
  <si>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</si>
  <si>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</si>
  <si>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</si>
  <si>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</si>
  <si>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</si>
  <si>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</si>
  <si>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</si>
  <si>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</si>
  <si>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</si>
  <si>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</si>
  <si>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</si>
  <si>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</si>
  <si>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</si>
  <si>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</si>
  <si>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</si>
  <si>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</si>
  <si>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</si>
  <si>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</si>
  <si>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</si>
  <si>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</si>
  <si>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</si>
  <si>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</si>
  <si>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</si>
  <si>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</si>
  <si>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</si>
  <si>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</si>
  <si>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</si>
  <si>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</si>
  <si>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</si>
  <si>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</si>
  <si>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</si>
  <si>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</si>
  <si>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</si>
  <si>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</si>
  <si>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</si>
  <si>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</si>
  <si>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</si>
  <si>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</si>
  <si>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</si>
  <si>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</si>
  <si>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</si>
  <si>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</si>
  <si>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</si>
  <si>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</si>
  <si>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</si>
  <si>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</si>
  <si>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</si>
  <si>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</si>
  <si>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</si>
  <si>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</si>
  <si>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</si>
  <si>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</si>
  <si>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</si>
  <si>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</si>
  <si>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</si>
  <si>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</si>
  <si>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</si>
  <si>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</si>
  <si>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</si>
  <si>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</si>
  <si>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</si>
  <si>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</si>
  <si>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</si>
  <si>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</si>
  <si>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</si>
  <si>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</si>
  <si>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</si>
  <si>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</si>
  <si>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</si>
  <si>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</si>
  <si>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</si>
  <si>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</si>
  <si>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</si>
  <si>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</si>
  <si>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</si>
  <si>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</si>
  <si>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</si>
  <si>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</si>
  <si>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</si>
  <si>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</si>
  <si>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</si>
  <si>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</si>
  <si>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</si>
  <si>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</si>
  <si>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</si>
  <si>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</si>
  <si>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</si>
  <si>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</si>
  <si>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</si>
  <si>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</si>
  <si>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</si>
  <si>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</si>
  <si>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</si>
  <si>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</si>
  <si>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</si>
  <si>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</si>
  <si>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</si>
  <si>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</si>
  <si>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</si>
  <si>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</si>
  <si>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</si>
  <si>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</si>
  <si>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</si>
  <si>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</si>
  <si>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</si>
  <si>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</si>
  <si>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</si>
  <si>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</si>
  <si>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</si>
  <si>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</si>
  <si>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</si>
  <si>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</si>
  <si>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</si>
  <si>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</si>
  <si>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</si>
  <si>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</si>
  <si>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</si>
  <si>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</si>
  <si>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</si>
  <si>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</si>
  <si>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</si>
  <si>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</si>
  <si>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</si>
  <si>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</si>
  <si>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</si>
  <si>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</si>
  <si>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</si>
  <si>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</si>
  <si>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</si>
  <si>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</si>
  <si>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</si>
  <si>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</si>
  <si>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</si>
  <si>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</si>
  <si>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</si>
  <si>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</si>
  <si>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</si>
  <si>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</si>
  <si>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</si>
  <si>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</si>
  <si>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</si>
  <si>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</si>
  <si>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</si>
  <si>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</si>
  <si>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</si>
  <si>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</si>
  <si>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</si>
  <si>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</si>
  <si>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</si>
  <si>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</si>
  <si>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</si>
  <si>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</si>
  <si>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</si>
  <si>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</si>
  <si>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</si>
  <si>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</si>
  <si>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</si>
  <si>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</si>
  <si>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</si>
  <si>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</si>
  <si>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</si>
  <si>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</si>
  <si>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</si>
  <si>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</si>
  <si>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</si>
  <si>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</si>
  <si>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</si>
  <si>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</si>
  <si>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</si>
  <si>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</si>
  <si>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</si>
  <si>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</si>
  <si>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</si>
  <si>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</si>
  <si>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</si>
  <si>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</si>
  <si>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</si>
  <si>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</si>
  <si>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</si>
  <si>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</si>
  <si>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</si>
  <si>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</si>
  <si>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</si>
  <si>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</si>
  <si>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</si>
  <si>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</si>
  <si>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</si>
  <si>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</si>
  <si>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</si>
  <si>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</si>
  <si>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</si>
  <si>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</si>
  <si>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</si>
  <si>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</si>
  <si>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</si>
  <si>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</si>
  <si>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</si>
  <si>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</si>
  <si>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</si>
  <si>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</si>
  <si>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</si>
  <si>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</si>
  <si>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</si>
  <si>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</si>
  <si>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</si>
  <si>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</si>
  <si>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</si>
  <si>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</si>
  <si>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</si>
  <si>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</si>
  <si>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</si>
  <si>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</si>
  <si>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</si>
  <si>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</si>
  <si>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</si>
  <si>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</si>
  <si>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</si>
  <si>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</si>
  <si>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</si>
  <si>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</si>
  <si>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</si>
  <si>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</si>
  <si>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</si>
  <si>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</si>
  <si>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</si>
  <si>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</si>
  <si>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</si>
  <si>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</si>
  <si>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</si>
  <si>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</si>
  <si>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</si>
  <si>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</si>
  <si>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</si>
  <si>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</si>
  <si>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</si>
  <si>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</si>
  <si>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</si>
  <si>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</si>
  <si>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</si>
  <si>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</si>
  <si>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</si>
  <si>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</si>
  <si>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</si>
  <si>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</si>
  <si>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</si>
  <si>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</si>
  <si>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</si>
  <si>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</si>
  <si>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</si>
  <si>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</si>
  <si>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</si>
  <si>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</si>
  <si>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</si>
  <si>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</si>
  <si>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</si>
  <si>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</si>
  <si>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</si>
  <si>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</si>
  <si>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</si>
  <si>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</si>
  <si>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</si>
  <si>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</si>
  <si>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</si>
  <si>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</si>
  <si>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</si>
  <si>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</si>
  <si>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</si>
  <si>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</si>
  <si>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</si>
  <si>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</si>
  <si>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</si>
  <si>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</si>
  <si>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</si>
  <si>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</si>
  <si>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</si>
  <si>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</si>
  <si>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</si>
  <si>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</si>
  <si>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</si>
  <si>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</si>
  <si>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</si>
  <si>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</si>
  <si>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</si>
  <si>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</si>
  <si>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</si>
  <si>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</si>
  <si>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</si>
  <si>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</si>
  <si>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</si>
  <si>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</si>
  <si>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</si>
  <si>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</si>
  <si>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</si>
  <si>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</si>
  <si>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</si>
  <si>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</si>
  <si>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</si>
  <si>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</si>
  <si>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</si>
  <si>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</si>
  <si>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</si>
  <si>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</si>
  <si>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</si>
  <si>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</si>
  <si>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</si>
  <si>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</si>
  <si>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</si>
  <si>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</si>
  <si>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</si>
  <si>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</si>
  <si>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</si>
  <si>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</si>
  <si>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</si>
  <si>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</si>
  <si>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</si>
  <si>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</si>
  <si>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</si>
  <si>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</si>
  <si>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</si>
  <si>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</si>
  <si>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</si>
  <si>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</si>
  <si>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</si>
  <si>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</si>
  <si>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</si>
  <si>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</si>
  <si>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</si>
  <si>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</si>
  <si>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</si>
  <si>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</si>
  <si>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</si>
  <si>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</si>
  <si>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</si>
  <si>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</si>
  <si>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</si>
  <si>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</si>
  <si>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</si>
  <si>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</si>
  <si>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</si>
  <si>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</si>
  <si>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</si>
  <si>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</si>
  <si>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</si>
  <si>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</si>
  <si>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</si>
  <si>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</si>
  <si>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</si>
  <si>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</si>
  <si>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</si>
  <si>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</si>
  <si>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</si>
  <si>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</si>
  <si>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</si>
  <si>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</si>
  <si>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</si>
  <si>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</si>
  <si>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</si>
  <si>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</si>
  <si>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</si>
  <si>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</si>
  <si>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</si>
  <si>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</si>
  <si>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</si>
  <si>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</si>
  <si>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</si>
  <si>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</si>
  <si>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</si>
  <si>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</si>
  <si>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</si>
  <si>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</si>
  <si>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</si>
  <si>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</si>
  <si>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</si>
  <si>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</si>
  <si>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</si>
  <si>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</si>
  <si>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</si>
  <si>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</si>
  <si>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</si>
  <si>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</si>
  <si>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</si>
  <si>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</si>
  <si>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</si>
  <si>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</si>
  <si>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</si>
  <si>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</si>
  <si>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</si>
  <si>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</si>
  <si>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</si>
  <si>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</si>
  <si>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</si>
  <si>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</si>
  <si>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</si>
  <si>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</si>
  <si>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</si>
  <si>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</si>
  <si>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</si>
  <si>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</si>
  <si>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</si>
  <si>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</si>
  <si>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</si>
  <si>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</si>
  <si>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</si>
  <si>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</si>
  <si>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</si>
  <si>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</si>
  <si>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</si>
  <si>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</si>
  <si>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</si>
  <si>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</si>
  <si>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</si>
  <si>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</si>
  <si>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</si>
  <si>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</si>
  <si>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</si>
  <si>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</si>
  <si>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</si>
  <si>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</si>
  <si>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</si>
  <si>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</si>
  <si>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</si>
  <si>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</si>
  <si>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</si>
  <si>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</si>
  <si>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</si>
  <si>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</si>
  <si>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</si>
  <si>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</si>
  <si>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</si>
  <si>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</si>
  <si>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</si>
  <si>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</si>
  <si>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</si>
  <si>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</si>
  <si>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</si>
  <si>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</si>
  <si>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</si>
  <si>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</si>
  <si>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</si>
  <si>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</si>
  <si>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</si>
  <si>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</si>
  <si>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</si>
  <si>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</si>
  <si>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</si>
  <si>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</si>
  <si>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</si>
  <si>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</si>
  <si>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</si>
  <si>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</si>
  <si>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</si>
  <si>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</si>
  <si>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</si>
  <si>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</si>
  <si>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</si>
  <si>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</si>
  <si>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</si>
  <si>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</si>
  <si>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</si>
  <si>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</si>
  <si>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</si>
  <si>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</si>
  <si>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</si>
  <si>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</si>
  <si>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</si>
  <si>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</si>
  <si>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</si>
  <si>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</si>
  <si>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</si>
  <si>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</si>
  <si>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</si>
  <si>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</si>
  <si>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</si>
  <si>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</si>
  <si>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</si>
  <si>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</si>
  <si>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</si>
  <si>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</si>
  <si>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</si>
  <si>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</si>
  <si>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</si>
  <si>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</si>
  <si>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</si>
  <si>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</si>
  <si>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</si>
  <si>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</si>
  <si>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</si>
  <si>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</si>
  <si>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</si>
  <si>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</si>
  <si>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</si>
  <si>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</si>
  <si>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</si>
  <si>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</si>
  <si>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</si>
  <si>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</si>
  <si>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</si>
  <si>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</si>
  <si>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</si>
  <si>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</si>
  <si>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</si>
  <si>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</si>
  <si>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</si>
  <si>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</si>
  <si>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</si>
  <si>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</si>
  <si>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</si>
  <si>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</si>
  <si>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</si>
  <si>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</si>
  <si>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</si>
  <si>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</si>
  <si>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</si>
  <si>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</si>
  <si>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</si>
  <si>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</si>
  <si>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</si>
  <si>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</si>
  <si>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</si>
  <si>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</si>
  <si>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</si>
  <si>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</si>
  <si>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</si>
  <si>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</si>
  <si>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</si>
  <si>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</si>
  <si>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</si>
  <si>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</si>
  <si>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</si>
  <si>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</si>
  <si>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</si>
  <si>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</si>
  <si>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</si>
  <si>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</si>
  <si>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</si>
  <si>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</si>
  <si>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</si>
  <si>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</si>
  <si>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</si>
  <si>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</si>
  <si>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</si>
  <si>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</si>
  <si>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</si>
  <si>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</si>
  <si>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</si>
  <si>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</si>
  <si>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</si>
  <si>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</si>
  <si>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</si>
  <si>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</si>
  <si>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</si>
  <si>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</si>
  <si>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</si>
  <si>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</si>
  <si>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</si>
  <si>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</si>
  <si>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</si>
  <si>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</si>
  <si>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</si>
  <si>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</si>
  <si>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</si>
  <si>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</si>
  <si>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</si>
  <si>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</si>
  <si>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</si>
  <si>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</si>
  <si>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</si>
  <si>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</si>
  <si>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</si>
  <si>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</si>
  <si>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</si>
  <si>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</si>
  <si>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</si>
  <si>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</si>
  <si>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</si>
  <si>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</si>
  <si>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</si>
  <si>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</si>
  <si>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</si>
  <si>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</si>
  <si>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</si>
  <si>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</si>
  <si>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</si>
  <si>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</si>
  <si>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</si>
  <si>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</si>
  <si>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</si>
  <si>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</si>
  <si>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</si>
  <si>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</si>
  <si>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</si>
  <si>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</si>
  <si>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</si>
  <si>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</si>
  <si>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</si>
  <si>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</si>
  <si>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</si>
  <si>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</si>
  <si>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</si>
  <si>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</si>
  <si>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</si>
  <si>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</si>
  <si>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</si>
  <si>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</si>
  <si>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</si>
  <si>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</si>
  <si>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</si>
  <si>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</si>
  <si>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</si>
  <si>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</si>
  <si>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</si>
  <si>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</si>
  <si>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</si>
  <si>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</si>
  <si>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</si>
  <si>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</si>
  <si>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</si>
  <si>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</si>
  <si>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</si>
  <si>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</si>
  <si>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</si>
  <si>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</si>
  <si>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</si>
  <si>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</si>
  <si>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</si>
  <si>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</si>
  <si>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</si>
  <si>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</si>
  <si>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</si>
  <si>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</si>
  <si>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</si>
  <si>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</si>
  <si>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</si>
  <si>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</si>
  <si>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</si>
  <si>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</si>
  <si>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</si>
  <si>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</si>
  <si>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</si>
  <si>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</si>
  <si>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</si>
  <si>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</si>
  <si>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</si>
  <si>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</si>
  <si>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</si>
  <si>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</si>
  <si>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</si>
  <si>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</si>
  <si>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</si>
  <si>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</si>
  <si>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</si>
  <si>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</si>
  <si>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</si>
  <si>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</si>
  <si>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</si>
  <si>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</si>
  <si>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</si>
  <si>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</si>
  <si>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</si>
  <si>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</si>
  <si>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</si>
  <si>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</si>
  <si>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</si>
  <si>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</si>
  <si>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</si>
  <si>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</si>
  <si>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</si>
  <si>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</si>
  <si>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</si>
  <si>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</si>
  <si>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</si>
  <si>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</si>
  <si>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</si>
  <si>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</si>
  <si>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</si>
  <si>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</si>
  <si>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</si>
  <si>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</si>
  <si>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</si>
  <si>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</si>
  <si>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</si>
  <si>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</si>
  <si>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</si>
  <si>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</si>
  <si>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</si>
  <si>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</si>
  <si>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</si>
  <si>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</si>
  <si>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</si>
  <si>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</si>
  <si>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</si>
  <si>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</si>
  <si>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</si>
  <si>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</si>
  <si>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</si>
  <si>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</si>
  <si>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</si>
  <si>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</si>
  <si>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</si>
  <si>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</si>
  <si>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</si>
  <si>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</si>
  <si>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</si>
  <si>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</si>
  <si>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</si>
  <si>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</si>
  <si>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</si>
  <si>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</si>
  <si>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</si>
  <si>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</si>
  <si>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</si>
  <si>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</si>
  <si>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</si>
  <si>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</si>
  <si>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</si>
  <si>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</si>
  <si>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</si>
  <si>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</si>
  <si>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</si>
  <si>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</si>
  <si>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</si>
  <si>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</si>
  <si>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</si>
  <si>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</si>
  <si>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</si>
  <si>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</si>
  <si>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</si>
  <si>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</si>
  <si>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</si>
  <si>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</si>
  <si>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</si>
  <si>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</si>
  <si>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</si>
  <si>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</si>
  <si>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</si>
  <si>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</si>
  <si>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</si>
  <si>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</si>
  <si>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</si>
  <si>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</si>
  <si>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</si>
  <si>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</si>
  <si>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</si>
  <si>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</si>
  <si>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</si>
  <si>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</si>
  <si>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</si>
  <si>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</si>
  <si>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</si>
  <si>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</si>
  <si>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</si>
  <si>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</si>
  <si>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</si>
  <si>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</si>
  <si>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</si>
  <si>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</si>
  <si>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</si>
  <si>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</si>
  <si>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</si>
  <si>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</si>
  <si>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</si>
  <si>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</si>
  <si>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</si>
  <si>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</si>
  <si>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</si>
  <si>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</si>
  <si>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</si>
  <si>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</si>
  <si>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</si>
  <si>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</si>
  <si>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</si>
  <si>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</si>
  <si>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</si>
  <si>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</si>
  <si>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</si>
  <si>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</si>
  <si>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</si>
  <si>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</si>
  <si>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</si>
  <si>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</si>
  <si>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</si>
  <si>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</si>
  <si>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</si>
  <si>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</si>
  <si>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</si>
  <si>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</si>
  <si>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</si>
  <si>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</si>
  <si>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</si>
  <si>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</si>
  <si>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</si>
  <si>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</si>
  <si>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</si>
  <si>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</si>
  <si>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</si>
  <si>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</si>
  <si>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</si>
  <si>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</si>
  <si>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</si>
  <si>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</si>
  <si>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</si>
  <si>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</si>
  <si>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</si>
  <si>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</si>
  <si>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</si>
  <si>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</si>
  <si>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</si>
  <si>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</si>
  <si>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</si>
  <si>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</si>
  <si>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</si>
  <si>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</si>
  <si>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</si>
  <si>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</si>
  <si>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</si>
  <si>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</si>
  <si>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</si>
  <si>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</si>
  <si>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</si>
  <si>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</si>
  <si>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</si>
  <si>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</si>
  <si>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</si>
  <si>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</si>
  <si>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</si>
  <si>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</si>
  <si>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</si>
  <si>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</si>
  <si>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</si>
  <si>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</si>
  <si>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</si>
  <si>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</si>
  <si>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</si>
  <si>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</si>
  <si>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</si>
  <si>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</si>
  <si>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</si>
  <si>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</si>
  <si>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</si>
  <si>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</si>
  <si>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</si>
  <si>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</si>
  <si>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</si>
  <si>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</si>
  <si>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</si>
  <si>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</si>
  <si>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</si>
  <si>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</si>
  <si>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</si>
  <si>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</si>
  <si>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</si>
  <si>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</si>
  <si>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</si>
  <si>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</si>
  <si>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</si>
  <si>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</si>
  <si>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</si>
  <si>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</si>
  <si>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</si>
  <si>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</si>
  <si>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</si>
  <si>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</si>
  <si>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</si>
  <si>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</si>
  <si>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</si>
  <si>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</si>
  <si>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</si>
  <si>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</si>
  <si>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</si>
  <si>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</si>
  <si>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</si>
  <si>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</si>
  <si>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</si>
  <si>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</si>
  <si>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</si>
  <si>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</si>
  <si>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</si>
  <si>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</si>
  <si>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</si>
  <si>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</si>
  <si>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</si>
  <si>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</si>
  <si>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</si>
  <si>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</si>
  <si>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</si>
  <si>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</si>
  <si>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</si>
  <si>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</si>
  <si>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</si>
  <si>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</si>
  <si>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</si>
  <si>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</si>
  <si>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</si>
  <si>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</si>
  <si>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</si>
  <si>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</si>
  <si>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</si>
  <si>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</si>
  <si>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</si>
  <si>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</si>
  <si>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</si>
  <si>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</si>
  <si>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</si>
  <si>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</si>
  <si>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</si>
  <si>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</si>
  <si>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</si>
  <si>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</si>
  <si>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</si>
  <si>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</si>
  <si>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</si>
  <si>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</si>
  <si>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</si>
  <si>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</si>
  <si>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</si>
  <si>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</si>
  <si>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</si>
  <si>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</si>
  <si>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</si>
  <si>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</si>
  <si>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</si>
  <si>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</si>
  <si>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</si>
  <si>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</si>
  <si>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</si>
  <si>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</si>
  <si>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</si>
  <si>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</si>
  <si>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</si>
  <si>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</si>
  <si>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</si>
  <si>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</si>
  <si>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</si>
  <si>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</si>
  <si>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</si>
  <si>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</si>
  <si>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</si>
  <si>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</si>
  <si>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</si>
  <si>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</si>
  <si>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</si>
  <si>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</si>
  <si>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</si>
  <si>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</si>
  <si>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</si>
  <si>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</si>
  <si>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</si>
  <si>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</si>
  <si>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</si>
  <si>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</si>
  <si>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</si>
  <si>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</si>
  <si>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</si>
  <si>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</si>
  <si>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</si>
  <si>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</si>
  <si>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</si>
  <si>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</si>
  <si>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</si>
  <si>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</si>
  <si>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</si>
  <si>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</si>
  <si>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</si>
  <si>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</si>
  <si>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</si>
  <si>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</si>
  <si>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</si>
  <si>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</si>
  <si>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</si>
  <si>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</si>
  <si>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</si>
  <si>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</si>
  <si>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</si>
  <si>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</si>
  <si>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</si>
  <si>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</si>
  <si>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</si>
  <si>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</si>
  <si>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</si>
  <si>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</si>
  <si>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</si>
  <si>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</si>
  <si>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</si>
  <si>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</si>
  <si>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</si>
  <si>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</si>
  <si>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</si>
  <si>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</si>
  <si>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</si>
  <si>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</si>
  <si>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</si>
  <si>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</si>
  <si>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</si>
  <si>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</si>
  <si>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</si>
  <si>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</si>
  <si>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</si>
  <si>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</si>
  <si>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</si>
  <si>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</si>
  <si>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</si>
  <si>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</si>
  <si>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</si>
  <si>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</si>
  <si>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</si>
  <si>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</si>
  <si>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</si>
  <si>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</si>
  <si>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</si>
  <si>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</si>
  <si>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</si>
  <si>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</si>
  <si>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</si>
  <si>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</si>
  <si>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</si>
  <si>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</si>
  <si>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</si>
  <si>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</si>
  <si>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</si>
  <si>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</si>
  <si>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</si>
  <si>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</si>
  <si>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</si>
  <si>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</si>
  <si>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</si>
  <si>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</si>
  <si>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</si>
  <si>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</si>
  <si>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</si>
  <si>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</si>
  <si>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</si>
  <si>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</si>
  <si>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</si>
  <si>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</si>
  <si>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</si>
  <si>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</si>
  <si>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</si>
  <si>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</si>
  <si>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</si>
  <si>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</si>
  <si>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</si>
  <si>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</si>
  <si>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</si>
  <si>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</si>
  <si>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</si>
  <si>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</si>
  <si>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</si>
  <si>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</si>
  <si>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</si>
  <si>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</si>
  <si>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</si>
  <si>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</si>
  <si>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</si>
  <si>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</si>
  <si>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</si>
  <si>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</si>
  <si>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</si>
  <si>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</si>
  <si>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</si>
  <si>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</si>
  <si>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</si>
  <si>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</si>
  <si>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</si>
  <si>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</si>
  <si>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</si>
  <si>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</si>
  <si>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</si>
  <si>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</si>
  <si>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</si>
  <si>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</si>
  <si>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</si>
  <si>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</si>
  <si>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</si>
  <si>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</si>
  <si>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</si>
  <si>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</si>
  <si>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</si>
  <si>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</si>
  <si>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</si>
  <si>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</si>
  <si>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</si>
  <si>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</si>
  <si>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</si>
  <si>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</si>
  <si>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</si>
  <si>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</si>
  <si>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</si>
  <si>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</si>
  <si>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</si>
  <si>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</si>
  <si>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</si>
  <si>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</si>
  <si>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</si>
  <si>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</si>
  <si>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</si>
  <si>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</si>
  <si>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</si>
  <si>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</si>
  <si>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</si>
  <si>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</si>
  <si>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</si>
  <si>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</si>
  <si>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</si>
  <si>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</si>
  <si>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</si>
  <si>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</si>
  <si>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</si>
  <si>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</si>
  <si>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</si>
  <si>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</si>
  <si>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</si>
  <si>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</si>
  <si>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</si>
  <si>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</si>
  <si>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</si>
  <si>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</si>
  <si>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</si>
  <si>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</si>
  <si>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</si>
  <si>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</si>
  <si>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</si>
  <si>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</si>
  <si>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</si>
  <si>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</si>
  <si>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</si>
  <si>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</si>
  <si>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</si>
  <si>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</si>
  <si>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</si>
  <si>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</si>
  <si>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</si>
  <si>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</si>
  <si>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</si>
  <si>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</si>
  <si>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</si>
  <si>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</si>
  <si>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</si>
  <si>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</si>
  <si>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</si>
  <si>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</si>
  <si>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</si>
  <si>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</si>
  <si>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</si>
  <si>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</si>
  <si>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</si>
  <si>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</si>
  <si>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</si>
  <si>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</si>
  <si>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</si>
  <si>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</si>
  <si>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</si>
  <si>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</si>
  <si>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</si>
  <si>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</si>
  <si>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</si>
  <si>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</si>
  <si>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</si>
  <si>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</si>
  <si>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</si>
  <si>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</si>
  <si>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</si>
  <si>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</si>
  <si>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</si>
  <si>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</si>
  <si>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</si>
  <si>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</si>
  <si>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</si>
  <si>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</si>
  <si>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</si>
  <si>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</si>
  <si>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</si>
  <si>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</si>
  <si>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</si>
  <si>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</si>
  <si>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</si>
  <si>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</si>
  <si>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</si>
  <si>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</si>
  <si>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</si>
  <si>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</si>
  <si>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</si>
  <si>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</si>
  <si>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</si>
  <si>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</si>
  <si>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</si>
  <si>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</si>
  <si>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</si>
  <si>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</si>
  <si>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</si>
  <si>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</si>
  <si>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</si>
  <si>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</si>
  <si>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</si>
  <si>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</si>
  <si>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</si>
  <si>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</si>
  <si>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</si>
  <si>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</si>
  <si>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</si>
  <si>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</si>
  <si>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</si>
  <si>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</si>
  <si>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</si>
  <si>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</si>
  <si>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</si>
  <si>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</si>
  <si>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</si>
  <si>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</si>
  <si>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</si>
  <si>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</si>
  <si>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</si>
  <si>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</si>
  <si>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</si>
  <si>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</si>
  <si>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</si>
  <si>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</si>
  <si>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</si>
  <si>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</si>
  <si>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</si>
  <si>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</si>
  <si>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</si>
  <si>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</si>
  <si>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</si>
  <si>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</si>
  <si>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</si>
  <si>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</si>
  <si>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</si>
  <si>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</si>
  <si>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</si>
  <si>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</si>
  <si>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</si>
  <si>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</si>
  <si>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</si>
  <si>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</si>
  <si>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</si>
  <si>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</si>
  <si>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</si>
  <si>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</si>
  <si>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</si>
  <si>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</si>
  <si>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</si>
  <si>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</si>
  <si>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</si>
  <si>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</si>
  <si>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</si>
  <si>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</si>
  <si>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</si>
  <si>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</si>
  <si>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</si>
  <si>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</si>
  <si>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</si>
  <si>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</si>
  <si>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</si>
  <si>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</si>
  <si>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</si>
  <si>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</si>
  <si>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</si>
  <si>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</si>
  <si>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</si>
  <si>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</si>
  <si>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</si>
  <si>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</si>
  <si>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</si>
  <si>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</si>
  <si>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</si>
  <si>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</si>
  <si>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</si>
  <si>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</si>
  <si>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</si>
  <si>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</si>
  <si>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</si>
  <si>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</si>
  <si>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</si>
  <si>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</si>
  <si>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</si>
  <si>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</si>
  <si>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</si>
  <si>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</si>
  <si>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</si>
  <si>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</si>
  <si>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</si>
  <si>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</si>
  <si>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</si>
  <si>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</si>
  <si>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</si>
  <si>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</si>
  <si>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</si>
  <si>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</si>
  <si>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</si>
  <si>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</si>
  <si>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</si>
  <si>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</si>
  <si>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</si>
  <si>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</si>
  <si>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</si>
  <si>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</si>
  <si>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</si>
  <si>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</si>
  <si>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</si>
  <si>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</si>
  <si>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</si>
  <si>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</si>
  <si>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</si>
  <si>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</si>
  <si>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</si>
  <si>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</si>
  <si>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</si>
  <si>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</si>
  <si>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</si>
  <si>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</si>
  <si>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</si>
  <si>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</si>
  <si>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</si>
  <si>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</si>
  <si>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</si>
  <si>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</si>
  <si>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</si>
  <si>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</si>
  <si>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</si>
  <si>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</si>
  <si>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</si>
  <si>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</si>
  <si>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</si>
  <si>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</si>
  <si>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</si>
  <si>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</si>
  <si>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</si>
  <si>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</si>
  <si>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</si>
  <si>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</si>
  <si>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</si>
  <si>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</si>
  <si>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</si>
  <si>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</si>
  <si>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</si>
  <si>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</si>
  <si>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</si>
  <si>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</si>
  <si>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</si>
  <si>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</si>
  <si>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</si>
  <si>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</si>
  <si>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</si>
  <si>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</si>
  <si>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</si>
  <si>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</si>
  <si>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</si>
  <si>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</si>
  <si>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</si>
  <si>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</si>
  <si>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</si>
  <si>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</si>
  <si>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</si>
  <si>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</si>
  <si>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</si>
  <si>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</si>
  <si>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</si>
  <si>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</si>
  <si>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</si>
  <si>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</si>
  <si>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</si>
  <si>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</si>
  <si>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</si>
  <si>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</si>
  <si>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</si>
  <si>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</si>
  <si>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</si>
  <si>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</si>
  <si>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</si>
  <si>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</si>
  <si>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</si>
  <si>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</si>
  <si>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</si>
  <si>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</si>
  <si>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</si>
  <si>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</si>
  <si>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</si>
  <si>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</si>
  <si>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</si>
  <si>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</si>
  <si>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</si>
  <si>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</si>
  <si>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</si>
  <si>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</si>
  <si>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</si>
  <si>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</si>
  <si>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</si>
  <si>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</si>
  <si>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</si>
  <si>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</si>
  <si>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</si>
  <si>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</si>
  <si>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</si>
  <si>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</si>
  <si>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</si>
  <si>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</si>
  <si>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</si>
  <si>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</si>
  <si>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</si>
  <si>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</si>
  <si>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</si>
  <si>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</si>
  <si>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</si>
  <si>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</si>
  <si>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</si>
  <si>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</si>
  <si>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</si>
  <si>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</si>
  <si>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</si>
  <si>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</si>
  <si>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</si>
  <si>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</si>
  <si>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</si>
  <si>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</si>
  <si>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</si>
  <si>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</si>
  <si>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</si>
  <si>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</si>
  <si>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</si>
  <si>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</si>
  <si>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</si>
  <si>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</si>
  <si>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</si>
  <si>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</si>
  <si>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</si>
  <si>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</si>
  <si>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</si>
  <si>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</si>
  <si>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</si>
  <si>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</si>
  <si>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</si>
  <si>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</si>
  <si>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</si>
  <si>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</si>
  <si>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</si>
  <si>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</si>
  <si>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</si>
  <si>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</si>
  <si>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</si>
  <si>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</si>
  <si>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</si>
  <si>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</si>
  <si>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</si>
  <si>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</si>
  <si>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</si>
  <si>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</si>
  <si>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</si>
  <si>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</si>
  <si>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</si>
  <si>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</si>
  <si>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</si>
  <si>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</si>
  <si>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</si>
  <si>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</si>
  <si>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</si>
  <si>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</si>
  <si>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</si>
  <si>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</si>
  <si>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</si>
  <si>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</si>
  <si>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</si>
  <si>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</si>
  <si>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</si>
  <si>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</si>
  <si>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</si>
  <si>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</si>
  <si>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</si>
  <si>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</si>
  <si>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</si>
  <si>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</si>
  <si>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</si>
  <si>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</si>
  <si>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</si>
  <si>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</si>
  <si>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</si>
  <si>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</si>
  <si>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</si>
  <si>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</si>
  <si>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</si>
  <si>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</si>
  <si>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</si>
  <si>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</si>
  <si>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</si>
  <si>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</si>
  <si>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</si>
  <si>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</si>
  <si>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</si>
  <si>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</si>
  <si>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</si>
  <si>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</si>
  <si>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</si>
  <si>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</si>
  <si>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</si>
  <si>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</si>
  <si>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</si>
  <si>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</si>
  <si>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</si>
  <si>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</si>
  <si>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</si>
  <si>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</si>
  <si>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</si>
  <si>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</si>
  <si>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</si>
  <si>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</si>
  <si>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</si>
  <si>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</si>
  <si>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</si>
  <si>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</si>
  <si>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</si>
  <si>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</si>
  <si>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</si>
  <si>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</si>
  <si>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</si>
  <si>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</si>
  <si>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</si>
  <si>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</si>
  <si>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</si>
  <si>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</si>
  <si>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</si>
  <si>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</si>
  <si>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</si>
  <si>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</si>
  <si>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</si>
  <si>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</si>
  <si>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</si>
  <si>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</si>
  <si>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</si>
  <si>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</si>
  <si>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</si>
  <si>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</si>
  <si>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</si>
  <si>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</si>
  <si>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</si>
  <si>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</si>
  <si>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</si>
  <si>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</si>
  <si>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</si>
  <si>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</si>
  <si>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</si>
  <si>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</si>
  <si>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</si>
  <si>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</si>
  <si>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</si>
  <si>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</si>
  <si>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</si>
  <si>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</si>
  <si>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</si>
  <si>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</si>
  <si>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</si>
  <si>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</si>
  <si>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</si>
  <si>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</si>
  <si>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</si>
  <si>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</si>
  <si>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</si>
  <si>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</si>
  <si>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</si>
  <si>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</si>
  <si>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</si>
  <si>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</si>
  <si>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</si>
  <si>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</si>
  <si>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</si>
  <si>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</si>
  <si>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</si>
  <si>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</si>
  <si>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</si>
  <si>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</si>
  <si>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</si>
  <si>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</si>
  <si>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</si>
  <si>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</si>
  <si>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</si>
  <si>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</si>
  <si>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</si>
  <si>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</si>
  <si>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</si>
  <si>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</si>
  <si>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</si>
  <si>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</si>
  <si>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</si>
  <si>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</si>
  <si>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</si>
  <si>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</si>
  <si>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</si>
  <si>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</si>
  <si>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</si>
  <si>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</si>
  <si>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</si>
  <si>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</si>
  <si>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</si>
  <si>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</si>
  <si>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</si>
  <si>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</si>
  <si>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</si>
  <si>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</si>
  <si>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</si>
  <si>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</si>
  <si>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</si>
  <si>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</si>
  <si>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</si>
  <si>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</si>
  <si>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</si>
  <si>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</si>
  <si>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</si>
  <si>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</si>
  <si>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</si>
  <si>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</si>
  <si>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</si>
  <si>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</si>
  <si>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</si>
  <si>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</si>
  <si>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</si>
  <si>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</si>
  <si>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</si>
  <si>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</si>
  <si>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</si>
  <si>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</si>
  <si>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</si>
  <si>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</si>
  <si>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</si>
  <si>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</si>
  <si>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</si>
  <si>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</si>
  <si>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</si>
  <si>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</si>
  <si>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</si>
  <si>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</si>
  <si>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</si>
  <si>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</si>
  <si>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</si>
  <si>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</si>
  <si>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</si>
  <si>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</si>
  <si>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</si>
  <si>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</si>
  <si>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</si>
  <si>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</si>
  <si>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</si>
  <si>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</si>
  <si>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</si>
  <si>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</si>
  <si>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</si>
  <si>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</si>
  <si>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</si>
  <si>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</si>
  <si>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</si>
  <si>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</si>
  <si>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</si>
  <si>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</si>
  <si>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</si>
  <si>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</si>
  <si>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</si>
  <si>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</si>
  <si>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</si>
  <si>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</si>
  <si>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</si>
  <si>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</si>
  <si>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</si>
  <si>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</si>
  <si>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</si>
  <si>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</si>
  <si>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</si>
  <si>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</si>
  <si>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</si>
  <si>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</si>
  <si>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</si>
  <si>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</si>
  <si>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</si>
  <si>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</si>
  <si>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</si>
  <si>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</si>
  <si>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</si>
  <si>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</si>
  <si>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</si>
  <si>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</si>
  <si>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</si>
  <si>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</si>
  <si>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</si>
  <si>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</si>
  <si>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</si>
  <si>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</si>
  <si>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</si>
  <si>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</si>
  <si>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</si>
  <si>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</si>
  <si>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</si>
  <si>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</si>
  <si>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</si>
  <si>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</si>
  <si>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</si>
  <si>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</si>
  <si>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</si>
  <si>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</si>
  <si>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</si>
  <si>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</si>
  <si>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</si>
  <si>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</si>
  <si>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</si>
  <si>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</si>
  <si>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</si>
  <si>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</si>
  <si>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</si>
  <si>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</si>
  <si>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</si>
  <si>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</si>
  <si>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</si>
  <si>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</si>
  <si>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</si>
  <si>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</si>
  <si>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</si>
  <si>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</si>
  <si>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</si>
  <si>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</si>
  <si>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</si>
  <si>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</si>
  <si>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</si>
  <si>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</si>
  <si>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</si>
  <si>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</si>
  <si>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</si>
  <si>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</si>
  <si>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</si>
  <si>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</si>
  <si>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</si>
  <si>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</si>
  <si>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</si>
  <si>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</si>
  <si>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</si>
  <si>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</si>
  <si>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</si>
  <si>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</si>
  <si>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</si>
  <si>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</si>
  <si>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</si>
  <si>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</si>
  <si>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</si>
  <si>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</si>
  <si>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</si>
  <si>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</si>
  <si>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</si>
  <si>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</si>
  <si>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</si>
  <si>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</si>
  <si>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</si>
  <si>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</si>
  <si>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</si>
  <si>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</si>
  <si>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</si>
  <si>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</si>
  <si>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</si>
  <si>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</si>
  <si>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</si>
  <si>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</si>
  <si>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</si>
  <si>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</si>
  <si>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</si>
  <si>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</si>
  <si>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</si>
  <si>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</si>
  <si>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</si>
  <si>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</si>
  <si>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</si>
  <si>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</si>
  <si>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</si>
  <si>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</si>
  <si>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</si>
  <si>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</si>
  <si>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</si>
  <si>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</si>
  <si>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</si>
  <si>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</si>
  <si>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</si>
  <si>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</si>
  <si>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</si>
  <si>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</si>
  <si>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</si>
  <si>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</si>
  <si>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</si>
  <si>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</si>
  <si>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</si>
  <si>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</si>
  <si>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</si>
  <si>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</si>
  <si>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</si>
  <si>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</si>
  <si>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</si>
  <si>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</si>
  <si>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</si>
  <si>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</si>
  <si>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</si>
  <si>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</si>
  <si>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</si>
  <si>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</si>
  <si>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</si>
  <si>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</si>
  <si>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</si>
  <si>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</si>
  <si>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</si>
  <si>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</si>
  <si>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</si>
  <si>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</si>
  <si>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</si>
  <si>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</si>
  <si>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</si>
  <si>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</si>
  <si>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</si>
  <si>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</si>
  <si>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</si>
  <si>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</si>
  <si>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</si>
  <si>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</si>
  <si>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</si>
  <si>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</si>
  <si>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</si>
  <si>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</si>
  <si>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</si>
  <si>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</si>
  <si>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</si>
  <si>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</si>
  <si>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</si>
  <si>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</si>
  <si>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</si>
  <si>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</si>
  <si>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</si>
  <si>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</si>
  <si>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</si>
  <si>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</si>
  <si>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</si>
  <si>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</si>
  <si>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</si>
  <si>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</si>
  <si>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</si>
  <si>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</si>
  <si>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</si>
  <si>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</si>
  <si>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</si>
  <si>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</si>
  <si>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</si>
  <si>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</si>
  <si>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</si>
  <si>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</si>
  <si>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</si>
  <si>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</si>
  <si>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</si>
  <si>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</si>
  <si>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</si>
  <si>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</si>
  <si>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</si>
  <si>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</si>
  <si>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</si>
  <si>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</si>
  <si>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</si>
  <si>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</si>
  <si>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</si>
  <si>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</si>
  <si>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</si>
  <si>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</si>
  <si>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</si>
  <si>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</si>
  <si>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</si>
  <si>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</si>
  <si>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</si>
  <si>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</si>
  <si>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</si>
  <si>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</si>
  <si>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</si>
  <si>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</si>
  <si>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</si>
  <si>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</si>
  <si>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</si>
  <si>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</si>
  <si>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</si>
  <si>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</si>
  <si>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</si>
  <si>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</si>
  <si>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</si>
  <si>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</si>
  <si>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</si>
  <si>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</si>
  <si>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</si>
  <si>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</si>
  <si>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</si>
  <si>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</si>
  <si>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</si>
  <si>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</si>
  <si>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</si>
  <si>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</si>
  <si>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</si>
  <si>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</si>
  <si>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</si>
  <si>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</si>
  <si>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</si>
  <si>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</si>
  <si>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</si>
  <si>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</si>
  <si>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</si>
  <si>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</si>
  <si>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</si>
  <si>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</si>
  <si>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</si>
  <si>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</si>
  <si>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</si>
  <si>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</si>
  <si>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</si>
  <si>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</si>
  <si>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</si>
  <si>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</si>
  <si>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</si>
  <si>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</si>
  <si>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</si>
  <si>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</si>
  <si>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</si>
  <si>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</si>
  <si>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</si>
  <si>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</si>
  <si>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</si>
  <si>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</si>
  <si>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</si>
  <si>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</si>
  <si>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</si>
  <si>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</si>
  <si>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</si>
  <si>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</si>
  <si>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</si>
  <si>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</si>
  <si>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</si>
  <si>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</si>
  <si>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</si>
  <si>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</si>
  <si>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</si>
  <si>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</si>
  <si>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</si>
  <si>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</si>
  <si>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</si>
  <si>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</si>
  <si>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</si>
  <si>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</si>
  <si>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</si>
  <si>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</si>
  <si>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</si>
  <si>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</si>
  <si>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</si>
  <si>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</si>
  <si>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</si>
  <si>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</si>
  <si>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</si>
  <si>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</si>
  <si>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</si>
  <si>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</si>
  <si>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</si>
  <si>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</si>
  <si>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</si>
  <si>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</si>
  <si>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</si>
  <si>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</si>
  <si>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</si>
  <si>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</si>
  <si>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</si>
  <si>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</si>
  <si>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</si>
  <si>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</si>
  <si>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</si>
  <si>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</si>
  <si>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</si>
  <si>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</si>
  <si>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</si>
  <si>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</si>
  <si>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</si>
  <si>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</si>
  <si>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</si>
  <si>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</si>
  <si>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</si>
  <si>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</si>
  <si>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</si>
  <si>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</si>
  <si>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</si>
  <si>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</si>
  <si>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</si>
  <si>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</si>
  <si>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</si>
  <si>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</si>
  <si>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</si>
  <si>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</si>
  <si>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</si>
  <si>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</si>
  <si>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</si>
  <si>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</si>
  <si>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</si>
  <si>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</si>
  <si>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</si>
  <si>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</si>
  <si>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</si>
  <si>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</si>
  <si>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</si>
  <si>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</si>
  <si>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</si>
  <si>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</si>
  <si>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</si>
  <si>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</si>
  <si>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</si>
  <si>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</si>
  <si>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</si>
  <si>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</si>
  <si>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</si>
  <si>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</si>
  <si>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</si>
  <si>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</si>
  <si>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</si>
  <si>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</si>
  <si>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</si>
  <si>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</si>
  <si>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</si>
  <si>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</si>
  <si>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</si>
  <si>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</si>
  <si>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</si>
  <si>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</si>
  <si>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</si>
  <si>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</si>
  <si>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</si>
  <si>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</si>
  <si>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</si>
  <si>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</si>
  <si>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</si>
  <si>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</si>
  <si>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</si>
  <si>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</si>
  <si>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</si>
  <si>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</si>
  <si>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</si>
  <si>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</si>
  <si>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</si>
  <si>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</si>
  <si>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</si>
  <si>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</si>
  <si>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</si>
  <si>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</si>
  <si>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</si>
  <si>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</si>
  <si>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</si>
  <si>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</si>
  <si>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</si>
  <si>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</si>
  <si>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</si>
  <si>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</si>
  <si>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</si>
  <si>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</si>
  <si>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</si>
  <si>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</si>
  <si>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</si>
  <si>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</si>
  <si>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</si>
  <si>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</si>
  <si>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</si>
  <si>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</si>
  <si>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</si>
  <si>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</si>
  <si>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</si>
  <si>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</si>
  <si>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</si>
  <si>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</si>
  <si>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</si>
  <si>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</si>
  <si>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</si>
  <si>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</si>
  <si>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</si>
  <si>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</si>
  <si>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</si>
  <si>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</si>
  <si>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</si>
  <si>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</si>
  <si>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</si>
  <si>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</si>
  <si>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</si>
  <si>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</si>
  <si>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</si>
  <si>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</si>
  <si>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</si>
  <si>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</si>
  <si>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</si>
  <si>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</si>
  <si>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</si>
  <si>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</si>
  <si>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</si>
  <si>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</si>
  <si>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</si>
  <si>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</si>
  <si>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</si>
  <si>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</si>
  <si>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</si>
  <si>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</si>
  <si>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</si>
  <si>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</si>
  <si>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</si>
  <si>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</si>
  <si>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</si>
  <si>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</si>
  <si>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</si>
  <si>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</si>
  <si>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</si>
  <si>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</si>
  <si>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</si>
  <si>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</si>
  <si>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</si>
  <si>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</si>
  <si>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</si>
  <si>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</si>
  <si>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</si>
  <si>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</si>
  <si>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</si>
  <si>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</si>
  <si>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</si>
  <si>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</si>
  <si>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</si>
  <si>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</si>
  <si>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</si>
  <si>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</si>
  <si>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</si>
  <si>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</si>
  <si>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</si>
  <si>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</si>
  <si>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</si>
  <si>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</si>
  <si>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</si>
  <si>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</si>
  <si>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</si>
  <si>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</si>
  <si>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</si>
  <si>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</si>
  <si>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</si>
  <si>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</si>
  <si>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</si>
  <si>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</si>
  <si>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</si>
  <si>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</si>
  <si>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</si>
  <si>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</si>
  <si>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</si>
  <si>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</si>
  <si>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</si>
  <si>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</si>
  <si>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</si>
  <si>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</si>
  <si>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</si>
  <si>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</si>
  <si>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</si>
  <si>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</si>
  <si>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</si>
  <si>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</si>
  <si>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</si>
  <si>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</si>
  <si>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</si>
  <si>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</si>
  <si>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</si>
  <si>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</si>
  <si>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</si>
  <si>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</si>
  <si>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</si>
  <si>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</si>
  <si>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</si>
  <si>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</si>
  <si>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</si>
  <si>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</si>
  <si>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</si>
  <si>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</si>
  <si>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</si>
  <si>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</si>
  <si>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</si>
  <si>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</si>
  <si>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</si>
  <si>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</si>
  <si>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</si>
  <si>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</si>
  <si>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</si>
  <si>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</si>
  <si>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</si>
  <si>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</si>
  <si>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</si>
  <si>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</si>
  <si>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</si>
  <si>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</si>
  <si>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</si>
  <si>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</si>
  <si>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</si>
  <si>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</si>
  <si>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</si>
  <si>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</si>
  <si>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</si>
  <si>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</si>
  <si>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</si>
  <si>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</si>
  <si>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</si>
  <si>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</si>
  <si>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</si>
  <si>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</si>
  <si>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</si>
  <si>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</si>
  <si>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</si>
  <si>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</si>
  <si>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</si>
  <si>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</si>
  <si>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</si>
  <si>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</si>
  <si>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</si>
  <si>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</si>
  <si>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</si>
  <si>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</si>
  <si>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</si>
  <si>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</si>
  <si>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</si>
  <si>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</si>
  <si>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</si>
  <si>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</si>
  <si>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</si>
  <si>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</si>
  <si>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</si>
  <si>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</si>
  <si>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</si>
  <si>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</si>
  <si>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</si>
  <si>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</si>
  <si>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</si>
  <si>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</si>
  <si>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</si>
  <si>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</si>
  <si>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</si>
  <si>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</si>
  <si>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</si>
  <si>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</si>
  <si>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</si>
  <si>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</si>
  <si>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</si>
  <si>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</si>
  <si>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</si>
  <si>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</si>
  <si>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</si>
  <si>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</si>
  <si>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</si>
  <si>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</si>
  <si>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</si>
  <si>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</si>
  <si>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</si>
  <si>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</si>
  <si>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</si>
  <si>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</si>
  <si>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</si>
  <si>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</si>
  <si>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</si>
  <si>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</si>
  <si>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</si>
  <si>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</si>
  <si>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</si>
  <si>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</si>
  <si>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</si>
  <si>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</si>
  <si>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</si>
  <si>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</si>
  <si>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</si>
  <si>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</si>
  <si>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</si>
  <si>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</si>
  <si>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</si>
  <si>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</si>
  <si>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</si>
  <si>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</si>
  <si>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</si>
  <si>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</si>
  <si>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</si>
  <si>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</si>
  <si>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</si>
  <si>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</si>
  <si>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</si>
  <si>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</si>
  <si>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</si>
  <si>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</si>
  <si>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</si>
  <si>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</si>
  <si>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</si>
  <si>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</si>
  <si>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</si>
  <si>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</si>
  <si>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</si>
  <si>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</si>
  <si>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</si>
  <si>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</si>
  <si>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</si>
  <si>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</si>
  <si>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</si>
  <si>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</si>
  <si>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</si>
  <si>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</si>
  <si>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</si>
  <si>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</si>
  <si>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</si>
  <si>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</si>
  <si>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</si>
  <si>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</si>
  <si>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</si>
  <si>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</si>
  <si>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</si>
  <si>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</si>
  <si>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</si>
  <si>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</si>
  <si>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</si>
  <si>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</si>
  <si>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</si>
  <si>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</si>
  <si>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</si>
  <si>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</si>
  <si>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</si>
  <si>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</si>
  <si>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</si>
  <si>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</si>
  <si>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</si>
  <si>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</si>
  <si>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</si>
  <si>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</si>
  <si>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</si>
  <si>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</si>
  <si>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</si>
  <si>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</si>
  <si>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</si>
  <si>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</si>
  <si>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</si>
  <si>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</si>
  <si>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</si>
  <si>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</si>
  <si>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</si>
  <si>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</si>
  <si>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</si>
  <si>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</si>
  <si>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</si>
  <si>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</si>
  <si>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</si>
  <si>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</si>
  <si>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</si>
  <si>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</si>
  <si>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</si>
  <si>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</si>
  <si>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</si>
  <si>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</si>
  <si>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</si>
  <si>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</si>
  <si>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</si>
  <si>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</si>
  <si>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</si>
  <si>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</si>
  <si>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</si>
  <si>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</si>
  <si>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</si>
  <si>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</si>
  <si>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</si>
  <si>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</si>
  <si>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</si>
  <si>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</si>
  <si>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</si>
  <si>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</si>
  <si>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</si>
  <si>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</si>
  <si>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</si>
  <si>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</si>
  <si>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</si>
  <si>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</si>
  <si>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</si>
  <si>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</si>
  <si>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</si>
  <si>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</si>
  <si>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</si>
  <si>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</si>
  <si>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</si>
  <si>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</si>
  <si>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</si>
  <si>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</si>
  <si>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</si>
  <si>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</si>
  <si>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</si>
  <si>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</si>
  <si>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</si>
  <si>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</si>
  <si>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</si>
  <si>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</si>
  <si>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</si>
  <si>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</si>
  <si>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</si>
  <si>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</si>
  <si>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</si>
  <si>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</si>
  <si>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</si>
  <si>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</si>
  <si>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</si>
  <si>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</si>
  <si>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</si>
  <si>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</si>
  <si>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</si>
  <si>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</si>
  <si>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</si>
  <si>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</si>
  <si>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</si>
  <si>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</si>
  <si>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</si>
  <si>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</si>
  <si>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</si>
  <si>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</si>
  <si>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</si>
  <si>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</si>
  <si>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</si>
  <si>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</si>
  <si>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</si>
  <si>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</si>
  <si>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</si>
  <si>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</si>
  <si>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</si>
  <si>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</si>
  <si>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</si>
  <si>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</si>
  <si>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</si>
  <si>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</si>
  <si>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</si>
  <si>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</si>
  <si>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</si>
  <si>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</si>
  <si>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</si>
  <si>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</si>
  <si>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</si>
  <si>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</si>
  <si>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</si>
  <si>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</si>
  <si>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</si>
  <si>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</si>
  <si>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</si>
  <si>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</si>
  <si>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</si>
  <si>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</si>
  <si>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</si>
  <si>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</si>
  <si>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</si>
  <si>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</si>
  <si>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</si>
  <si>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</si>
  <si>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</si>
  <si>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</si>
  <si>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</si>
  <si>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</si>
  <si>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</si>
  <si>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</si>
  <si>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</si>
  <si>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</si>
  <si>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</si>
  <si>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</si>
  <si>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</si>
  <si>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</si>
  <si>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</si>
  <si>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</si>
  <si>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</si>
  <si>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</si>
  <si>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</si>
  <si>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</si>
  <si>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</si>
  <si>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</si>
  <si>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</si>
  <si>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</si>
  <si>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</si>
  <si>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</si>
  <si>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</si>
  <si>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</si>
  <si>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</si>
  <si>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</si>
  <si>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</si>
  <si>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</si>
  <si>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</si>
  <si>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</si>
  <si>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</si>
  <si>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</si>
  <si>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</si>
  <si>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</si>
  <si>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</si>
  <si>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</si>
  <si>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</si>
  <si>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</si>
  <si>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</si>
  <si>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</si>
  <si>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</si>
  <si>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</si>
  <si>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</si>
  <si>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</si>
  <si>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</si>
  <si>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</si>
  <si>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</si>
  <si>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</si>
  <si>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</si>
  <si>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</si>
  <si>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</si>
  <si>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</si>
  <si>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</si>
  <si>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</si>
  <si>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</si>
  <si>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</si>
  <si>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</si>
  <si>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</si>
  <si>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</si>
  <si>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</si>
  <si>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</si>
  <si>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</si>
  <si>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</si>
  <si>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</si>
  <si>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</si>
  <si>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</si>
  <si>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</si>
  <si>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</si>
  <si>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</si>
  <si>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</si>
  <si>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</si>
  <si>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</si>
  <si>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</si>
  <si>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</si>
  <si>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</si>
  <si>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</si>
  <si>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</si>
  <si>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</si>
  <si>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</si>
  <si>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</si>
  <si>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</si>
  <si>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</si>
  <si>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</si>
  <si>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</si>
  <si>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</si>
  <si>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</si>
  <si>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</si>
  <si>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</si>
  <si>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</si>
  <si>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</si>
  <si>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</si>
  <si>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</si>
  <si>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</si>
  <si>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</si>
  <si>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</si>
  <si>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</si>
  <si>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</si>
  <si>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</si>
  <si>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</si>
  <si>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</si>
  <si>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</si>
  <si>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</si>
  <si>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</si>
  <si>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</si>
  <si>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</si>
  <si>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</si>
  <si>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</si>
  <si>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</si>
  <si>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</si>
  <si>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</si>
  <si>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</si>
  <si>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</si>
  <si>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</si>
  <si>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</si>
  <si>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</si>
  <si>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</si>
  <si>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</si>
  <si>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</si>
  <si>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</si>
  <si>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</si>
  <si>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</si>
  <si>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</si>
  <si>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</si>
  <si>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</si>
  <si>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</si>
  <si>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</si>
  <si>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</si>
  <si>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</si>
  <si>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</si>
  <si>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</si>
  <si>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</si>
  <si>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</si>
  <si>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</si>
  <si>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</si>
  <si>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</si>
  <si>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</si>
  <si>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</si>
  <si>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</si>
  <si>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</si>
  <si>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</si>
  <si>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</si>
  <si>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</si>
  <si>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</si>
  <si>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</si>
  <si>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</si>
  <si>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</si>
  <si>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</si>
  <si>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</si>
  <si>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</si>
  <si>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</si>
  <si>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</si>
  <si>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</si>
  <si>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</si>
  <si>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</si>
  <si>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</si>
  <si>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</si>
  <si>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</si>
  <si>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</si>
  <si>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</si>
  <si>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</si>
  <si>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</si>
  <si>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</si>
  <si>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</si>
  <si>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</si>
  <si>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</si>
  <si>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</si>
  <si>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</si>
  <si>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</si>
  <si>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</si>
  <si>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</si>
  <si>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</si>
  <si>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</si>
  <si>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</si>
  <si>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</si>
  <si>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</si>
  <si>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</si>
  <si>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</si>
  <si>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</si>
  <si>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</si>
  <si>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</si>
  <si>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</si>
  <si>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</si>
  <si>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</si>
  <si>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</si>
  <si>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</si>
  <si>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</si>
  <si>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</si>
  <si>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</si>
  <si>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</si>
  <si>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</si>
  <si>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</si>
  <si>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</si>
  <si>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</si>
  <si>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</si>
  <si>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</si>
  <si>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</si>
  <si>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</si>
  <si>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</si>
  <si>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</si>
  <si>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</si>
  <si>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</si>
  <si>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</si>
  <si>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</si>
  <si>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</si>
  <si>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</si>
  <si>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</si>
  <si>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</si>
  <si>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</si>
  <si>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</si>
  <si>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</si>
  <si>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</si>
  <si>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</si>
  <si>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</si>
  <si>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</si>
  <si>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</si>
  <si>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</si>
  <si>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</si>
  <si>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</si>
  <si>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</si>
  <si>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</si>
  <si>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</si>
  <si>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</si>
  <si>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</si>
  <si>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</si>
  <si>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</si>
  <si>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</si>
  <si>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</si>
  <si>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</si>
  <si>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</si>
  <si>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</si>
  <si>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</si>
  <si>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</si>
  <si>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</si>
  <si>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</si>
  <si>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</si>
  <si>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</si>
  <si>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</si>
  <si>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</si>
  <si>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</si>
  <si>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</si>
  <si>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</si>
  <si>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</si>
  <si>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</si>
  <si>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</si>
  <si>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</si>
  <si>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</si>
  <si>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</si>
  <si>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</si>
  <si>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</si>
  <si>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</si>
  <si>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</si>
  <si>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</si>
  <si>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</si>
  <si>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</si>
  <si>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</si>
  <si>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</si>
  <si>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</si>
  <si>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</si>
  <si>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</si>
  <si>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</si>
  <si>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</si>
  <si>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</si>
  <si>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</si>
  <si>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</si>
  <si>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</si>
  <si>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</si>
  <si>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</si>
  <si>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</si>
  <si>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</si>
  <si>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</si>
  <si>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</si>
  <si>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</si>
  <si>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</si>
  <si>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</si>
  <si>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</si>
  <si>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</si>
  <si>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</si>
  <si>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</si>
  <si>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</si>
  <si>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</si>
  <si>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</si>
  <si>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</si>
  <si>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</si>
  <si>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</si>
  <si>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</si>
  <si>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</si>
  <si>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</si>
  <si>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</si>
  <si>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</si>
  <si>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</si>
  <si>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</si>
  <si>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</si>
  <si>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</si>
  <si>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</si>
  <si>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</si>
  <si>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</si>
  <si>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</si>
  <si>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</si>
  <si>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</si>
  <si>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</si>
  <si>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</si>
  <si>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</si>
  <si>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</si>
  <si>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</si>
  <si>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</si>
  <si>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</si>
  <si>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</si>
  <si>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</si>
  <si>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</si>
  <si>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</si>
  <si>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</si>
  <si>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</si>
  <si>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</si>
  <si>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</si>
  <si>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</si>
  <si>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</si>
  <si>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</si>
  <si>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</si>
  <si>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</si>
  <si>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</si>
  <si>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</si>
  <si>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</si>
  <si>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</si>
  <si>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</si>
  <si>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</si>
  <si>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</si>
  <si>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</si>
  <si>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</si>
  <si>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</si>
  <si>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</si>
  <si>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</si>
  <si>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</si>
  <si>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</si>
  <si>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</si>
  <si>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</si>
  <si>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</si>
  <si>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</si>
  <si>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</si>
  <si>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</si>
  <si>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</si>
  <si>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</si>
  <si>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</si>
  <si>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</si>
  <si>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</si>
  <si>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</si>
  <si>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</si>
  <si>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</si>
  <si>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</si>
  <si>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</si>
  <si>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</si>
  <si>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</si>
  <si>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</si>
  <si>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</si>
  <si>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</si>
  <si>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</si>
  <si>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</si>
  <si>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</si>
  <si>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</si>
  <si>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</si>
  <si>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</si>
  <si>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</si>
  <si>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</si>
  <si>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</si>
  <si>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</si>
  <si>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</si>
  <si>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</si>
  <si>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</si>
  <si>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</si>
  <si>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</si>
  <si>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</si>
  <si>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</si>
  <si>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</si>
  <si>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</si>
  <si>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</si>
  <si>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</si>
  <si>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</si>
  <si>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</si>
  <si>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</si>
  <si>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</si>
  <si>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</si>
  <si>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</si>
  <si>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</si>
  <si>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</si>
  <si>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</si>
  <si>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</si>
  <si>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</si>
  <si>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</si>
  <si>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</si>
  <si>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</si>
  <si>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</si>
  <si>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</si>
  <si>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</si>
  <si>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</si>
  <si>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</si>
  <si>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</si>
  <si>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</si>
  <si>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</si>
  <si>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</si>
  <si>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</si>
  <si>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</si>
  <si>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</si>
  <si>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</si>
  <si>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</si>
  <si>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</si>
  <si>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</si>
  <si>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</si>
  <si>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</si>
  <si>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</si>
  <si>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</si>
  <si>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</si>
  <si>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</si>
  <si>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</si>
  <si>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</si>
  <si>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</si>
  <si>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</si>
  <si>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</si>
  <si>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</si>
  <si>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</si>
  <si>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</si>
  <si>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</si>
  <si>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</si>
  <si>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</si>
  <si>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</si>
  <si>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</si>
  <si>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</si>
  <si>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</si>
  <si>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</si>
  <si>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</si>
  <si>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</si>
  <si>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</si>
  <si>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</si>
  <si>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</si>
  <si>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</si>
  <si>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</si>
  <si>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</si>
  <si>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</si>
  <si>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</si>
  <si>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</si>
  <si>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</si>
  <si>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</si>
  <si>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</si>
  <si>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</si>
  <si>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</si>
  <si>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</si>
  <si>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</si>
  <si>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</si>
  <si>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</si>
  <si>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</si>
  <si>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</si>
  <si>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</si>
  <si>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</si>
  <si>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</si>
  <si>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</si>
  <si>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</si>
  <si>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</si>
  <si>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</si>
  <si>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</si>
  <si>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</si>
  <si>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</si>
  <si>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</si>
  <si>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</si>
  <si>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</si>
  <si>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</si>
  <si>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</si>
  <si>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</si>
  <si>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</si>
  <si>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</si>
  <si>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</si>
  <si>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</si>
  <si>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</si>
  <si>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</si>
  <si>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</si>
  <si>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</si>
  <si>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</si>
  <si>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</si>
  <si>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</si>
  <si>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</si>
  <si>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</si>
  <si>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</si>
  <si>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</si>
  <si>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</si>
  <si>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</si>
  <si>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</si>
  <si>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</si>
  <si>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</si>
  <si>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</si>
  <si>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</si>
  <si>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</si>
  <si>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</si>
  <si>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</si>
  <si>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</si>
  <si>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</si>
  <si>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</si>
  <si>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</si>
  <si>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</si>
  <si>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</si>
  <si>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</si>
  <si>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</si>
  <si>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</si>
  <si>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</si>
  <si>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</si>
  <si>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</si>
  <si>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</si>
  <si>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</si>
  <si>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</si>
  <si>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</si>
  <si>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</si>
  <si>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</si>
  <si>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</si>
  <si>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</si>
  <si>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</si>
  <si>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</si>
  <si>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</si>
  <si>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</si>
  <si>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</si>
  <si>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</si>
  <si>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</si>
  <si>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</si>
  <si>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</si>
  <si>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</si>
  <si>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</si>
  <si>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</si>
  <si>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</si>
  <si>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</si>
  <si>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</si>
  <si>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</si>
  <si>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</si>
  <si>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</si>
  <si>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</si>
  <si>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</si>
  <si>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</si>
  <si>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</si>
  <si>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</si>
  <si>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</si>
  <si>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</si>
  <si>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</si>
  <si>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</si>
  <si>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</si>
  <si>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</si>
  <si>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</si>
  <si>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</si>
  <si>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</si>
  <si>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</si>
  <si>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</si>
  <si>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</si>
  <si>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</si>
  <si>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</si>
  <si>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</si>
  <si>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</si>
  <si>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</si>
  <si>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</si>
  <si>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</si>
  <si>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</si>
  <si>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</si>
  <si>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</si>
  <si>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</si>
  <si>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</si>
  <si>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</si>
  <si>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</si>
  <si>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</si>
  <si>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</si>
  <si>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</si>
  <si>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</si>
  <si>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</si>
  <si>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</si>
  <si>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</si>
  <si>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</si>
  <si>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</si>
  <si>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</si>
  <si>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</si>
  <si>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</si>
  <si>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</si>
  <si>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</si>
  <si>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</si>
  <si>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</si>
  <si>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</si>
  <si>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</si>
  <si>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</si>
  <si>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</si>
  <si>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</si>
  <si>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</si>
  <si>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</si>
  <si>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</si>
  <si>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</si>
  <si>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</si>
  <si>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</si>
  <si>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</si>
  <si>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</si>
  <si>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</si>
  <si>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</si>
  <si>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</si>
  <si>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</si>
  <si>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</si>
  <si>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</si>
  <si>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</si>
  <si>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</si>
  <si>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</si>
  <si>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</si>
  <si>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</si>
  <si>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</si>
  <si>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</si>
  <si>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</si>
  <si>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</si>
  <si>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</si>
  <si>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</si>
  <si>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</si>
  <si>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</si>
  <si>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</si>
  <si>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</si>
  <si>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</si>
  <si>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</si>
  <si>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</si>
  <si>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</si>
  <si>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</si>
  <si>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</si>
  <si>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</si>
  <si>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</si>
  <si>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</si>
  <si>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</si>
  <si>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</si>
  <si>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</si>
  <si>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</si>
  <si>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</si>
  <si>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</si>
  <si>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</si>
  <si>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</si>
  <si>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</si>
  <si>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</si>
  <si>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</si>
  <si>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</si>
  <si>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</si>
  <si>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</si>
  <si>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</si>
  <si>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</si>
  <si>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</si>
  <si>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</si>
  <si>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</si>
  <si>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</si>
  <si>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</si>
  <si>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</si>
  <si>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</si>
  <si>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</si>
  <si>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</si>
  <si>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</si>
  <si>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</si>
  <si>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</si>
  <si>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</si>
  <si>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</si>
  <si>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</si>
  <si>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</si>
  <si>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</si>
  <si>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</si>
  <si>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</si>
  <si>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</si>
  <si>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</si>
  <si>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</si>
  <si>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</si>
  <si>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</si>
  <si>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</si>
  <si>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</si>
  <si>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</si>
  <si>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</si>
  <si>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</si>
  <si>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</si>
  <si>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</si>
  <si>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</si>
  <si>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</si>
  <si>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</si>
  <si>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</si>
  <si>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</si>
  <si>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</si>
  <si>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</si>
  <si>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</si>
  <si>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</si>
  <si>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</si>
  <si>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</si>
  <si>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</si>
  <si>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</si>
  <si>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</si>
  <si>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</si>
  <si>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</si>
  <si>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</si>
  <si>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</si>
  <si>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</si>
  <si>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</si>
  <si>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</si>
  <si>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</si>
  <si>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</si>
  <si>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</si>
  <si>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</si>
  <si>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</si>
  <si>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</si>
  <si>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</si>
  <si>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</si>
  <si>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</si>
  <si>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</si>
  <si>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</si>
  <si>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</si>
  <si>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</si>
  <si>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</si>
  <si>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</si>
  <si>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</si>
  <si>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</si>
  <si>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</si>
  <si>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</si>
  <si>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</si>
  <si>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</si>
  <si>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</si>
  <si>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</si>
  <si>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</si>
  <si>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</si>
  <si>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</si>
  <si>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</si>
  <si>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</si>
  <si>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</si>
  <si>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</si>
  <si>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</si>
  <si>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</si>
  <si>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</si>
  <si>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</si>
  <si>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</si>
  <si>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</si>
  <si>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</si>
  <si>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</si>
  <si>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</si>
  <si>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</si>
  <si>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</si>
  <si>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</si>
  <si>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</si>
  <si>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</si>
  <si>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</si>
  <si>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</si>
  <si>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</si>
  <si>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</si>
  <si>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</si>
  <si>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</si>
  <si>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</si>
  <si>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</si>
  <si>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</si>
  <si>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</si>
  <si>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</si>
  <si>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</si>
  <si>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</si>
  <si>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</si>
  <si>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</si>
  <si>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</si>
  <si>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</si>
  <si>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</si>
  <si>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</si>
  <si>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</si>
  <si>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</si>
  <si>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</si>
  <si>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</si>
  <si>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</si>
  <si>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</si>
  <si>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</si>
  <si>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</si>
  <si>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</si>
  <si>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</si>
  <si>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</si>
  <si>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</si>
  <si>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</si>
  <si>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</si>
  <si>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</si>
  <si>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</si>
  <si>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</si>
  <si>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</si>
  <si>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</si>
  <si>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</si>
  <si>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</si>
  <si>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</si>
  <si>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</si>
  <si>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</si>
  <si>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</si>
  <si>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</si>
  <si>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</si>
  <si>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</si>
  <si>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</si>
  <si>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</si>
  <si>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</si>
  <si>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</si>
  <si>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</si>
  <si>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</si>
  <si>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</si>
  <si>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</si>
  <si>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</si>
  <si>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</si>
  <si>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</si>
  <si>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</si>
  <si>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</si>
  <si>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</si>
  <si>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</si>
  <si>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</si>
  <si>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</si>
  <si>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</si>
  <si>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</si>
  <si>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</si>
  <si>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</si>
  <si>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</si>
  <si>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</si>
  <si>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</si>
  <si>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</si>
  <si>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</si>
  <si>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</si>
  <si>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</si>
  <si>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</si>
  <si>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</si>
  <si>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</si>
  <si>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</si>
  <si>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</si>
  <si>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</si>
  <si>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</si>
  <si>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</si>
  <si>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</si>
  <si>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</si>
  <si>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</si>
  <si>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</si>
  <si>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</si>
  <si>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</si>
  <si>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</si>
  <si>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</si>
  <si>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</si>
  <si>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</si>
  <si>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</si>
  <si>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</si>
  <si>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</si>
  <si>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</si>
  <si>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</si>
  <si>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</si>
  <si>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</si>
  <si>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</si>
  <si>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</si>
  <si>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</si>
  <si>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</si>
  <si>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</si>
  <si>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</si>
  <si>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</si>
  <si>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</si>
  <si>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</si>
  <si>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</si>
  <si>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</si>
  <si>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</si>
  <si>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</si>
  <si>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</si>
  <si>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</si>
  <si>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</si>
  <si>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</si>
  <si>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</si>
  <si>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</si>
  <si>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</si>
  <si>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</si>
  <si>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</si>
  <si>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</si>
  <si>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</si>
  <si>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</si>
  <si>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</si>
  <si>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</si>
  <si>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</si>
  <si>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</si>
  <si>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</si>
  <si>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</si>
  <si>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</si>
  <si>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</si>
  <si>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</si>
  <si>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</si>
  <si>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</si>
  <si>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</si>
  <si>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</si>
  <si>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</si>
  <si>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</si>
  <si>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</si>
  <si>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</si>
  <si>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</si>
  <si>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</si>
  <si>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</si>
  <si>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</si>
  <si>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</si>
  <si>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</si>
  <si>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</si>
  <si>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</si>
  <si>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</si>
  <si>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</si>
  <si>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</si>
  <si>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</si>
  <si>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</si>
  <si>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</si>
  <si>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</si>
  <si>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</si>
  <si>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</si>
  <si>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</si>
  <si>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</si>
  <si>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</si>
  <si>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</si>
  <si>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</si>
  <si>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</si>
  <si>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</si>
  <si>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</si>
  <si>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</si>
  <si>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</si>
  <si>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</si>
  <si>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</si>
  <si>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</si>
  <si>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</si>
  <si>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</si>
  <si>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</si>
  <si>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</si>
  <si>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</si>
  <si>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</si>
  <si>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</si>
  <si>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</si>
  <si>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</si>
  <si>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</si>
  <si>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</si>
  <si>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</si>
  <si>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</si>
  <si>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</si>
  <si>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</si>
  <si>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</si>
  <si>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</si>
  <si>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</si>
  <si>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</si>
  <si>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</si>
  <si>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</si>
  <si>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</si>
  <si>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</si>
  <si>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</si>
  <si>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</si>
  <si>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</si>
  <si>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</si>
  <si>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</si>
  <si>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</si>
  <si>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</si>
  <si>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</si>
  <si>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</si>
  <si>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</si>
  <si>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</si>
  <si>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</si>
  <si>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</si>
  <si>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</si>
  <si>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</si>
  <si>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</si>
  <si>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</si>
  <si>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</si>
  <si>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</si>
  <si>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</si>
  <si>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</si>
  <si>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</si>
  <si>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</si>
  <si>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</si>
  <si>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</si>
  <si>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</si>
  <si>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</si>
  <si>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</si>
  <si>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</si>
  <si>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</si>
  <si>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</si>
  <si>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</si>
  <si>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</si>
  <si>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</si>
  <si>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</si>
  <si>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</si>
  <si>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</si>
  <si>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</si>
  <si>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</si>
  <si>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</si>
  <si>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</si>
  <si>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</si>
  <si>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</si>
  <si>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</si>
  <si>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</si>
  <si>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</si>
  <si>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</si>
  <si>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</si>
  <si>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</si>
  <si>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</si>
  <si>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</si>
  <si>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</si>
  <si>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</si>
  <si>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</si>
  <si>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</si>
  <si>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</si>
  <si>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</si>
  <si>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</si>
  <si>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</si>
  <si>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</si>
  <si>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</si>
  <si>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</si>
  <si>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</si>
  <si>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</si>
  <si>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</si>
  <si>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</si>
  <si>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</si>
  <si>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</si>
  <si>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</si>
  <si>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</si>
  <si>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</si>
  <si>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</si>
  <si>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</si>
  <si>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</si>
  <si>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</si>
  <si>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</si>
  <si>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</si>
  <si>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</si>
  <si>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</si>
  <si>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</si>
  <si>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</si>
  <si>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</si>
  <si>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</si>
  <si>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</si>
  <si>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</si>
  <si>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</si>
  <si>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</si>
  <si>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</si>
  <si>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</si>
  <si>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</si>
  <si>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</si>
  <si>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</si>
  <si>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</si>
  <si>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</si>
  <si>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</si>
  <si>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</si>
  <si>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</si>
  <si>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</si>
  <si>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</si>
  <si>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</si>
  <si>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</si>
  <si>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</si>
  <si>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</si>
  <si>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</si>
  <si>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</si>
  <si>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</si>
  <si>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</si>
  <si>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</si>
  <si>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</si>
  <si>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</si>
  <si>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</si>
  <si>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</si>
  <si>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</si>
  <si>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</si>
  <si>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</si>
  <si>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</si>
  <si>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</si>
  <si>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</si>
  <si>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</si>
  <si>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</si>
  <si>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</si>
  <si>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</si>
  <si>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</si>
  <si>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</si>
  <si>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</si>
  <si>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</si>
  <si>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</si>
  <si>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</si>
  <si>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</si>
  <si>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</si>
  <si>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</si>
  <si>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</si>
  <si>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</si>
  <si>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</si>
  <si>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</si>
  <si>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</si>
  <si>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</si>
  <si>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</si>
  <si>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</si>
  <si>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</si>
  <si>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</si>
  <si>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</si>
  <si>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</si>
  <si>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</si>
  <si>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</si>
  <si>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</si>
  <si>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</si>
  <si>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</si>
  <si>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</si>
  <si>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</si>
  <si>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</si>
  <si>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</si>
  <si>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</si>
  <si>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</si>
  <si>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</si>
  <si>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</si>
  <si>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</si>
  <si>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</si>
  <si>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</si>
  <si>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</si>
  <si>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</si>
  <si>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</si>
  <si>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</si>
  <si>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</si>
  <si>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</si>
  <si>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</si>
  <si>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</si>
  <si>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</si>
  <si>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</si>
  <si>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</si>
  <si>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</si>
  <si>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</si>
  <si>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</si>
  <si>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</si>
  <si>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</si>
  <si>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</si>
  <si>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</si>
  <si>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</si>
  <si>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</si>
  <si>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</si>
  <si>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</si>
  <si>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</si>
  <si>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</si>
  <si>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</si>
  <si>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</si>
  <si>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</si>
  <si>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</si>
  <si>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</si>
  <si>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</si>
  <si>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</si>
  <si>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</si>
  <si>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</si>
  <si>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</si>
  <si>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</si>
  <si>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</si>
  <si>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</si>
  <si>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</si>
  <si>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</si>
  <si>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</si>
  <si>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</si>
  <si>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</si>
  <si>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</si>
  <si>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</si>
  <si>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</si>
  <si>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</si>
  <si>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</si>
  <si>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</si>
  <si>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</si>
  <si>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</si>
  <si>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</si>
  <si>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</si>
  <si>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</si>
  <si>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</si>
  <si>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</si>
  <si>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</si>
  <si>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</si>
  <si>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</si>
  <si>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</si>
  <si>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</si>
  <si>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</si>
  <si>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</si>
  <si>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</si>
  <si>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</si>
  <si>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</si>
  <si>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</si>
  <si>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</si>
  <si>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</si>
  <si>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</si>
  <si>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</si>
  <si>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</si>
  <si>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</si>
  <si>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</si>
  <si>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</si>
  <si>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</si>
  <si>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</si>
  <si>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</si>
  <si>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</si>
  <si>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</si>
  <si>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</si>
  <si>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</si>
  <si>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</si>
  <si>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</si>
  <si>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</si>
  <si>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</si>
  <si>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</si>
  <si>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</si>
  <si>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</si>
  <si>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</si>
  <si>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</si>
  <si>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</si>
  <si>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</si>
  <si>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</si>
  <si>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</si>
  <si>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</si>
  <si>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</si>
  <si>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</si>
  <si>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</si>
  <si>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</si>
  <si>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</si>
  <si>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</si>
  <si>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</si>
  <si>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</si>
  <si>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</si>
  <si>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</si>
  <si>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</si>
  <si>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</si>
  <si>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</si>
  <si>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</si>
  <si>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</si>
  <si>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</si>
  <si>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</si>
  <si>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</si>
  <si>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</si>
  <si>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</si>
  <si>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</si>
  <si>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</si>
  <si>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</si>
  <si>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</si>
  <si>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</si>
  <si>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</si>
  <si>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</si>
  <si>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</si>
  <si>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</si>
  <si>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</si>
  <si>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</si>
  <si>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</si>
  <si>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</si>
  <si>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</si>
  <si>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</si>
  <si>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</si>
  <si>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</si>
  <si>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</si>
  <si>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</si>
  <si>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</si>
  <si>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</si>
  <si>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</si>
  <si>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</si>
  <si>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</si>
  <si>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</si>
  <si>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</si>
  <si>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</si>
  <si>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</si>
  <si>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</si>
  <si>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</si>
  <si>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</si>
  <si>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</si>
  <si>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</si>
  <si>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</si>
  <si>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</si>
  <si>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</si>
  <si>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</si>
  <si>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</si>
  <si>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</si>
  <si>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</si>
  <si>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</si>
  <si>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</si>
  <si>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</si>
  <si>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</si>
  <si>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</si>
  <si>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</si>
  <si>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</si>
  <si>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</si>
  <si>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</si>
  <si>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</si>
  <si>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</si>
  <si>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</si>
  <si>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</si>
  <si>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</si>
  <si>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</si>
  <si>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</si>
  <si>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</si>
  <si>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</si>
  <si>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</si>
  <si>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</si>
  <si>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</si>
  <si>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</si>
  <si>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</si>
  <si>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</si>
  <si>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</si>
  <si>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</si>
  <si>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</si>
  <si>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</si>
  <si>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</si>
  <si>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</si>
  <si>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</si>
  <si>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</si>
  <si>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</si>
  <si>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</si>
  <si>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</si>
  <si>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</si>
  <si>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</si>
  <si>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</si>
  <si>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</si>
  <si>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</si>
  <si>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</si>
  <si>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</si>
  <si>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</si>
  <si>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</si>
  <si>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</si>
  <si>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</si>
  <si>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</si>
  <si>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</si>
  <si>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</si>
  <si>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</si>
  <si>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</si>
  <si>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</si>
  <si>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</si>
  <si>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</si>
  <si>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</si>
  <si>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</si>
  <si>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</si>
  <si>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</si>
  <si>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</si>
  <si>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</si>
  <si>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</si>
  <si>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</si>
  <si>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</si>
  <si>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</si>
  <si>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</si>
  <si>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</si>
  <si>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</si>
  <si>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</si>
  <si>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</si>
  <si>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</si>
  <si>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</si>
  <si>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</si>
  <si>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</si>
  <si>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</si>
  <si>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</si>
  <si>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</si>
  <si>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</si>
  <si>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</si>
  <si>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</si>
  <si>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</si>
  <si>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</si>
  <si>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</si>
  <si>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</si>
  <si>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</si>
  <si>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</si>
  <si>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</si>
  <si>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</si>
  <si>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</si>
  <si>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</si>
  <si>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</si>
  <si>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</si>
  <si>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</si>
  <si>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</si>
  <si>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</si>
  <si>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</si>
  <si>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</si>
  <si>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</si>
  <si>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</si>
  <si>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</si>
  <si>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</si>
  <si>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</si>
  <si>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</si>
  <si>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</si>
  <si>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</si>
  <si>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</si>
  <si>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</si>
  <si>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</si>
  <si>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</si>
  <si>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</si>
  <si>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</si>
  <si>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</si>
  <si>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</si>
  <si>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</si>
  <si>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</si>
  <si>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</si>
  <si>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</si>
  <si>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</si>
  <si>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</si>
  <si>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</si>
  <si>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</si>
  <si>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</si>
  <si>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</si>
  <si>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</si>
  <si>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</si>
  <si>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</si>
  <si>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</si>
  <si>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</si>
  <si>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</si>
  <si>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</si>
  <si>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</si>
  <si>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</si>
  <si>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</si>
  <si>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</si>
  <si>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</si>
  <si>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</si>
  <si>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</si>
  <si>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</si>
  <si>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</si>
  <si>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</si>
  <si>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</si>
  <si>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</si>
  <si>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</si>
  <si>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</si>
  <si>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</si>
  <si>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</si>
  <si>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</si>
  <si>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</si>
  <si>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</si>
  <si>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</si>
  <si>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</si>
  <si>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</si>
  <si>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</si>
  <si>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</si>
  <si>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</si>
  <si>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</si>
  <si>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</si>
  <si>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</si>
  <si>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</si>
  <si>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</si>
  <si>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</si>
  <si>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</si>
  <si>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</si>
  <si>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</si>
  <si>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</si>
  <si>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</si>
  <si>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</si>
  <si>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</si>
  <si>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</si>
  <si>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</si>
  <si>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</si>
  <si>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</si>
  <si>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</si>
  <si>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</si>
  <si>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</si>
  <si>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</si>
  <si>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</si>
  <si>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</si>
  <si>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</si>
  <si>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</si>
  <si>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</si>
  <si>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</si>
  <si>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</si>
  <si>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</si>
  <si>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</si>
  <si>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</si>
  <si>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</si>
  <si>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</si>
  <si>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</si>
  <si>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</si>
  <si>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</si>
  <si>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</si>
  <si>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</si>
  <si>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</si>
  <si>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</si>
  <si>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</si>
  <si>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</si>
  <si>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</si>
  <si>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</si>
  <si>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</si>
  <si>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</si>
  <si>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</si>
  <si>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</si>
  <si>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</si>
  <si>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</si>
  <si>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</si>
  <si>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</si>
  <si>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</si>
  <si>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</si>
  <si>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</si>
  <si>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</si>
  <si>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</si>
  <si>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</si>
  <si>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</si>
  <si>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</si>
  <si>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</si>
  <si>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</si>
  <si>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</si>
  <si>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</si>
  <si>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</si>
  <si>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</si>
  <si>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</si>
  <si>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</si>
  <si>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</si>
  <si>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</si>
  <si>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</si>
  <si>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</si>
  <si>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</si>
  <si>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</si>
  <si>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</si>
  <si>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</si>
  <si>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</si>
  <si>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</si>
  <si>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</si>
  <si>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</si>
  <si>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</si>
  <si>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</si>
  <si>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</si>
  <si>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</si>
  <si>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</si>
  <si>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</si>
  <si>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</si>
  <si>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</si>
  <si>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</si>
  <si>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</si>
  <si>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</si>
  <si>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</si>
  <si>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</si>
  <si>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</si>
  <si>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</si>
  <si>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</si>
  <si>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</si>
  <si>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</si>
  <si>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</si>
  <si>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</si>
  <si>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</si>
  <si>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</si>
  <si>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</si>
  <si>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</si>
  <si>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</si>
  <si>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</si>
  <si>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</si>
  <si>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</si>
  <si>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</si>
  <si>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</si>
  <si>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</si>
  <si>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</si>
  <si>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</si>
  <si>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</si>
  <si>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</si>
  <si>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</si>
  <si>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</si>
  <si>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</si>
  <si>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</si>
  <si>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</si>
  <si>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</si>
  <si>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</si>
  <si>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</si>
  <si>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</si>
  <si>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</si>
  <si>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</si>
  <si>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</si>
  <si>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</si>
  <si>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</si>
  <si>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</si>
  <si>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</si>
  <si>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</si>
  <si>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</si>
  <si>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</si>
  <si>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</si>
  <si>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</si>
  <si>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</si>
  <si>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</si>
  <si>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</si>
  <si>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</si>
  <si>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</si>
  <si>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</si>
  <si>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</si>
  <si>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</si>
  <si>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</si>
  <si>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</si>
  <si>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</si>
  <si>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</si>
  <si>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</si>
  <si>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</si>
  <si>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</si>
  <si>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</si>
  <si>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</si>
  <si>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</si>
  <si>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</si>
  <si>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</si>
  <si>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</si>
  <si>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</si>
  <si>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</si>
  <si>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</si>
  <si>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</si>
  <si>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</si>
  <si>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</si>
  <si>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</si>
  <si>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</si>
  <si>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</si>
  <si>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</si>
  <si>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</si>
  <si>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</si>
  <si>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</si>
  <si>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</si>
  <si>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</si>
  <si>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</si>
  <si>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</si>
  <si>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</si>
  <si>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</si>
  <si>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</si>
  <si>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</si>
  <si>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</si>
  <si>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</si>
  <si>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</si>
  <si>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</si>
  <si>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</si>
  <si>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</si>
  <si>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</si>
  <si>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</si>
  <si>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</si>
  <si>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</si>
  <si>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</si>
  <si>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</si>
  <si>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</si>
  <si>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</si>
  <si>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</si>
  <si>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</si>
  <si>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</si>
  <si>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</si>
  <si>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</si>
  <si>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</si>
  <si>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</si>
  <si>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</si>
  <si>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</si>
  <si>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</si>
  <si>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</si>
  <si>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</si>
  <si>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</si>
  <si>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</si>
  <si>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</si>
  <si>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</si>
  <si>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</si>
  <si>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</si>
  <si>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</si>
  <si>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</si>
  <si>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</si>
  <si>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</si>
  <si>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</si>
  <si>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</si>
  <si>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</si>
  <si>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</si>
  <si>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</si>
  <si>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</si>
  <si>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</si>
  <si>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</si>
  <si>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</si>
  <si>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</si>
  <si>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</si>
  <si>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</si>
  <si>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</si>
  <si>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</si>
  <si>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</si>
  <si>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</si>
  <si>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</si>
  <si>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</si>
  <si>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</si>
  <si>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</si>
  <si>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</si>
  <si>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</si>
  <si>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</si>
  <si>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</si>
  <si>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</si>
  <si>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</si>
  <si>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</si>
  <si>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</si>
  <si>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</si>
  <si>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</si>
  <si>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</si>
  <si>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</si>
  <si>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</si>
  <si>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</si>
  <si>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</si>
  <si>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</si>
  <si>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</si>
  <si>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</si>
  <si>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</si>
  <si>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</si>
  <si>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</si>
  <si>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</si>
  <si>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</si>
  <si>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</si>
  <si>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</si>
  <si>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</si>
  <si>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</si>
  <si>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</si>
  <si>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</si>
  <si>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</si>
  <si>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</si>
  <si>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</si>
  <si>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</si>
  <si>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</si>
  <si>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</si>
  <si>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</si>
  <si>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</si>
  <si>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</si>
  <si>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</si>
  <si>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</si>
  <si>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</si>
  <si>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</si>
  <si>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</si>
  <si>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</si>
  <si>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</si>
  <si>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</si>
  <si>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</si>
  <si>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</si>
  <si>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</si>
  <si>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</si>
  <si>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</si>
  <si>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</si>
  <si>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</si>
  <si>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</si>
  <si>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</si>
  <si>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</si>
  <si>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</si>
  <si>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</si>
  <si>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</si>
  <si>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</si>
  <si>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</si>
  <si>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</si>
  <si>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</si>
  <si>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</si>
  <si>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</si>
  <si>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</si>
  <si>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</si>
  <si>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</si>
  <si>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</si>
  <si>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</si>
  <si>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</si>
  <si>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</si>
  <si>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</si>
  <si>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</si>
  <si>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</si>
  <si>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</si>
  <si>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</si>
  <si>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</si>
  <si>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</si>
  <si>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</si>
  <si>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</si>
  <si>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</si>
  <si>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</si>
  <si>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</si>
  <si>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</si>
  <si>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</si>
  <si>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</si>
  <si>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</si>
  <si>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</si>
  <si>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</si>
  <si>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</si>
  <si>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</si>
  <si>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</si>
  <si>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</si>
  <si>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</si>
  <si>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</si>
  <si>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</si>
  <si>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</si>
  <si>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</si>
  <si>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</si>
  <si>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</si>
  <si>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</si>
  <si>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</si>
  <si>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</si>
  <si>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</si>
  <si>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</si>
  <si>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</si>
  <si>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</si>
  <si>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</si>
  <si>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</si>
  <si>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</si>
  <si>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</si>
  <si>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</si>
  <si>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</si>
  <si>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</si>
  <si>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</si>
  <si>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</si>
  <si>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</si>
  <si>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</si>
  <si>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</si>
  <si>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</si>
  <si>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</si>
  <si>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</si>
  <si>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</si>
  <si>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</si>
  <si>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</si>
  <si>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</si>
  <si>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</si>
  <si>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</si>
  <si>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</si>
  <si>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</si>
  <si>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</si>
  <si>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</si>
  <si>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</si>
  <si>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</si>
  <si>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</si>
  <si>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</si>
  <si>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</si>
  <si>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</si>
  <si>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</si>
  <si>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</si>
  <si>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</si>
  <si>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</si>
  <si>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</si>
  <si>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</si>
  <si>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</si>
  <si>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</si>
  <si>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</si>
  <si>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</si>
  <si>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</si>
  <si>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</si>
  <si>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</si>
  <si>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</si>
  <si>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</si>
  <si>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</si>
  <si>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</si>
  <si>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</si>
  <si>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</si>
  <si>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</si>
  <si>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</si>
  <si>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</si>
  <si>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</si>
  <si>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</si>
  <si>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</si>
  <si>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</si>
  <si>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</si>
  <si>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</si>
  <si>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</si>
  <si>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</si>
  <si>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</si>
  <si>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</si>
  <si>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</si>
  <si>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</si>
  <si>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</si>
  <si>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</si>
  <si>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</si>
  <si>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</si>
  <si>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</si>
  <si>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</si>
  <si>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</si>
  <si>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</si>
  <si>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</si>
  <si>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</si>
  <si>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</si>
  <si>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</si>
  <si>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</si>
  <si>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</si>
  <si>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</si>
  <si>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</si>
  <si>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</si>
  <si>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</si>
  <si>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</si>
  <si>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</si>
  <si>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</si>
  <si>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</si>
  <si>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</si>
  <si>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</si>
  <si>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</si>
  <si>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</si>
  <si>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</si>
  <si>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</si>
  <si>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</si>
  <si>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</si>
  <si>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</si>
  <si>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</si>
  <si>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</si>
  <si>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</si>
  <si>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</si>
  <si>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</si>
  <si>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</si>
  <si>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</si>
  <si>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</si>
  <si>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</si>
  <si>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</si>
  <si>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</si>
  <si>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</si>
  <si>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</si>
  <si>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</si>
  <si>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</si>
  <si>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</si>
  <si>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</si>
  <si>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</si>
  <si>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</si>
  <si>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</si>
  <si>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</si>
  <si>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</si>
  <si>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</si>
  <si>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</si>
  <si>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</si>
  <si>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</si>
  <si>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</si>
  <si>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</si>
  <si>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</si>
  <si>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</si>
  <si>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</si>
  <si>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</si>
  <si>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</si>
  <si>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</si>
  <si>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</si>
  <si>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</si>
  <si>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</si>
  <si>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</si>
  <si>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</si>
  <si>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</si>
  <si>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</si>
  <si>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</si>
  <si>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</si>
  <si>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</si>
  <si>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</si>
  <si>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</si>
  <si>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</si>
  <si>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</si>
  <si>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</si>
  <si>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</si>
  <si>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</si>
  <si>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</si>
  <si>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</si>
  <si>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</si>
  <si>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</si>
  <si>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</si>
  <si>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</si>
  <si>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</si>
  <si>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</si>
  <si>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</si>
  <si>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</si>
  <si>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</si>
  <si>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</si>
  <si>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</si>
  <si>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</si>
  <si>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</si>
  <si>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</si>
  <si>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</si>
  <si>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</si>
  <si>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</si>
  <si>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</si>
  <si>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</si>
  <si>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</si>
  <si>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</si>
  <si>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</si>
  <si>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</si>
  <si>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</si>
  <si>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</si>
  <si>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</si>
  <si>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</si>
  <si>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</si>
  <si>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</si>
  <si>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</si>
  <si>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</si>
  <si>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</si>
  <si>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</si>
  <si>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</si>
  <si>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</si>
  <si>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</si>
  <si>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</si>
  <si>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</si>
  <si>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</si>
  <si>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</si>
  <si>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</si>
  <si>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</si>
  <si>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</si>
  <si>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</si>
  <si>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</si>
  <si>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</si>
  <si>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</si>
  <si>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</si>
  <si>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</si>
  <si>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</si>
  <si>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</si>
  <si>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</si>
  <si>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</si>
  <si>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</si>
  <si>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</si>
  <si>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</si>
  <si>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</si>
  <si>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</si>
  <si>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</si>
  <si>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</si>
  <si>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</si>
  <si>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</si>
  <si>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</si>
  <si>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</si>
  <si>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</si>
  <si>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</si>
  <si>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</si>
  <si>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</si>
  <si>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</si>
  <si>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</si>
  <si>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</si>
  <si>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</si>
  <si>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</si>
  <si>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</si>
  <si>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</si>
  <si>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</si>
  <si>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</si>
  <si>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</si>
  <si>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</si>
  <si>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</si>
  <si>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</si>
  <si>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</si>
  <si>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</si>
  <si>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</si>
  <si>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</si>
  <si>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</si>
  <si>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</si>
  <si>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</si>
  <si>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</si>
  <si>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</si>
  <si>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</si>
  <si>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</si>
  <si>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</si>
  <si>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</si>
  <si>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</si>
  <si>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</si>
  <si>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</si>
  <si>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</si>
  <si>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</si>
  <si>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</si>
  <si>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</si>
  <si>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</si>
  <si>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</si>
  <si>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</si>
  <si>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</si>
  <si>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</si>
  <si>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</si>
  <si>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</si>
  <si>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</si>
  <si>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</si>
  <si>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</si>
  <si>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</si>
  <si>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</si>
  <si>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</si>
  <si>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</si>
  <si>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</si>
  <si>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</si>
  <si>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</si>
  <si>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</si>
  <si>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</si>
  <si>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</si>
  <si>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</si>
  <si>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</si>
  <si>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</si>
  <si>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</si>
  <si>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</si>
  <si>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</si>
  <si>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</si>
  <si>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</si>
  <si>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</si>
  <si>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</si>
  <si>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</si>
  <si>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</si>
  <si>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</si>
  <si>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</si>
  <si>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</si>
  <si>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</si>
  <si>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</si>
  <si>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</si>
  <si>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</si>
  <si>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</si>
  <si>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</si>
  <si>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</si>
  <si>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</si>
  <si>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</si>
  <si>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</si>
  <si>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</si>
  <si>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</si>
  <si>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</si>
  <si>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</si>
  <si>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</si>
  <si>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</si>
  <si>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</si>
  <si>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</si>
  <si>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</si>
  <si>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</si>
  <si>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</si>
  <si>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</si>
  <si>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</si>
  <si>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</si>
  <si>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</si>
  <si>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</si>
  <si>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</si>
  <si>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</si>
  <si>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</si>
  <si>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</si>
  <si>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</si>
  <si>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</si>
  <si>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</si>
  <si>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</si>
  <si>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</si>
  <si>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</si>
  <si>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</si>
  <si>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</si>
  <si>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</si>
  <si>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</si>
  <si>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</si>
  <si>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</si>
  <si>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</si>
  <si>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</si>
  <si>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</si>
  <si>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</si>
  <si>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</si>
  <si>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</si>
  <si>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</si>
  <si>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</si>
  <si>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</si>
  <si>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</si>
  <si>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</si>
  <si>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</si>
  <si>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</si>
  <si>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</si>
  <si>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</si>
  <si>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</si>
  <si>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</si>
  <si>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</si>
  <si>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</si>
  <si>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</si>
  <si>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</si>
  <si>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</si>
  <si>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</si>
  <si>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</si>
  <si>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</si>
  <si>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</si>
  <si>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</si>
  <si>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</si>
  <si>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</si>
  <si>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</si>
  <si>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</si>
  <si>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</si>
  <si>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</si>
  <si>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</si>
  <si>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</si>
  <si>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</si>
  <si>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</si>
  <si>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</si>
  <si>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</si>
  <si>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</si>
  <si>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</si>
  <si>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</si>
  <si>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</si>
  <si>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</si>
  <si>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</si>
  <si>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</si>
  <si>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</si>
  <si>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</si>
  <si>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</si>
  <si>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</si>
  <si>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</si>
  <si>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</si>
  <si>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</si>
  <si>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</si>
  <si>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</si>
  <si>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</si>
  <si>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</si>
  <si>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</si>
  <si>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</si>
  <si>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</si>
  <si>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</si>
  <si>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</si>
  <si>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</si>
  <si>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</si>
  <si>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</si>
  <si>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</si>
  <si>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</si>
  <si>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</si>
  <si>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</si>
  <si>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</si>
  <si>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</si>
  <si>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</si>
  <si>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</si>
  <si>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</si>
  <si>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</si>
  <si>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</si>
  <si>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</si>
  <si>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</si>
  <si>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</si>
  <si>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</si>
  <si>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</si>
  <si>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</si>
  <si>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</si>
  <si>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</si>
  <si>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</si>
  <si>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</si>
  <si>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</si>
  <si>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</si>
  <si>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</si>
  <si>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</si>
  <si>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</si>
  <si>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</si>
  <si>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</si>
  <si>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</si>
  <si>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</si>
  <si>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</si>
  <si>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</si>
  <si>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</si>
  <si>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</si>
  <si>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</si>
  <si>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</si>
  <si>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</si>
  <si>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</si>
  <si>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</si>
  <si>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</si>
  <si>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</si>
  <si>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</si>
  <si>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</si>
  <si>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</si>
  <si>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</si>
  <si>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</si>
  <si>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</si>
  <si>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</si>
  <si>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</si>
  <si>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</si>
  <si>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</si>
  <si>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</si>
  <si>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</si>
  <si>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</si>
  <si>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</si>
  <si>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</si>
  <si>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</si>
  <si>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</si>
  <si>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</si>
  <si>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</si>
  <si>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</si>
  <si>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</si>
  <si>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</si>
  <si>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</si>
  <si>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</si>
  <si>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</si>
  <si>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</si>
  <si>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</si>
  <si>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</si>
  <si>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</si>
  <si>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</si>
  <si>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</si>
  <si>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</si>
  <si>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</si>
  <si>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</si>
  <si>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</si>
  <si>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</si>
  <si>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</si>
  <si>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</si>
  <si>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</si>
  <si>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</si>
  <si>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</si>
  <si>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</si>
  <si>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</si>
  <si>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</si>
  <si>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</si>
  <si>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</si>
  <si>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</si>
  <si>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</si>
  <si>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</si>
  <si>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</si>
  <si>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</si>
  <si>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</si>
  <si>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</si>
  <si>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</si>
  <si>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</si>
  <si>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</si>
  <si>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</si>
  <si>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</si>
  <si>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</si>
  <si>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</si>
  <si>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</si>
  <si>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</si>
  <si>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</si>
  <si>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</si>
  <si>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</si>
  <si>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</si>
  <si>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</si>
  <si>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</si>
  <si>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</si>
  <si>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</si>
  <si>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</si>
  <si>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</si>
  <si>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</si>
  <si>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</si>
  <si>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</si>
  <si>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</si>
  <si>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</si>
  <si>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</si>
  <si>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</si>
  <si>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</si>
  <si>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</si>
  <si>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</si>
  <si>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</si>
  <si>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</si>
  <si>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</si>
  <si>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</si>
  <si>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</si>
  <si>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</si>
  <si>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</si>
  <si>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</si>
  <si>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</si>
  <si>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</si>
  <si>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</si>
  <si>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</si>
  <si>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</si>
  <si>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</si>
  <si>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</si>
  <si>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</si>
  <si>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</si>
  <si>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</si>
  <si>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</si>
  <si>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</si>
  <si>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</si>
  <si>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</si>
  <si>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</si>
  <si>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</si>
  <si>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</si>
  <si>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</si>
  <si>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</si>
  <si>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</si>
  <si>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</si>
  <si>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</si>
  <si>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</si>
  <si>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</si>
  <si>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</si>
  <si>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</si>
  <si>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</si>
  <si>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</si>
  <si>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</si>
  <si>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</si>
  <si>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</si>
  <si>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</si>
  <si>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</si>
  <si>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</si>
  <si>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</si>
  <si>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</si>
  <si>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</si>
  <si>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</si>
  <si>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</si>
  <si>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</si>
  <si>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</si>
  <si>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</si>
  <si>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</si>
  <si>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</si>
  <si>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</si>
  <si>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</si>
  <si>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</si>
  <si>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</si>
  <si>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</si>
  <si>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</si>
  <si>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</si>
  <si>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</si>
  <si>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</si>
  <si>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</si>
  <si>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</si>
  <si>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</si>
  <si>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</si>
  <si>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</si>
  <si>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</si>
  <si>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</si>
  <si>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</si>
  <si>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</si>
  <si>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</si>
  <si>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</si>
  <si>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</si>
  <si>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</si>
  <si>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</si>
  <si>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</si>
  <si>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</si>
  <si>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</si>
  <si>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</si>
  <si>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</si>
  <si>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</si>
  <si>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</si>
  <si>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</si>
  <si>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</si>
  <si>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</si>
  <si>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</si>
  <si>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</si>
  <si>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</si>
  <si>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</si>
  <si>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</si>
  <si>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</si>
  <si>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</si>
  <si>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</si>
  <si>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</si>
  <si>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</si>
  <si>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</si>
  <si>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</si>
  <si>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</si>
  <si>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</si>
  <si>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</si>
  <si>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</si>
  <si>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</si>
  <si>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</si>
  <si>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</si>
  <si>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</si>
  <si>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</si>
  <si>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</si>
  <si>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</si>
  <si>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</si>
  <si>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</si>
  <si>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</si>
  <si>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</si>
  <si>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</si>
  <si>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</si>
  <si>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</si>
  <si>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</si>
  <si>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</si>
  <si>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</si>
  <si>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</si>
  <si>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</si>
  <si>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</si>
  <si>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</si>
  <si>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</si>
  <si>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</si>
  <si>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</si>
  <si>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</si>
  <si>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</si>
  <si>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</si>
  <si>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</si>
  <si>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</si>
  <si>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</si>
  <si>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</si>
  <si>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</si>
  <si>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</si>
  <si>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</si>
  <si>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</si>
  <si>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</si>
  <si>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</si>
  <si>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</si>
  <si>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</si>
  <si>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</si>
  <si>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</si>
  <si>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</si>
  <si>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</si>
  <si>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</si>
  <si>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</si>
  <si>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</si>
  <si>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</si>
  <si>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</si>
  <si>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</si>
  <si>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</si>
  <si>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</si>
  <si>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</si>
  <si>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</si>
  <si>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</si>
  <si>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</si>
  <si>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</si>
  <si>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</si>
  <si>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</si>
  <si>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</si>
  <si>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</si>
  <si>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</si>
  <si>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</si>
  <si>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</si>
  <si>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</si>
  <si>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</si>
  <si>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</si>
  <si>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</si>
  <si>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</si>
  <si>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</si>
  <si>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</si>
  <si>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</si>
  <si>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</si>
  <si>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</si>
  <si>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</si>
  <si>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</si>
  <si>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</si>
  <si>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</si>
  <si>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</si>
  <si>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</si>
  <si>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</si>
  <si>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</si>
  <si>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</si>
  <si>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</si>
  <si>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</si>
  <si>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</si>
  <si>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</si>
  <si>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</si>
  <si>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</si>
  <si>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</si>
  <si>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</si>
  <si>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</si>
  <si>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</si>
  <si>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</si>
  <si>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</si>
  <si>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</si>
  <si>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</si>
  <si>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</si>
  <si>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</si>
  <si>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</si>
  <si>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</si>
  <si>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</si>
  <si>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</si>
  <si>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</si>
  <si>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</si>
  <si>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</si>
  <si>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</si>
  <si>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</si>
  <si>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</si>
  <si>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</si>
  <si>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</si>
  <si>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</si>
  <si>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</si>
  <si>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</si>
  <si>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</si>
  <si>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</si>
  <si>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</si>
  <si>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</si>
  <si>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</si>
  <si>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</si>
  <si>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</si>
  <si>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</si>
  <si>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</si>
  <si>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</si>
  <si>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</si>
  <si>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</si>
  <si>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</si>
  <si>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</si>
  <si>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</si>
  <si>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</si>
  <si>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</si>
  <si>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</si>
  <si>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</si>
  <si>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</si>
  <si>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</si>
  <si>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</si>
  <si>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</si>
  <si>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</si>
  <si>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</si>
  <si>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</si>
  <si>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</si>
  <si>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</si>
  <si>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</si>
  <si>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</si>
  <si>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</si>
  <si>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</si>
  <si>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</si>
  <si>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</si>
  <si>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</si>
  <si>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</si>
  <si>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</si>
  <si>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</si>
  <si>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</si>
  <si>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</si>
  <si>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</si>
  <si>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</si>
  <si>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</si>
  <si>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</si>
  <si>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</si>
  <si>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</si>
  <si>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</si>
  <si>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</si>
  <si>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</si>
  <si>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</si>
  <si>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</si>
  <si>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</si>
  <si>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</si>
  <si>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</si>
  <si>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</si>
  <si>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</si>
  <si>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</si>
  <si>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</si>
  <si>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</si>
  <si>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</si>
  <si>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</si>
  <si>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</si>
  <si>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</si>
  <si>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</si>
  <si>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</si>
  <si>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</si>
  <si>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</si>
  <si>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</si>
  <si>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</si>
  <si>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</si>
  <si>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</si>
  <si>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</si>
  <si>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</si>
  <si>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</si>
  <si>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</si>
  <si>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</si>
  <si>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</si>
  <si>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</si>
  <si>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</si>
  <si>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</si>
  <si>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</si>
  <si>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</si>
  <si>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</si>
  <si>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</si>
  <si>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</si>
  <si>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</si>
  <si>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</si>
  <si>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</si>
  <si>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</si>
  <si>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</si>
  <si>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</si>
  <si>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</si>
  <si>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</si>
  <si>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</si>
  <si>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</si>
  <si>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</si>
  <si>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</si>
  <si>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</si>
  <si>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</si>
  <si>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</si>
  <si>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</si>
  <si>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</si>
  <si>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</si>
  <si>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</si>
  <si>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</si>
  <si>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</si>
  <si>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</si>
  <si>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</si>
  <si>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</si>
  <si>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</si>
  <si>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</si>
  <si>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</si>
  <si>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</si>
  <si>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</si>
  <si>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</si>
  <si>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</si>
  <si>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</si>
  <si>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</si>
  <si>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</si>
  <si>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</si>
  <si>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</si>
  <si>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</si>
  <si>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</si>
  <si>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</si>
  <si>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</si>
  <si>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</si>
  <si>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</si>
  <si>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</si>
  <si>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</si>
  <si>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</si>
  <si>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</si>
  <si>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</si>
  <si>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</si>
  <si>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</si>
  <si>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</si>
  <si>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</si>
  <si>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</si>
  <si>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</si>
  <si>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</si>
  <si>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</si>
  <si>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</si>
  <si>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</si>
  <si>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</si>
  <si>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</si>
  <si>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</si>
  <si>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</si>
  <si>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</si>
  <si>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</si>
  <si>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</si>
  <si>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</si>
  <si>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</si>
  <si>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</si>
  <si>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</si>
  <si>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</si>
  <si>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</si>
  <si>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</si>
  <si>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</si>
  <si>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</si>
  <si>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</si>
  <si>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</si>
  <si>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</si>
  <si>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</si>
  <si>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</si>
  <si>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</si>
  <si>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</si>
  <si>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</si>
  <si>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</si>
  <si>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</si>
  <si>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</si>
  <si>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</si>
  <si>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</si>
  <si>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</si>
  <si>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</si>
  <si>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</si>
  <si>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</si>
  <si>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</si>
  <si>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</si>
  <si>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</si>
  <si>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</si>
  <si>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</si>
  <si>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</si>
  <si>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</si>
  <si>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</si>
  <si>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</si>
  <si>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</si>
  <si>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</si>
  <si>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</si>
  <si>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</si>
  <si>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</si>
  <si>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</si>
  <si>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</si>
  <si>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</si>
  <si>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</si>
  <si>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</si>
  <si>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</si>
  <si>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</si>
  <si>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</si>
  <si>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</si>
  <si>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</si>
  <si>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</si>
  <si>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</si>
  <si>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</si>
  <si>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</si>
  <si>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</si>
  <si>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</si>
  <si>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</si>
  <si>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</si>
  <si>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</si>
  <si>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</si>
  <si>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</si>
  <si>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</si>
  <si>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</si>
  <si>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</si>
  <si>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</si>
  <si>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</si>
  <si>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</si>
  <si>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</si>
  <si>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</si>
  <si>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</si>
  <si>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</si>
  <si>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</si>
  <si>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</si>
  <si>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</si>
  <si>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</si>
  <si>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</si>
  <si>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</si>
  <si>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</si>
  <si>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</si>
  <si>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</si>
  <si>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</si>
  <si>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</si>
  <si>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</si>
  <si>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</si>
  <si>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</si>
  <si>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</si>
  <si>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</si>
  <si>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</si>
  <si>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</si>
  <si>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</si>
  <si>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</si>
  <si>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</si>
  <si>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</si>
  <si>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</si>
  <si>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</si>
  <si>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</si>
  <si>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</si>
  <si>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</si>
  <si>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</si>
  <si>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</si>
  <si>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</si>
  <si>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</si>
  <si>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</si>
  <si>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</si>
  <si>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</si>
  <si>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</si>
  <si>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</si>
  <si>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</si>
  <si>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</si>
  <si>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</si>
  <si>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</si>
  <si>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</si>
  <si>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</si>
  <si>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</si>
  <si>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</si>
  <si>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</si>
  <si>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</si>
  <si>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</si>
  <si>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</si>
  <si>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</si>
  <si>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</si>
  <si>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</si>
  <si>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</si>
  <si>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</si>
  <si>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</si>
  <si>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</si>
  <si>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</si>
  <si>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</si>
  <si>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</si>
  <si>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</si>
  <si>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</si>
  <si>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</si>
  <si>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</si>
  <si>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</si>
  <si>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</si>
  <si>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</si>
  <si>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</si>
  <si>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</si>
  <si>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</si>
  <si>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</si>
  <si>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</si>
  <si>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</si>
  <si>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</si>
  <si>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</si>
  <si>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</si>
  <si>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</si>
  <si>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</si>
  <si>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</si>
  <si>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</si>
  <si>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</si>
  <si>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</si>
  <si>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</si>
  <si>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</si>
  <si>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</si>
  <si>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</si>
  <si>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</si>
  <si>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</si>
  <si>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</si>
  <si>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</si>
  <si>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</si>
  <si>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</si>
  <si>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</si>
  <si>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</si>
  <si>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</si>
  <si>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</si>
  <si>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</si>
  <si>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</si>
  <si>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</si>
  <si>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</si>
  <si>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</si>
  <si>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</si>
  <si>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</si>
  <si>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</si>
  <si>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</si>
  <si>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</si>
  <si>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</si>
  <si>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</si>
  <si>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</si>
  <si>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</si>
  <si>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</si>
  <si>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</si>
  <si>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</si>
  <si>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</si>
  <si>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</si>
  <si>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</si>
  <si>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</si>
  <si>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</si>
  <si>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</si>
  <si>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</si>
  <si>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</si>
  <si>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</si>
  <si>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</si>
  <si>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</si>
  <si>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</si>
  <si>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</si>
  <si>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</si>
  <si>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</si>
  <si>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</si>
  <si>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</si>
  <si>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</si>
  <si>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</si>
  <si>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</si>
  <si>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</si>
  <si>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</si>
  <si>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</si>
  <si>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</si>
  <si>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</si>
  <si>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</si>
  <si>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</si>
  <si>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</si>
  <si>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</si>
  <si>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</si>
  <si>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</si>
  <si>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</si>
  <si>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</si>
  <si>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</si>
  <si>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</si>
  <si>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</si>
  <si>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</si>
  <si>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</si>
  <si>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</si>
  <si>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</si>
  <si>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</si>
  <si>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</si>
  <si>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</si>
  <si>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</si>
  <si>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</si>
  <si>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</si>
  <si>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</si>
  <si>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</si>
  <si>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</si>
  <si>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</si>
  <si>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</si>
  <si>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</si>
  <si>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</si>
  <si>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</si>
  <si>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</si>
  <si>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</si>
  <si>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</si>
  <si>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</si>
  <si>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</si>
  <si>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</si>
  <si>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</si>
  <si>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</si>
  <si>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</si>
  <si>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</si>
  <si>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</si>
  <si>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</si>
  <si>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</si>
  <si>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</si>
  <si>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</si>
  <si>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</si>
  <si>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</si>
  <si>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</si>
  <si>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</si>
  <si>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</si>
  <si>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</si>
  <si>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</si>
  <si>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</si>
  <si>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</si>
  <si>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</si>
  <si>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</si>
  <si>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</si>
  <si>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</si>
  <si>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</si>
  <si>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</si>
  <si>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</si>
  <si>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</si>
  <si>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</si>
  <si>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</si>
  <si>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</si>
  <si>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</si>
  <si>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</si>
  <si>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</si>
  <si>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</si>
  <si>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</si>
  <si>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</si>
  <si>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</si>
  <si>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</si>
  <si>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</si>
  <si>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</si>
  <si>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</si>
  <si>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</si>
  <si>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</si>
  <si>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</si>
  <si>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</si>
  <si>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</si>
  <si>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</si>
  <si>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</si>
  <si>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</si>
  <si>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</si>
  <si>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</si>
  <si>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</si>
  <si>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</si>
  <si>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</si>
  <si>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</si>
  <si>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</si>
  <si>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</si>
  <si>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</si>
  <si>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</si>
  <si>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</si>
  <si>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</si>
  <si>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</si>
  <si>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</si>
  <si>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</si>
  <si>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</si>
  <si>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</si>
  <si>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</si>
  <si>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</si>
  <si>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</si>
  <si>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</si>
  <si>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</si>
  <si>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</si>
  <si>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</si>
  <si>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</si>
  <si>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</si>
  <si>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</si>
  <si>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</si>
  <si>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</si>
  <si>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</si>
  <si>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</si>
  <si>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</si>
  <si>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</si>
  <si>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</si>
  <si>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</si>
  <si>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</si>
  <si>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</si>
  <si>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</si>
  <si>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</si>
  <si>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</si>
  <si>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</si>
  <si>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</si>
  <si>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</si>
  <si>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</si>
  <si>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</si>
  <si>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</si>
  <si>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</si>
  <si>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</si>
  <si>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</si>
  <si>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</si>
  <si>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</si>
  <si>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</si>
  <si>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</si>
  <si>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</si>
  <si>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</si>
  <si>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</si>
  <si>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</si>
  <si>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</si>
  <si>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</si>
  <si>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</si>
  <si>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</si>
  <si>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</si>
  <si>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</si>
  <si>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</si>
  <si>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</si>
  <si>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</si>
  <si>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</si>
  <si>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</si>
  <si>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</si>
  <si>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</si>
  <si>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</si>
  <si>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</si>
  <si>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</si>
  <si>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</si>
  <si>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</si>
  <si>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</si>
  <si>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</si>
  <si>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</si>
  <si>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</si>
  <si>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</si>
  <si>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</si>
  <si>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</si>
  <si>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</si>
  <si>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</si>
  <si>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</si>
  <si>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</si>
  <si>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</si>
  <si>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</si>
  <si>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</si>
  <si>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</si>
  <si>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</si>
  <si>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</si>
  <si>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</si>
  <si>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</si>
  <si>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</si>
  <si>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</si>
  <si>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</si>
  <si>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</si>
  <si>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</si>
  <si>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</si>
  <si>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</si>
  <si>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</si>
  <si>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</si>
  <si>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</si>
  <si>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</si>
  <si>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</si>
  <si>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</si>
  <si>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</si>
  <si>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</si>
  <si>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</si>
  <si>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</si>
  <si>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</si>
  <si>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</si>
  <si>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</si>
  <si>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</si>
  <si>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</si>
  <si>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</si>
  <si>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</si>
  <si>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</si>
  <si>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</si>
  <si>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</si>
  <si>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</si>
  <si>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</si>
  <si>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</si>
  <si>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</si>
  <si>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</si>
  <si>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</si>
  <si>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</si>
  <si>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</si>
  <si>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</si>
  <si>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</si>
  <si>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</si>
  <si>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</si>
  <si>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</si>
  <si>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</si>
  <si>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</si>
  <si>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</si>
  <si>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</si>
  <si>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</si>
  <si>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</si>
  <si>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</si>
  <si>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</si>
  <si>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</si>
  <si>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</si>
  <si>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</si>
  <si>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</si>
  <si>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</si>
  <si>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</si>
  <si>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</si>
  <si>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</si>
  <si>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</si>
  <si>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</si>
  <si>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</si>
  <si>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</si>
  <si>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</si>
  <si>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</si>
  <si>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</si>
  <si>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</si>
  <si>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</si>
  <si>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</si>
  <si>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</si>
  <si>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</si>
  <si>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</si>
  <si>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</si>
  <si>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</si>
  <si>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</si>
  <si>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</si>
  <si>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</si>
  <si>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</si>
  <si>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</si>
  <si>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</si>
  <si>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</si>
  <si>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</si>
  <si>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</si>
  <si>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</si>
  <si>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</si>
  <si>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</si>
  <si>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</si>
  <si>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</si>
  <si>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</si>
  <si>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</si>
  <si>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</si>
  <si>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</si>
  <si>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</si>
  <si>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</si>
  <si>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</si>
  <si>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</si>
  <si>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</si>
  <si>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</si>
  <si>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</si>
  <si>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</si>
  <si>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</si>
  <si>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</si>
  <si>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</si>
  <si>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</si>
  <si>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</si>
  <si>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</si>
  <si>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</si>
  <si>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</si>
  <si>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</si>
  <si>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</si>
  <si>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</si>
  <si>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</si>
  <si>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</si>
  <si>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</si>
  <si>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</si>
  <si>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</si>
  <si>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</si>
  <si>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</si>
  <si>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</si>
  <si>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</si>
  <si>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</si>
  <si>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</si>
  <si>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</si>
  <si>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</si>
  <si>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</si>
  <si>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</si>
  <si>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</si>
  <si>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</si>
  <si>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</si>
  <si>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</si>
  <si>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</si>
  <si>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</si>
  <si>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</si>
  <si>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</si>
  <si>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</si>
  <si>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</si>
  <si>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</si>
  <si>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</si>
  <si>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</si>
  <si>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</si>
  <si>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</si>
  <si>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</si>
  <si>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</si>
  <si>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</si>
  <si>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</si>
  <si>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</si>
  <si>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</si>
  <si>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</si>
  <si>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</si>
  <si>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</si>
  <si>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</si>
  <si>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</si>
  <si>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</si>
  <si>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</si>
  <si>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</si>
  <si>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</si>
  <si>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</si>
  <si>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</si>
  <si>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</si>
  <si>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</si>
  <si>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</si>
  <si>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</si>
  <si>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</si>
  <si>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</si>
  <si>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</si>
  <si>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</si>
  <si>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</si>
  <si>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</si>
  <si>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</si>
  <si>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</si>
  <si>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</si>
  <si>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</si>
  <si>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</si>
  <si>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</si>
  <si>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</si>
  <si>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</si>
  <si>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</si>
  <si>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</si>
  <si>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</si>
  <si>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</si>
  <si>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</si>
  <si>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</si>
  <si>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</si>
  <si>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</si>
  <si>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</si>
  <si>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</si>
  <si>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</si>
  <si>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</si>
  <si>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</si>
  <si>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</si>
  <si>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</si>
  <si>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</si>
  <si>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</si>
  <si>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</si>
  <si>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</si>
  <si>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</si>
  <si>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</si>
  <si>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</si>
  <si>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</si>
  <si>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</si>
  <si>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</si>
  <si>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</si>
  <si>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</si>
  <si>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</si>
  <si>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</si>
  <si>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</si>
  <si>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</si>
  <si>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</si>
  <si>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</si>
  <si>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</si>
  <si>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</si>
  <si>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</si>
  <si>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</si>
  <si>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</si>
  <si>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</si>
  <si>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</si>
  <si>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</si>
  <si>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</si>
  <si>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</si>
  <si>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</si>
  <si>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</si>
  <si>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</si>
  <si>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</si>
  <si>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</si>
  <si>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</si>
  <si>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</si>
  <si>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</si>
  <si>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</si>
  <si>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</si>
  <si>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</si>
  <si>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</si>
  <si>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</si>
  <si>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</si>
  <si>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</si>
  <si>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</si>
  <si>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</si>
  <si>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</si>
  <si>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</si>
  <si>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</si>
  <si>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</si>
  <si>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</si>
  <si>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</si>
  <si>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</si>
  <si>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</si>
  <si>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</si>
  <si>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</si>
  <si>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</si>
  <si>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</si>
  <si>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</si>
  <si>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</si>
  <si>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</si>
  <si>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</si>
  <si>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</si>
  <si>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</si>
  <si>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</si>
  <si>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</si>
  <si>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</si>
  <si>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</si>
  <si>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</si>
  <si>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</si>
  <si>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</si>
  <si>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</si>
  <si>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</si>
  <si>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</si>
  <si>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</si>
  <si>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</si>
  <si>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</si>
  <si>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</si>
  <si>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</si>
  <si>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</si>
  <si>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</si>
  <si>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</si>
  <si>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</si>
  <si>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</si>
  <si>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</si>
  <si>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</si>
  <si>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</si>
  <si>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</si>
  <si>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</si>
  <si>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</si>
  <si>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</si>
  <si>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</si>
  <si>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</si>
  <si>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</si>
  <si>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</si>
  <si>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</si>
  <si>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</si>
  <si>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</si>
  <si>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</si>
  <si>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</si>
  <si>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</si>
  <si>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</si>
  <si>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</si>
  <si>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</si>
  <si>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</si>
  <si>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</si>
  <si>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</si>
  <si>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</si>
  <si>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</si>
  <si>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</si>
  <si>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</si>
  <si>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</si>
  <si>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</si>
  <si>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</si>
  <si>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</si>
  <si>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</si>
  <si>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</si>
  <si>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</si>
  <si>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</si>
  <si>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</si>
  <si>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</si>
  <si>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</si>
  <si>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</si>
  <si>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</si>
  <si>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</si>
  <si>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</si>
  <si>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</si>
  <si>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</si>
  <si>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</si>
  <si>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</si>
  <si>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</si>
  <si>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</si>
  <si>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</si>
  <si>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</si>
  <si>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</si>
  <si>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</si>
  <si>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</si>
  <si>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</si>
  <si>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</si>
  <si>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</si>
  <si>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</si>
  <si>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</si>
  <si>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</si>
  <si>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</si>
  <si>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</si>
  <si>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</si>
  <si>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</si>
  <si>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</si>
  <si>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</si>
  <si>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</si>
  <si>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</si>
  <si>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</si>
  <si>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</si>
  <si>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</si>
  <si>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</si>
  <si>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</si>
  <si>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</si>
  <si>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</si>
  <si>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</si>
  <si>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</si>
  <si>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</si>
  <si>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</si>
  <si>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</si>
  <si>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</si>
  <si>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</si>
  <si>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</si>
  <si>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</si>
  <si>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</si>
  <si>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</si>
  <si>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</si>
  <si>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</si>
  <si>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</si>
  <si>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</si>
  <si>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</si>
  <si>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</si>
  <si>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</si>
  <si>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</si>
  <si>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</si>
  <si>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</si>
  <si>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</si>
  <si>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</si>
  <si>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</si>
  <si>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</si>
  <si>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</si>
  <si>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</si>
  <si>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</si>
  <si>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</si>
  <si>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</si>
  <si>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</si>
  <si>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</si>
  <si>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</si>
  <si>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</si>
  <si>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</si>
  <si>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</si>
  <si>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</si>
  <si>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</si>
  <si>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</si>
  <si>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</si>
  <si>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</si>
  <si>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</si>
  <si>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</si>
  <si>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</si>
  <si>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</si>
  <si>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</si>
  <si>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</si>
  <si>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</si>
  <si>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</si>
  <si>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</si>
  <si>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</si>
  <si>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</si>
  <si>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</si>
  <si>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</si>
  <si>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</si>
  <si>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</si>
  <si>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</si>
  <si>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</si>
  <si>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</si>
  <si>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</si>
  <si>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</si>
  <si>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</si>
  <si>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</si>
  <si>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</si>
  <si>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</si>
  <si>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</si>
  <si>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</si>
  <si>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</si>
  <si>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</si>
  <si>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</si>
  <si>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</si>
  <si>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</si>
  <si>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</si>
  <si>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</si>
  <si>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</si>
  <si>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</si>
  <si>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</si>
  <si>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</si>
  <si>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</si>
  <si>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</si>
  <si>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</si>
  <si>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</si>
  <si>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</si>
  <si>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</si>
  <si>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</si>
  <si>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</si>
  <si>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</si>
  <si>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</si>
  <si>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</si>
  <si>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</si>
  <si>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</si>
  <si>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</si>
  <si>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</si>
  <si>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</si>
  <si>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</si>
  <si>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</si>
  <si>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</si>
  <si>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</si>
  <si>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</si>
  <si>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</si>
  <si>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</si>
  <si>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</si>
  <si>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</si>
  <si>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</si>
  <si>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</si>
  <si>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</si>
  <si>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</si>
  <si>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</si>
  <si>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</si>
  <si>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</si>
  <si>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</si>
  <si>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</si>
  <si>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</si>
  <si>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</si>
  <si>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</si>
  <si>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</si>
  <si>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</si>
  <si>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</si>
  <si>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</si>
  <si>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</si>
  <si>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</si>
  <si>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</si>
  <si>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</si>
  <si>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</si>
  <si>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</si>
  <si>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</si>
  <si>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</si>
  <si>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</si>
  <si>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</si>
  <si>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</si>
  <si>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</si>
  <si>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</si>
  <si>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</si>
  <si>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</si>
  <si>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</si>
  <si>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</si>
  <si>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</si>
  <si>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</si>
  <si>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</si>
  <si>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</si>
  <si>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</si>
  <si>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</si>
  <si>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</si>
  <si>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</si>
  <si>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</si>
  <si>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</si>
  <si>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</si>
  <si>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</si>
  <si>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</si>
  <si>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</si>
  <si>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</si>
  <si>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</si>
  <si>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</si>
  <si>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</si>
  <si>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</si>
  <si>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</si>
  <si>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</si>
  <si>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</si>
  <si>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</si>
  <si>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</si>
  <si>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</si>
  <si>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</si>
  <si>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</si>
  <si>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</si>
  <si>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</si>
  <si>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</si>
  <si>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</si>
  <si>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</si>
  <si>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</si>
  <si>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</si>
  <si>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</si>
  <si>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</si>
  <si>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</si>
  <si>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</si>
  <si>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</si>
  <si>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</si>
  <si>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</si>
  <si>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</si>
  <si>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</si>
  <si>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</si>
  <si>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</si>
  <si>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</si>
  <si>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</si>
  <si>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</si>
  <si>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</si>
  <si>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</si>
  <si>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</si>
  <si>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</si>
  <si>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</si>
  <si>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</si>
  <si>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</si>
  <si>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</si>
  <si>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</si>
  <si>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</si>
  <si>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</si>
  <si>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</si>
  <si>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</si>
  <si>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</si>
  <si>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</si>
  <si>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</si>
  <si>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</si>
  <si>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</si>
  <si>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</si>
  <si>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</si>
  <si>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</si>
  <si>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</si>
  <si>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</si>
  <si>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</si>
  <si>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</si>
  <si>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</si>
  <si>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</si>
  <si>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</si>
  <si>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</si>
  <si>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</si>
  <si>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</si>
  <si>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</si>
  <si>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</si>
  <si>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</si>
  <si>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</si>
  <si>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</si>
  <si>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</si>
  <si>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</si>
  <si>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</si>
  <si>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</si>
  <si>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</si>
  <si>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</si>
  <si>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</si>
  <si>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</si>
  <si>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</si>
  <si>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</si>
  <si>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</si>
  <si>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</si>
  <si>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</si>
  <si>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</si>
  <si>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</si>
  <si>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</si>
  <si>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</si>
  <si>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</si>
  <si>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</si>
  <si>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</si>
  <si>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</si>
  <si>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</si>
  <si>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</si>
  <si>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</si>
  <si>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</si>
  <si>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</si>
  <si>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</si>
  <si>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</si>
  <si>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</si>
  <si>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</si>
  <si>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</si>
  <si>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</si>
  <si>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</si>
  <si>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</si>
  <si>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</si>
  <si>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</si>
  <si>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</si>
  <si>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</si>
  <si>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</si>
  <si>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</si>
  <si>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</si>
  <si>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</si>
  <si>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</si>
  <si>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</si>
  <si>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</si>
  <si>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</si>
  <si>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</si>
  <si>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</si>
  <si>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</si>
  <si>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</si>
  <si>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</si>
  <si>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</si>
  <si>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</si>
  <si>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</si>
  <si>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</si>
  <si>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</si>
  <si>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</si>
  <si>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</si>
  <si>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</si>
  <si>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</si>
  <si>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</si>
  <si>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</si>
  <si>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</si>
  <si>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</si>
  <si>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</si>
  <si>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</si>
  <si>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</si>
  <si>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</si>
  <si>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</si>
  <si>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</si>
  <si>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</si>
  <si>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</si>
  <si>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</si>
  <si>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</si>
  <si>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</si>
  <si>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</si>
  <si>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</si>
  <si>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</si>
  <si>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</si>
  <si>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</si>
  <si>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</si>
  <si>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</si>
  <si>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</si>
  <si>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</si>
  <si>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</si>
  <si>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</si>
  <si>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</si>
  <si>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</si>
  <si>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</si>
  <si>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</si>
  <si>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</si>
  <si>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</si>
  <si>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</si>
  <si>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</si>
  <si>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</si>
  <si>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</si>
  <si>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</si>
  <si>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</si>
  <si>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</si>
  <si>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</si>
  <si>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</si>
  <si>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</si>
  <si>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</si>
  <si>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</si>
  <si>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</si>
  <si>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</si>
  <si>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</si>
  <si>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</si>
  <si>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</si>
  <si>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</si>
  <si>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</si>
  <si>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</si>
  <si>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</si>
  <si>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</si>
  <si>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</si>
  <si>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</si>
  <si>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</si>
  <si>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</si>
  <si>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</si>
  <si>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</si>
  <si>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</si>
  <si>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</si>
  <si>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</si>
  <si>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</si>
  <si>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</si>
  <si>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</si>
  <si>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</si>
  <si>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</si>
  <si>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</si>
  <si>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</si>
  <si>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</si>
  <si>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</si>
  <si>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</si>
  <si>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</si>
  <si>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</si>
  <si>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</si>
  <si>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</si>
  <si>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</si>
  <si>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</si>
  <si>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</si>
  <si>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</si>
  <si>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</si>
  <si>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</si>
  <si>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</si>
  <si>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</si>
  <si>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</si>
  <si>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</si>
  <si>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</si>
  <si>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</si>
  <si>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</si>
  <si>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</si>
  <si>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</si>
  <si>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</si>
  <si>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</si>
  <si>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</si>
  <si>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</si>
  <si>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</si>
  <si>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</si>
  <si>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</si>
  <si>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</si>
  <si>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</si>
  <si>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</si>
  <si>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</si>
  <si>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</si>
  <si>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</si>
  <si>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</si>
  <si>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</si>
  <si>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</si>
  <si>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</si>
  <si>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</si>
  <si>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</si>
  <si>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</si>
  <si>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</si>
  <si>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</si>
  <si>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</si>
  <si>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</si>
  <si>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</si>
  <si>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</si>
  <si>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</si>
  <si>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</si>
  <si>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</si>
  <si>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</si>
  <si>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</si>
  <si>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</si>
  <si>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</si>
  <si>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</si>
  <si>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</si>
  <si>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</si>
  <si>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</si>
  <si>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</si>
  <si>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</si>
  <si>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</si>
  <si>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</si>
  <si>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</si>
  <si>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</si>
  <si>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</si>
  <si>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</si>
  <si>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</si>
  <si>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</si>
  <si>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</si>
  <si>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</si>
  <si>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</si>
  <si>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</si>
  <si>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</si>
  <si>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</si>
  <si>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</si>
  <si>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</si>
  <si>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</si>
  <si>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</si>
  <si>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</si>
  <si>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</si>
  <si>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</si>
  <si>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</si>
  <si>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</si>
  <si>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</si>
  <si>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</si>
  <si>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</si>
  <si>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</si>
  <si>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</si>
  <si>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</si>
  <si>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</si>
  <si>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</si>
  <si>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</si>
  <si>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</si>
  <si>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</si>
  <si>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</si>
  <si>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</si>
  <si>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</si>
  <si>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</si>
  <si>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</si>
  <si>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</si>
  <si>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</si>
  <si>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</si>
  <si>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</si>
  <si>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</si>
  <si>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</si>
  <si>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</si>
  <si>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</si>
  <si>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</si>
  <si>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</si>
  <si>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</si>
  <si>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</si>
  <si>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</si>
  <si>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</si>
  <si>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</si>
  <si>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</si>
  <si>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</si>
  <si>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</si>
  <si>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</si>
  <si>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</si>
  <si>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</si>
  <si>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</si>
  <si>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</si>
  <si>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</si>
  <si>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</si>
  <si>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</si>
  <si>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</si>
  <si>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</si>
  <si>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</si>
  <si>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</si>
  <si>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</si>
  <si>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</si>
  <si>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</si>
  <si>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</si>
  <si>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</si>
  <si>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</si>
  <si>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</si>
  <si>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</si>
  <si>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</si>
  <si>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</si>
  <si>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</si>
  <si>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</si>
  <si>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</si>
  <si>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</si>
  <si>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</si>
  <si>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</si>
  <si>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</si>
  <si>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</si>
  <si>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</si>
  <si>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</si>
  <si>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</si>
  <si>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</si>
  <si>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</si>
  <si>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</si>
  <si>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</si>
  <si>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</si>
  <si>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</si>
  <si>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</si>
  <si>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</si>
  <si>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</si>
  <si>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</si>
  <si>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</si>
  <si>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</si>
  <si>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</si>
  <si>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</si>
  <si>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</si>
  <si>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</si>
  <si>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</si>
  <si>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</si>
  <si>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</si>
  <si>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</si>
  <si>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</si>
  <si>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</si>
  <si>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</si>
  <si>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</si>
  <si>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</si>
  <si>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</si>
  <si>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</si>
  <si>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</si>
  <si>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</si>
  <si>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</si>
  <si>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</si>
  <si>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</si>
  <si>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</si>
  <si>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</si>
  <si>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</si>
  <si>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</si>
  <si>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</si>
  <si>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</si>
  <si>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</si>
  <si>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</si>
  <si>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</si>
  <si>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</si>
  <si>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</si>
  <si>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</si>
  <si>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</si>
  <si>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</si>
  <si>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</si>
  <si>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</si>
  <si>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</si>
  <si>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</si>
  <si>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</si>
  <si>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</si>
  <si>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</si>
  <si>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</si>
  <si>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</si>
  <si>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</si>
  <si>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</si>
  <si>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</si>
  <si>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</si>
  <si>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</si>
  <si>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</si>
  <si>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</si>
  <si>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</si>
  <si>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</si>
  <si>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</si>
  <si>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</si>
  <si>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</si>
  <si>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</si>
  <si>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</si>
  <si>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</si>
  <si>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</si>
  <si>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</si>
  <si>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</si>
  <si>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</si>
  <si>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</si>
  <si>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</si>
  <si>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</si>
  <si>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</si>
  <si>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</si>
  <si>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</si>
  <si>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</si>
  <si>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</si>
  <si>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</si>
  <si>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</si>
  <si>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</si>
  <si>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</si>
  <si>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</si>
  <si>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</si>
  <si>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</si>
  <si>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</si>
  <si>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</si>
  <si>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</si>
  <si>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</si>
  <si>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</si>
  <si>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</si>
  <si>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</si>
  <si>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</si>
  <si>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</si>
  <si>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</si>
  <si>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</si>
  <si>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</si>
  <si>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</si>
  <si>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</si>
  <si>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</si>
  <si>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</si>
  <si>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</si>
  <si>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</si>
  <si>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</si>
  <si>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</si>
  <si>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</si>
  <si>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</si>
  <si>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</si>
  <si>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</si>
  <si>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</si>
  <si>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</si>
  <si>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</si>
  <si>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</si>
  <si>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</si>
  <si>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</si>
  <si>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</si>
  <si>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</si>
  <si>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</si>
  <si>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</si>
  <si>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</si>
  <si>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</si>
  <si>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</si>
  <si>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</si>
  <si>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</si>
  <si>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</si>
  <si>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</si>
  <si>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</si>
  <si>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</si>
  <si>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</si>
  <si>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</si>
  <si>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</si>
  <si>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</si>
  <si>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</si>
  <si>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</si>
  <si>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</si>
  <si>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</si>
  <si>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</si>
  <si>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</si>
  <si>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</si>
  <si>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</si>
  <si>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</si>
  <si>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</si>
  <si>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</si>
  <si>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</si>
  <si>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</si>
  <si>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</si>
  <si>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</si>
  <si>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</si>
  <si>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</si>
  <si>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</si>
  <si>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</si>
  <si>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</si>
  <si>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</si>
  <si>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</si>
  <si>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</si>
  <si>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</si>
  <si>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</si>
  <si>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</si>
  <si>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</si>
  <si>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</si>
  <si>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</si>
  <si>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</si>
  <si>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</si>
  <si>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</si>
  <si>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</si>
  <si>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</si>
  <si>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</si>
  <si>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</si>
  <si>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</si>
  <si>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</si>
  <si>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</si>
  <si>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</si>
  <si>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</si>
  <si>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</si>
  <si>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</si>
  <si>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</si>
  <si>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</si>
  <si>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</si>
  <si>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</si>
  <si>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</si>
  <si>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</si>
  <si>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</si>
  <si>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</si>
  <si>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</si>
  <si>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</si>
  <si>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</si>
  <si>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</si>
  <si>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</si>
  <si>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</si>
  <si>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</si>
  <si>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</si>
  <si>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</si>
  <si>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</si>
  <si>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</si>
  <si>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</si>
  <si>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</si>
  <si>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</si>
  <si>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</si>
  <si>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</si>
  <si>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</si>
  <si>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</si>
  <si>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</si>
  <si>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</si>
  <si>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</si>
  <si>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</si>
  <si>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</si>
  <si>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</si>
  <si>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</si>
  <si>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</si>
  <si>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</si>
  <si>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</si>
  <si>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</si>
  <si>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</si>
  <si>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</si>
  <si>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</si>
  <si>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</si>
  <si>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</si>
  <si>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</si>
  <si>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</si>
  <si>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</si>
  <si>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</si>
  <si>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</si>
  <si>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</si>
  <si>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</si>
  <si>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</si>
  <si>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</si>
  <si>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</si>
  <si>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</si>
  <si>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</si>
  <si>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</si>
  <si>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</si>
  <si>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</si>
  <si>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</si>
  <si>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</si>
  <si>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</si>
  <si>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</si>
  <si>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</si>
  <si>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</si>
  <si>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</si>
  <si>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</si>
  <si>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</si>
  <si>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</si>
  <si>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</si>
  <si>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</si>
  <si>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</si>
  <si>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</si>
  <si>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</si>
  <si>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</si>
  <si>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</si>
  <si>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</si>
  <si>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</si>
  <si>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</si>
  <si>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</si>
  <si>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</si>
  <si>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</si>
  <si>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</si>
  <si>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</si>
  <si>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</si>
  <si>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</si>
  <si>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</si>
  <si>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</si>
  <si>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</si>
  <si>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</si>
  <si>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</si>
  <si>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</si>
  <si>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</si>
  <si>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</si>
  <si>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</si>
  <si>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</si>
  <si>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</si>
  <si>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</si>
  <si>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</si>
  <si>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</si>
  <si>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</si>
  <si>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</si>
  <si>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</si>
  <si>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</si>
  <si>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</si>
  <si>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</si>
  <si>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</si>
  <si>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</si>
  <si>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</si>
  <si>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</si>
  <si>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</si>
  <si>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</si>
  <si>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</si>
  <si>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</si>
  <si>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</si>
  <si>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</si>
  <si>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</si>
  <si>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</si>
  <si>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</si>
  <si>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</si>
  <si>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</si>
  <si>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</si>
  <si>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</si>
  <si>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</si>
  <si>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</si>
  <si>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</si>
  <si>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</si>
  <si>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</si>
  <si>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</si>
  <si>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</si>
  <si>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</si>
  <si>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</si>
  <si>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</si>
  <si>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</si>
  <si>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</si>
  <si>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</si>
  <si>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</si>
  <si>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</si>
  <si>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</si>
  <si>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</si>
  <si>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</si>
  <si>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</si>
  <si>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</si>
  <si>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</si>
  <si>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</si>
  <si>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</si>
  <si>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</si>
  <si>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</si>
  <si>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</si>
  <si>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</si>
  <si>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</si>
  <si>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</si>
  <si>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</si>
  <si>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</si>
  <si>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</si>
  <si>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</si>
  <si>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</si>
  <si>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</si>
  <si>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</si>
  <si>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</si>
  <si>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</si>
  <si>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</si>
  <si>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</si>
  <si>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</si>
  <si>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</si>
  <si>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</si>
  <si>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</si>
  <si>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</si>
  <si>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</si>
  <si>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</si>
  <si>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</si>
  <si>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</si>
  <si>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</si>
  <si>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</si>
  <si>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</si>
  <si>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</si>
  <si>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</si>
  <si>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</si>
  <si>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</si>
  <si>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</si>
  <si>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</si>
  <si>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</si>
  <si>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</si>
  <si>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</si>
  <si>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</si>
  <si>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</si>
  <si>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</si>
  <si>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</si>
  <si>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</si>
  <si>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</si>
  <si>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</si>
  <si>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</si>
  <si>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</si>
  <si>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</si>
  <si>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</si>
  <si>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</si>
  <si>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</si>
  <si>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</si>
  <si>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</si>
  <si>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</si>
  <si>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</si>
  <si>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</si>
  <si>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</si>
  <si>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</si>
  <si>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</si>
  <si>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</si>
  <si>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</si>
  <si>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</si>
  <si>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</si>
  <si>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</si>
  <si>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</si>
  <si>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</si>
  <si>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</si>
  <si>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</si>
  <si>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</si>
  <si>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</si>
  <si>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</si>
  <si>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</si>
  <si>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</si>
  <si>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</si>
  <si>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</si>
  <si>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</si>
  <si>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</si>
  <si>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</si>
  <si>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</si>
  <si>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</si>
  <si>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</si>
  <si>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</si>
  <si>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</si>
  <si>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</si>
  <si>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</si>
  <si>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</si>
  <si>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</si>
  <si>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</si>
  <si>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</si>
  <si>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</si>
  <si>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</si>
  <si>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</si>
  <si>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</si>
  <si>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</si>
  <si>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</si>
  <si>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</si>
  <si>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</si>
  <si>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</si>
  <si>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</si>
  <si>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</si>
  <si>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</si>
  <si>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</si>
  <si>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</si>
  <si>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</si>
  <si>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</si>
  <si>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</si>
  <si>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</si>
  <si>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</si>
  <si>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</si>
  <si>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</si>
  <si>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</si>
  <si>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</si>
  <si>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</si>
  <si>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</si>
  <si>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</si>
  <si>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</si>
  <si>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</si>
  <si>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</si>
  <si>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</si>
  <si>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</si>
  <si>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</si>
  <si>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</si>
  <si>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</si>
  <si>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</si>
  <si>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</si>
  <si>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</si>
  <si>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</si>
  <si>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</si>
  <si>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</si>
  <si>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</si>
  <si>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</si>
  <si>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</si>
  <si>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</si>
  <si>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</si>
  <si>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</si>
  <si>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</si>
  <si>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</si>
  <si>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</si>
  <si>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</si>
  <si>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</si>
  <si>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</si>
  <si>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</si>
  <si>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</si>
  <si>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</si>
  <si>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</si>
  <si>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</si>
  <si>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</si>
  <si>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</si>
  <si>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</si>
  <si>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</si>
  <si>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</si>
  <si>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</si>
  <si>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</si>
  <si>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</si>
  <si>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</si>
  <si>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</si>
  <si>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</si>
  <si>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</si>
  <si>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</si>
  <si>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</si>
  <si>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</si>
  <si>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</si>
  <si>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</si>
  <si>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</si>
  <si>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</si>
  <si>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</si>
  <si>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</si>
  <si>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</si>
  <si>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</si>
  <si>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</si>
  <si>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</si>
  <si>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</si>
  <si>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</si>
  <si>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</si>
  <si>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</si>
  <si>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</si>
  <si>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</si>
  <si>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</si>
  <si>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</si>
  <si>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</si>
  <si>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</si>
  <si>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</si>
  <si>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</si>
  <si>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</si>
  <si>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</si>
  <si>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</si>
  <si>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</si>
  <si>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</si>
  <si>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</si>
  <si>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</si>
  <si>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</si>
  <si>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</si>
  <si>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</si>
  <si>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</si>
  <si>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</si>
  <si>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</si>
  <si>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</si>
  <si>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</si>
  <si>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</si>
  <si>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</si>
  <si>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</si>
  <si>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</si>
  <si>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</si>
  <si>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</si>
  <si>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</si>
  <si>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</si>
  <si>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</si>
  <si>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</si>
  <si>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</si>
  <si>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</si>
  <si>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</si>
  <si>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</si>
  <si>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</si>
  <si>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</si>
  <si>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</si>
  <si>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</si>
  <si>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</si>
  <si>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</si>
  <si>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</si>
  <si>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</si>
  <si>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</si>
  <si>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</si>
  <si>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</si>
  <si>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</si>
  <si>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</si>
  <si>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</si>
  <si>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</si>
  <si>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</si>
  <si>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</si>
  <si>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</si>
  <si>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</si>
  <si>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</si>
  <si>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</si>
  <si>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</si>
  <si>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</si>
  <si>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</si>
  <si>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</si>
  <si>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</si>
  <si>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</si>
  <si>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</si>
  <si>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</si>
  <si>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</si>
  <si>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</si>
  <si>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</si>
  <si>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</si>
  <si>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</si>
  <si>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</si>
  <si>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</si>
  <si>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</si>
  <si>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</si>
  <si>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</si>
  <si>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</si>
  <si>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</si>
  <si>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</si>
  <si>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</si>
  <si>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</si>
  <si>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</si>
  <si>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</si>
  <si>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</si>
  <si>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</si>
  <si>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</si>
  <si>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</si>
  <si>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</si>
  <si>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</si>
  <si>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</si>
  <si>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</si>
  <si>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</si>
  <si>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</si>
  <si>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</si>
  <si>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</si>
  <si>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</si>
  <si>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</si>
  <si>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</si>
  <si>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</si>
  <si>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</si>
  <si>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</si>
  <si>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</si>
  <si>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</si>
  <si>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</si>
  <si>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</si>
  <si>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</si>
  <si>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</si>
  <si>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</si>
  <si>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</si>
  <si>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</si>
  <si>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</si>
  <si>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</si>
  <si>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</si>
  <si>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</si>
  <si>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</si>
  <si>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</si>
  <si>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</si>
  <si>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</si>
  <si>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</si>
  <si>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</si>
  <si>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</si>
  <si>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</si>
  <si>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</si>
  <si>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</si>
  <si>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</si>
  <si>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</si>
  <si>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</si>
  <si>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</si>
  <si>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</si>
  <si>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</si>
  <si>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</si>
  <si>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</si>
  <si>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</si>
  <si>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</si>
  <si>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</si>
  <si>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</si>
  <si>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</si>
  <si>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</si>
  <si>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</si>
  <si>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</si>
  <si>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</si>
  <si>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</si>
  <si>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</si>
  <si>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</si>
  <si>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</si>
  <si>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</si>
  <si>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</si>
  <si>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</si>
  <si>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</si>
  <si>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</si>
  <si>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</si>
  <si>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</si>
  <si>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</si>
  <si>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</si>
  <si>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</si>
  <si>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</si>
  <si>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</si>
  <si>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</si>
  <si>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</si>
  <si>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</si>
  <si>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</si>
  <si>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</si>
  <si>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</si>
  <si>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</si>
  <si>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</si>
  <si>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</si>
  <si>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</si>
  <si>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</si>
  <si>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</si>
  <si>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</si>
  <si>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</si>
  <si>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</si>
  <si>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</si>
  <si>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</si>
  <si>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</si>
  <si>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</si>
  <si>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</si>
  <si>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</si>
  <si>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</si>
  <si>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</si>
  <si>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</si>
  <si>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</si>
  <si>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</si>
  <si>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</si>
  <si>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</si>
  <si>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</si>
  <si>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</si>
  <si>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</si>
  <si>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</si>
  <si>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</si>
  <si>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</si>
  <si>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</si>
  <si>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</si>
  <si>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</si>
  <si>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</si>
  <si>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</si>
  <si>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</si>
  <si>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</si>
  <si>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</si>
  <si>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</si>
  <si>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</si>
  <si>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</si>
  <si>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</si>
  <si>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</si>
  <si>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</si>
  <si>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</si>
  <si>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</si>
  <si>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</si>
  <si>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</si>
  <si>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</si>
  <si>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</si>
  <si>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</si>
  <si>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</si>
  <si>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</si>
  <si>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</si>
  <si>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</si>
  <si>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</si>
  <si>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</si>
  <si>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</si>
  <si>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</si>
  <si>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</si>
  <si>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</si>
  <si>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</si>
  <si>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</si>
  <si>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</si>
  <si>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</si>
  <si>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</si>
  <si>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</si>
  <si>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</si>
  <si>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</si>
  <si>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</si>
  <si>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</si>
  <si>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</si>
  <si>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</si>
  <si>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</si>
  <si>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</si>
  <si>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</si>
  <si>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</si>
  <si>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</si>
  <si>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</si>
  <si>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</si>
  <si>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</si>
  <si>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</si>
  <si>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</si>
  <si>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</si>
  <si>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</si>
  <si>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</si>
  <si>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</si>
  <si>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</si>
  <si>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</si>
  <si>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</si>
  <si>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</si>
  <si>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</si>
  <si>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</si>
  <si>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</si>
  <si>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</si>
  <si>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</si>
  <si>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</si>
  <si>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</si>
  <si>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</si>
  <si>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</si>
  <si>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</si>
  <si>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</si>
  <si>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</si>
  <si>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</si>
  <si>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</si>
  <si>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</si>
  <si>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</si>
  <si>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</si>
  <si>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</si>
  <si>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</si>
  <si>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</si>
  <si>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</si>
  <si>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</si>
  <si>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</si>
  <si>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</si>
  <si>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</si>
  <si>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</si>
  <si>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</si>
  <si>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</si>
  <si>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</si>
  <si>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</si>
  <si>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</si>
  <si>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</si>
  <si>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</si>
  <si>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</si>
  <si>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</si>
  <si>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</si>
  <si>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</si>
  <si>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</si>
  <si>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</si>
  <si>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</si>
  <si>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</si>
  <si>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</si>
  <si>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</si>
  <si>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</si>
  <si>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</si>
  <si>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</si>
  <si>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</si>
  <si>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</si>
  <si>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</si>
  <si>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</si>
  <si>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</si>
  <si>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</si>
  <si>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</si>
  <si>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</si>
  <si>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</si>
  <si>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</si>
  <si>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</si>
  <si>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</si>
  <si>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</si>
  <si>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</si>
  <si>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</si>
  <si>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</si>
  <si>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</si>
  <si>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</si>
  <si>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</si>
  <si>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</si>
  <si>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</si>
  <si>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</si>
  <si>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</si>
  <si>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</si>
  <si>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</si>
  <si>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</si>
  <si>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</si>
  <si>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</si>
  <si>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</si>
  <si>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</si>
  <si>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</si>
  <si>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</si>
  <si>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</si>
  <si>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</si>
  <si>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</si>
  <si>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</si>
  <si>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</si>
  <si>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</si>
  <si>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</si>
  <si>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</si>
  <si>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</si>
  <si>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</si>
  <si>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</si>
  <si>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</si>
  <si>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</si>
  <si>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</si>
  <si>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</si>
  <si>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</si>
  <si>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</si>
  <si>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</si>
  <si>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</si>
  <si>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</si>
  <si>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</si>
  <si>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</si>
  <si>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</si>
  <si>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</si>
  <si>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</si>
  <si>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</si>
  <si>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</si>
  <si>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</si>
  <si>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</si>
  <si>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</si>
  <si>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</si>
  <si>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</si>
  <si>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</si>
  <si>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</si>
  <si>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</si>
  <si>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</si>
  <si>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</si>
  <si>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</si>
  <si>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</si>
  <si>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</si>
  <si>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</si>
  <si>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</si>
  <si>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</si>
  <si>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</si>
  <si>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</si>
  <si>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</si>
  <si>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</si>
  <si>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</si>
  <si>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</si>
  <si>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</si>
  <si>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</si>
  <si>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</si>
  <si>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</si>
  <si>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</si>
  <si>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</si>
  <si>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</si>
  <si>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</si>
  <si>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</si>
  <si>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</si>
  <si>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</si>
  <si>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</si>
  <si>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</si>
  <si>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</si>
  <si>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</si>
  <si>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</si>
  <si>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</si>
  <si>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</si>
  <si>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</si>
  <si>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</si>
  <si>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</si>
  <si>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</si>
  <si>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</si>
  <si>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</si>
  <si>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</si>
  <si>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</si>
  <si>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</si>
  <si>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</si>
  <si>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</si>
  <si>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</si>
  <si>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</si>
  <si>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</si>
  <si>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</si>
  <si>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</si>
  <si>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</si>
  <si>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</si>
  <si>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</si>
  <si>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</si>
  <si>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</si>
  <si>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</si>
  <si>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</si>
  <si>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</si>
  <si>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</si>
  <si>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</si>
  <si>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</si>
  <si>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</si>
  <si>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</si>
  <si>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</si>
  <si>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</si>
  <si>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</si>
  <si>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</si>
  <si>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</si>
  <si>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</si>
  <si>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</si>
  <si>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</si>
  <si>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</si>
  <si>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</si>
  <si>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</si>
  <si>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</si>
  <si>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</si>
  <si>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</si>
  <si>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</si>
  <si>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</si>
  <si>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</si>
  <si>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</si>
  <si>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</si>
  <si>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</si>
  <si>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</si>
  <si>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</si>
  <si>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</si>
  <si>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</si>
  <si>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</si>
  <si>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</si>
  <si>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</si>
  <si>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</si>
  <si>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</si>
  <si>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</si>
  <si>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</si>
  <si>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</si>
  <si>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</si>
  <si>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</si>
  <si>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</si>
  <si>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</si>
  <si>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</si>
  <si>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</si>
  <si>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</si>
  <si>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</si>
  <si>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</si>
  <si>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</si>
  <si>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</si>
  <si>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</si>
  <si>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</si>
  <si>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</si>
  <si>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</si>
  <si>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</si>
  <si>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</si>
  <si>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</si>
  <si>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</si>
  <si>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</si>
  <si>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</si>
  <si>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</si>
  <si>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</si>
  <si>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</si>
  <si>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</si>
  <si>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</si>
  <si>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</si>
  <si>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</si>
  <si>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</si>
  <si>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</si>
  <si>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</si>
  <si>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</si>
  <si>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</si>
  <si>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</si>
  <si>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</si>
  <si>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</si>
  <si>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</si>
  <si>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</si>
  <si>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</si>
  <si>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</si>
  <si>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</si>
  <si>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</si>
  <si>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</si>
  <si>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</si>
  <si>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</si>
  <si>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</si>
  <si>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</si>
  <si>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</si>
  <si>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</si>
  <si>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</si>
  <si>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</si>
  <si>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</si>
  <si>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</si>
  <si>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</si>
  <si>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</si>
  <si>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</si>
  <si>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</si>
  <si>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</si>
  <si>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</si>
  <si>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</si>
  <si>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</si>
  <si>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</si>
  <si>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</si>
  <si>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</si>
  <si>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</si>
  <si>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</si>
  <si>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</si>
  <si>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</si>
  <si>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</si>
  <si>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</si>
  <si>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</si>
  <si>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</si>
  <si>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</si>
  <si>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</si>
  <si>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</si>
  <si>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</si>
  <si>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</si>
  <si>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</si>
  <si>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</si>
  <si>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</si>
  <si>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</si>
  <si>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</si>
  <si>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</si>
  <si>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</si>
  <si>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</si>
  <si>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</si>
  <si>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</si>
  <si>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</si>
  <si>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</si>
  <si>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</si>
  <si>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</si>
  <si>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</si>
  <si>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</si>
  <si>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</si>
  <si>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</si>
  <si>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</si>
  <si>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</si>
  <si>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</si>
  <si>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</si>
  <si>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</si>
  <si>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</si>
  <si>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</si>
  <si>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</si>
  <si>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</si>
  <si>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</si>
  <si>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</si>
  <si>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</si>
  <si>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</si>
  <si>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</si>
  <si>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</si>
  <si>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</si>
  <si>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</si>
  <si>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</si>
  <si>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</si>
  <si>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</si>
  <si>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</si>
  <si>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</si>
  <si>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</si>
  <si>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</si>
  <si>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</si>
  <si>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</si>
  <si>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</si>
  <si>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</si>
  <si>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</si>
  <si>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</si>
  <si>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</si>
  <si>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</si>
  <si>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</si>
  <si>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</si>
  <si>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</si>
  <si>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</si>
  <si>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</si>
  <si>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</si>
  <si>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</si>
  <si>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</si>
  <si>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</si>
  <si>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</si>
  <si>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</si>
  <si>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</si>
  <si>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</si>
  <si>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</si>
  <si>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</si>
  <si>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</si>
  <si>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</si>
  <si>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</si>
  <si>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</si>
  <si>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</si>
  <si>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</si>
  <si>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</si>
  <si>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</si>
  <si>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</si>
  <si>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</si>
  <si>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</si>
  <si>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</si>
  <si>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</si>
  <si>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</si>
  <si>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</si>
  <si>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</si>
  <si>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</si>
  <si>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</si>
  <si>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</si>
  <si>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</si>
  <si>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</si>
  <si>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</si>
  <si>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</si>
  <si>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</si>
  <si>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</si>
  <si>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</si>
  <si>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</si>
  <si>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</si>
  <si>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</si>
  <si>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</si>
  <si>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</si>
  <si>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</si>
  <si>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</si>
  <si>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</si>
  <si>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</si>
  <si>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</si>
  <si>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</si>
  <si>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</si>
  <si>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</si>
  <si>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</si>
  <si>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</si>
  <si>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</si>
  <si>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</si>
  <si>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</si>
  <si>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</si>
  <si>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</si>
  <si>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</si>
  <si>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</si>
  <si>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</si>
  <si>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</si>
  <si>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</si>
  <si>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</si>
  <si>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</si>
  <si>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</si>
  <si>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</si>
  <si>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</si>
  <si>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</si>
  <si>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</si>
  <si>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</si>
  <si>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</si>
  <si>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</si>
  <si>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</si>
  <si>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</si>
  <si>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</si>
  <si>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</si>
  <si>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</si>
  <si>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</si>
  <si>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</si>
  <si>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</si>
  <si>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</si>
  <si>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</si>
  <si>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</si>
  <si>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</si>
  <si>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</si>
  <si>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</si>
  <si>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</si>
  <si>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</si>
  <si>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</si>
  <si>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</si>
  <si>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</si>
  <si>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</si>
  <si>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</si>
  <si>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</si>
  <si>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</si>
  <si>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</si>
  <si>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</si>
  <si>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</si>
  <si>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</si>
  <si>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</si>
  <si>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</si>
  <si>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</si>
  <si>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</si>
  <si>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</si>
  <si>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</si>
  <si>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</si>
  <si>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</si>
  <si>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</si>
  <si>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</si>
  <si>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</si>
  <si>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</si>
  <si>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</si>
  <si>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</si>
  <si>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</si>
  <si>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</si>
  <si>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</si>
  <si>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</si>
  <si>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</si>
  <si>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</si>
  <si>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</si>
  <si>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</si>
  <si>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</si>
  <si>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</si>
  <si>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</si>
  <si>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</si>
  <si>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</si>
  <si>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</si>
  <si>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</si>
  <si>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</si>
  <si>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</si>
  <si>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</si>
  <si>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</si>
  <si>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</si>
  <si>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</si>
  <si>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</si>
  <si>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</si>
  <si>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</si>
  <si>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</si>
  <si>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</si>
  <si>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</si>
  <si>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</si>
  <si>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</si>
  <si>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</si>
  <si>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</si>
  <si>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</si>
  <si>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</si>
  <si>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</si>
  <si>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</si>
  <si>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</si>
  <si>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</si>
  <si>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</si>
  <si>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</si>
  <si>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</si>
  <si>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</si>
  <si>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</si>
  <si>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</si>
  <si>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</si>
  <si>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</si>
  <si>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</si>
  <si>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</si>
  <si>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</si>
  <si>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</si>
  <si>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</si>
  <si>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</si>
  <si>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</si>
  <si>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</si>
  <si>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</si>
  <si>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</si>
  <si>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</si>
  <si>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</si>
  <si>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</si>
  <si>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</si>
  <si>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</si>
  <si>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</si>
  <si>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</si>
  <si>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</si>
  <si>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</si>
  <si>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</si>
  <si>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</si>
  <si>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</si>
  <si>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</si>
  <si>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</si>
  <si>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</si>
  <si>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</si>
  <si>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</si>
  <si>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</si>
  <si>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</si>
  <si>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</si>
  <si>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</si>
  <si>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</si>
  <si>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</si>
  <si>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</si>
  <si>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</si>
  <si>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</si>
  <si>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</si>
  <si>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</si>
  <si>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</si>
  <si>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</si>
  <si>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</si>
  <si>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</si>
  <si>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</si>
  <si>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</si>
  <si>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</si>
  <si>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</si>
  <si>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</si>
  <si>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</si>
  <si>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</si>
  <si>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</si>
  <si>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</si>
  <si>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</si>
  <si>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</si>
  <si>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</si>
  <si>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</si>
  <si>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</si>
  <si>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</si>
  <si>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</si>
  <si>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</si>
  <si>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</si>
  <si>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</si>
  <si>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</si>
  <si>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</si>
  <si>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</si>
  <si>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</si>
  <si>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</si>
  <si>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</si>
  <si>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</si>
  <si>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</si>
  <si>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</si>
  <si>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</si>
  <si>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</si>
  <si>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</si>
  <si>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</si>
  <si>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</si>
  <si>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</si>
  <si>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</si>
  <si>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</si>
  <si>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</si>
  <si>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</si>
  <si>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</si>
  <si>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</si>
  <si>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</si>
  <si>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</si>
  <si>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</si>
  <si>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</si>
  <si>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</si>
  <si>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</si>
  <si>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</si>
  <si>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</si>
  <si>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</si>
  <si>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</si>
  <si>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</si>
  <si>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</si>
  <si>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</si>
  <si>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</si>
  <si>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</si>
  <si>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</si>
  <si>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</si>
  <si>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</si>
  <si>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</si>
  <si>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</si>
  <si>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</si>
  <si>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</si>
  <si>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</si>
  <si>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</si>
  <si>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</si>
  <si>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</si>
  <si>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</si>
  <si>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</si>
  <si>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</si>
  <si>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</si>
  <si>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</si>
  <si>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</si>
  <si>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</si>
  <si>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</si>
  <si>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</si>
  <si>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</si>
  <si>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</si>
  <si>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</si>
  <si>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</si>
  <si>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</si>
  <si>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</si>
  <si>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</si>
  <si>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</si>
  <si>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</si>
  <si>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</si>
  <si>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</si>
  <si>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</si>
  <si>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</si>
  <si>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</si>
  <si>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</si>
  <si>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</si>
  <si>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</si>
  <si>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</si>
  <si>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</si>
  <si>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</si>
  <si>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</si>
  <si>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</si>
  <si>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</si>
  <si>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</si>
  <si>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</si>
  <si>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</t>
  </si>
  <si>
    <t>Max</t>
  </si>
  <si>
    <t>Variance:</t>
  </si>
  <si>
    <t>Standard Deviation</t>
  </si>
  <si>
    <t>Backers: Successful</t>
  </si>
  <si>
    <t>Backers: Failed</t>
  </si>
  <si>
    <t>Use your data to determine whether the mean or the median summarizes the data more meaningfully.</t>
  </si>
  <si>
    <t>Use your data to determine if there is more variability with successful or unsuccessful campaigns. Does this make sense? Why or why not?</t>
  </si>
  <si>
    <t>-Mean</t>
  </si>
  <si>
    <t>-More variability with successful campaigns. Yes, because standard deviation is high.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</si>
</sst>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0" xfId="0" applyFont="1" applyFill="1" applyAlignment="1">
      <alignment horizontal="center"/>
    </xf>
    <xf numFmtId="0" fontId="0" fillId="2" borderId="0" xfId="0" applyFill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Fill="1"/>
    <xf numFmtId="9" fontId="0" fillId="0" borderId="0" xfId="1" applyFont="1"/>
    <xf numFmtId="0" fontId="0" fillId="3" borderId="0" xfId="0" applyNumberFormat="1" applyFill="1"/>
    <xf numFmtId="0" fontId="0" fillId="4" borderId="0" xfId="0" applyNumberFormat="1" applyFill="1"/>
    <xf numFmtId="0" fontId="0" fillId="5" borderId="0" xfId="0" applyNumberFormat="1" applyFill="1"/>
    <xf numFmtId="0" fontId="0" fillId="0" borderId="0" xfId="1" applyNumberFormat="1" applyFont="1"/>
    <xf numFmtId="0" fontId="3" fillId="0" borderId="0" xfId="0" applyFont="1"/>
    <xf numFmtId="0" fontId="0" fillId="0" borderId="0" xfId="0" quotePrefix="1"/>
  </cellXfs>
  <cellStyles count="2">
    <cellStyle name="Normal" xfId="0" builtinId="0"/>
    <cellStyle name="Percent" xfId="1" builtinId="5"/>
  </cellStyles>
  <dxfs count="37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-0.24994659260841701"/>
      </font>
      <fill>
        <patternFill>
          <bgColor theme="5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-0.24994659260841701"/>
      </font>
      <fill>
        <patternFill>
          <bgColor theme="5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-0.24994659260841701"/>
      </font>
      <fill>
        <patternFill>
          <bgColor theme="5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</dxfs>
  <tableStyles count="0" defaultTableStyle="TableStyleMedium2" defaultPivotStyle="PivotStyleLight16"/>
  <colors>
    <mruColors>
      <color rgb="FF0EAA7D"/>
      <color rgb="FF549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[StarterBook.xlsx]Pivot_1(2)!PivotTable1</c:name>
    <c:fmtId val="4"/>
  </c:pivotSource>
  <c:chart>
    <c:autoTitleDeleted val="0"/>
    <c:pivotFmts>
      <c:pivotFmt>
        <c:idx val="0"/>
        <c:spPr>
          <a:solidFill>
            <a:srgbClr val="549A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549A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'Pivot_1(2)'!$B$3:$B$4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549A00"/>
            </a:solidFill>
            <a:ln>
              <a:noFill/>
            </a:ln>
            <a:effectLst/>
          </c:spPr>
          <c:invertIfNegative val="0"/>
          <c:cat>
            <c:multiLvlStrRef>
              <c:f>'Pivot_1(2)'!$A$5:$A$130</c:f>
              <c:multiLvlStrCache>
                <c:ptCount val="116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</c:lvl>
              </c:multiLvlStrCache>
            </c:multiLvlStrRef>
          </c:cat>
          <c:val>
            <c:numRef>
              <c:f>'Pivot_1(2)'!$B$5:$B$130</c:f>
              <c:numCache>
                <c:formatCode>General</c:formatCode>
                <c:ptCount val="116"/>
                <c:pt idx="0">
                  <c:v>4</c:v>
                </c:pt>
                <c:pt idx="1">
                  <c:v>6</c:v>
                </c:pt>
                <c:pt idx="2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21</c:v>
                </c:pt>
                <c:pt idx="10">
                  <c:v>1</c:v>
                </c:pt>
                <c:pt idx="12">
                  <c:v>261</c:v>
                </c:pt>
                <c:pt idx="23">
                  <c:v>34</c:v>
                </c:pt>
                <c:pt idx="24">
                  <c:v>2</c:v>
                </c:pt>
                <c:pt idx="25">
                  <c:v>4</c:v>
                </c:pt>
                <c:pt idx="27">
                  <c:v>2</c:v>
                </c:pt>
                <c:pt idx="28">
                  <c:v>1</c:v>
                </c:pt>
                <c:pt idx="30">
                  <c:v>16</c:v>
                </c:pt>
                <c:pt idx="31">
                  <c:v>1</c:v>
                </c:pt>
                <c:pt idx="32">
                  <c:v>1</c:v>
                </c:pt>
                <c:pt idx="35">
                  <c:v>1</c:v>
                </c:pt>
                <c:pt idx="36">
                  <c:v>52</c:v>
                </c:pt>
                <c:pt idx="39">
                  <c:v>1</c:v>
                </c:pt>
                <c:pt idx="40">
                  <c:v>1</c:v>
                </c:pt>
                <c:pt idx="41">
                  <c:v>10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4</c:v>
                </c:pt>
                <c:pt idx="46">
                  <c:v>25</c:v>
                </c:pt>
                <c:pt idx="47">
                  <c:v>1</c:v>
                </c:pt>
                <c:pt idx="48">
                  <c:v>2</c:v>
                </c:pt>
                <c:pt idx="49">
                  <c:v>490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6</c:v>
                </c:pt>
                <c:pt idx="55">
                  <c:v>5</c:v>
                </c:pt>
                <c:pt idx="56">
                  <c:v>1</c:v>
                </c:pt>
                <c:pt idx="57">
                  <c:v>18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62</c:v>
                </c:pt>
                <c:pt idx="66">
                  <c:v>1</c:v>
                </c:pt>
                <c:pt idx="67">
                  <c:v>3</c:v>
                </c:pt>
                <c:pt idx="72">
                  <c:v>6</c:v>
                </c:pt>
                <c:pt idx="76">
                  <c:v>1</c:v>
                </c:pt>
                <c:pt idx="79">
                  <c:v>69</c:v>
                </c:pt>
                <c:pt idx="80">
                  <c:v>1</c:v>
                </c:pt>
                <c:pt idx="81">
                  <c:v>3</c:v>
                </c:pt>
                <c:pt idx="82">
                  <c:v>7</c:v>
                </c:pt>
                <c:pt idx="84">
                  <c:v>9</c:v>
                </c:pt>
                <c:pt idx="85">
                  <c:v>1</c:v>
                </c:pt>
                <c:pt idx="86">
                  <c:v>2</c:v>
                </c:pt>
                <c:pt idx="87">
                  <c:v>1</c:v>
                </c:pt>
                <c:pt idx="88">
                  <c:v>22</c:v>
                </c:pt>
                <c:pt idx="90">
                  <c:v>1</c:v>
                </c:pt>
                <c:pt idx="91">
                  <c:v>2</c:v>
                </c:pt>
                <c:pt idx="93">
                  <c:v>1</c:v>
                </c:pt>
                <c:pt idx="95">
                  <c:v>1</c:v>
                </c:pt>
                <c:pt idx="96">
                  <c:v>158</c:v>
                </c:pt>
                <c:pt idx="98">
                  <c:v>6</c:v>
                </c:pt>
                <c:pt idx="99">
                  <c:v>28</c:v>
                </c:pt>
                <c:pt idx="100">
                  <c:v>1</c:v>
                </c:pt>
                <c:pt idx="101">
                  <c:v>4</c:v>
                </c:pt>
                <c:pt idx="102">
                  <c:v>1</c:v>
                </c:pt>
                <c:pt idx="103">
                  <c:v>2</c:v>
                </c:pt>
                <c:pt idx="104">
                  <c:v>2</c:v>
                </c:pt>
                <c:pt idx="105">
                  <c:v>258</c:v>
                </c:pt>
                <c:pt idx="106">
                  <c:v>5</c:v>
                </c:pt>
                <c:pt idx="107">
                  <c:v>1</c:v>
                </c:pt>
                <c:pt idx="108">
                  <c:v>1</c:v>
                </c:pt>
                <c:pt idx="111">
                  <c:v>1</c:v>
                </c:pt>
                <c:pt idx="112">
                  <c:v>2</c:v>
                </c:pt>
                <c:pt idx="113">
                  <c:v>1</c:v>
                </c:pt>
                <c:pt idx="114">
                  <c:v>1</c:v>
                </c:pt>
                <c:pt idx="115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DA-4A5A-B70B-E0FAFF5EEC14}"/>
            </c:ext>
          </c:extLst>
        </c:ser>
        <c:ser>
          <c:idx val="1"/>
          <c:order val="1"/>
          <c:tx>
            <c:strRef>
              <c:f>'Pivot_1(2)'!$C$3:$C$4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'Pivot_1(2)'!$A$5:$A$130</c:f>
              <c:multiLvlStrCache>
                <c:ptCount val="116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</c:lvl>
              </c:multiLvlStrCache>
            </c:multiLvlStrRef>
          </c:cat>
          <c:val>
            <c:numRef>
              <c:f>'Pivot_1(2)'!$C$5:$C$130</c:f>
              <c:numCache>
                <c:formatCode>General</c:formatCode>
                <c:ptCount val="116"/>
                <c:pt idx="0">
                  <c:v>6</c:v>
                </c:pt>
                <c:pt idx="1">
                  <c:v>7</c:v>
                </c:pt>
                <c:pt idx="2">
                  <c:v>2</c:v>
                </c:pt>
                <c:pt idx="4">
                  <c:v>1</c:v>
                </c:pt>
                <c:pt idx="6">
                  <c:v>30</c:v>
                </c:pt>
                <c:pt idx="8">
                  <c:v>1</c:v>
                </c:pt>
                <c:pt idx="9">
                  <c:v>1</c:v>
                </c:pt>
                <c:pt idx="11">
                  <c:v>2</c:v>
                </c:pt>
                <c:pt idx="12">
                  <c:v>130</c:v>
                </c:pt>
                <c:pt idx="14">
                  <c:v>3</c:v>
                </c:pt>
                <c:pt idx="15">
                  <c:v>1</c:v>
                </c:pt>
                <c:pt idx="16">
                  <c:v>8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8</c:v>
                </c:pt>
                <c:pt idx="21">
                  <c:v>1</c:v>
                </c:pt>
                <c:pt idx="22">
                  <c:v>1</c:v>
                </c:pt>
                <c:pt idx="23">
                  <c:v>115</c:v>
                </c:pt>
                <c:pt idx="24">
                  <c:v>7</c:v>
                </c:pt>
                <c:pt idx="25">
                  <c:v>7</c:v>
                </c:pt>
                <c:pt idx="26">
                  <c:v>1</c:v>
                </c:pt>
                <c:pt idx="27">
                  <c:v>6</c:v>
                </c:pt>
                <c:pt idx="28">
                  <c:v>1</c:v>
                </c:pt>
                <c:pt idx="29">
                  <c:v>2</c:v>
                </c:pt>
                <c:pt idx="30">
                  <c:v>17</c:v>
                </c:pt>
                <c:pt idx="33">
                  <c:v>1</c:v>
                </c:pt>
                <c:pt idx="34">
                  <c:v>2</c:v>
                </c:pt>
                <c:pt idx="36">
                  <c:v>96</c:v>
                </c:pt>
                <c:pt idx="41">
                  <c:v>1</c:v>
                </c:pt>
                <c:pt idx="42">
                  <c:v>2</c:v>
                </c:pt>
                <c:pt idx="46">
                  <c:v>7</c:v>
                </c:pt>
                <c:pt idx="49">
                  <c:v>110</c:v>
                </c:pt>
                <c:pt idx="51">
                  <c:v>3</c:v>
                </c:pt>
                <c:pt idx="53">
                  <c:v>7</c:v>
                </c:pt>
                <c:pt idx="54">
                  <c:v>1</c:v>
                </c:pt>
                <c:pt idx="55">
                  <c:v>3</c:v>
                </c:pt>
                <c:pt idx="57">
                  <c:v>27</c:v>
                </c:pt>
                <c:pt idx="58">
                  <c:v>1</c:v>
                </c:pt>
                <c:pt idx="60">
                  <c:v>1</c:v>
                </c:pt>
                <c:pt idx="62">
                  <c:v>2</c:v>
                </c:pt>
                <c:pt idx="65">
                  <c:v>72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2</c:v>
                </c:pt>
                <c:pt idx="70">
                  <c:v>2</c:v>
                </c:pt>
                <c:pt idx="71">
                  <c:v>1</c:v>
                </c:pt>
                <c:pt idx="72">
                  <c:v>8</c:v>
                </c:pt>
                <c:pt idx="73">
                  <c:v>1</c:v>
                </c:pt>
                <c:pt idx="74">
                  <c:v>8</c:v>
                </c:pt>
                <c:pt idx="75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87</c:v>
                </c:pt>
                <c:pt idx="80">
                  <c:v>1</c:v>
                </c:pt>
                <c:pt idx="81">
                  <c:v>4</c:v>
                </c:pt>
                <c:pt idx="82">
                  <c:v>14</c:v>
                </c:pt>
                <c:pt idx="84">
                  <c:v>6</c:v>
                </c:pt>
                <c:pt idx="85">
                  <c:v>1</c:v>
                </c:pt>
                <c:pt idx="86">
                  <c:v>5</c:v>
                </c:pt>
                <c:pt idx="87">
                  <c:v>3</c:v>
                </c:pt>
                <c:pt idx="88">
                  <c:v>19</c:v>
                </c:pt>
                <c:pt idx="89">
                  <c:v>1</c:v>
                </c:pt>
                <c:pt idx="91">
                  <c:v>7</c:v>
                </c:pt>
                <c:pt idx="92">
                  <c:v>2</c:v>
                </c:pt>
                <c:pt idx="93">
                  <c:v>8</c:v>
                </c:pt>
                <c:pt idx="94">
                  <c:v>2</c:v>
                </c:pt>
                <c:pt idx="95">
                  <c:v>2</c:v>
                </c:pt>
                <c:pt idx="96">
                  <c:v>138</c:v>
                </c:pt>
                <c:pt idx="97">
                  <c:v>1</c:v>
                </c:pt>
                <c:pt idx="98">
                  <c:v>13</c:v>
                </c:pt>
                <c:pt idx="99">
                  <c:v>15</c:v>
                </c:pt>
                <c:pt idx="101">
                  <c:v>2</c:v>
                </c:pt>
                <c:pt idx="102">
                  <c:v>2</c:v>
                </c:pt>
                <c:pt idx="104">
                  <c:v>3</c:v>
                </c:pt>
                <c:pt idx="105">
                  <c:v>89</c:v>
                </c:pt>
                <c:pt idx="106">
                  <c:v>3</c:v>
                </c:pt>
                <c:pt idx="107">
                  <c:v>3</c:v>
                </c:pt>
                <c:pt idx="109">
                  <c:v>4</c:v>
                </c:pt>
                <c:pt idx="110">
                  <c:v>3</c:v>
                </c:pt>
                <c:pt idx="111">
                  <c:v>1</c:v>
                </c:pt>
                <c:pt idx="112">
                  <c:v>2</c:v>
                </c:pt>
                <c:pt idx="113">
                  <c:v>3</c:v>
                </c:pt>
                <c:pt idx="115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DA-4A5A-B70B-E0FAFF5EEC14}"/>
            </c:ext>
          </c:extLst>
        </c:ser>
        <c:ser>
          <c:idx val="2"/>
          <c:order val="2"/>
          <c:tx>
            <c:strRef>
              <c:f>'Pivot_1(2)'!$D$3:$D$4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'Pivot_1(2)'!$A$5:$A$130</c:f>
              <c:multiLvlStrCache>
                <c:ptCount val="116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</c:lvl>
              </c:multiLvlStrCache>
            </c:multiLvlStrRef>
          </c:cat>
          <c:val>
            <c:numRef>
              <c:f>'Pivot_1(2)'!$D$5:$D$130</c:f>
              <c:numCache>
                <c:formatCode>General</c:formatCode>
                <c:ptCount val="116"/>
                <c:pt idx="0">
                  <c:v>2</c:v>
                </c:pt>
                <c:pt idx="1">
                  <c:v>3</c:v>
                </c:pt>
                <c:pt idx="3">
                  <c:v>1</c:v>
                </c:pt>
                <c:pt idx="6">
                  <c:v>2</c:v>
                </c:pt>
                <c:pt idx="7">
                  <c:v>1</c:v>
                </c:pt>
                <c:pt idx="12">
                  <c:v>31</c:v>
                </c:pt>
                <c:pt idx="14">
                  <c:v>1</c:v>
                </c:pt>
                <c:pt idx="16">
                  <c:v>2</c:v>
                </c:pt>
                <c:pt idx="17">
                  <c:v>1</c:v>
                </c:pt>
                <c:pt idx="20">
                  <c:v>1</c:v>
                </c:pt>
                <c:pt idx="23">
                  <c:v>15</c:v>
                </c:pt>
                <c:pt idx="37">
                  <c:v>1</c:v>
                </c:pt>
                <c:pt idx="38">
                  <c:v>23</c:v>
                </c:pt>
                <c:pt idx="46">
                  <c:v>1</c:v>
                </c:pt>
                <c:pt idx="49">
                  <c:v>19</c:v>
                </c:pt>
                <c:pt idx="67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3</c:v>
                </c:pt>
                <c:pt idx="74">
                  <c:v>1</c:v>
                </c:pt>
                <c:pt idx="79">
                  <c:v>22</c:v>
                </c:pt>
                <c:pt idx="81">
                  <c:v>9</c:v>
                </c:pt>
                <c:pt idx="82">
                  <c:v>10</c:v>
                </c:pt>
                <c:pt idx="83">
                  <c:v>3</c:v>
                </c:pt>
                <c:pt idx="84">
                  <c:v>1</c:v>
                </c:pt>
                <c:pt idx="85">
                  <c:v>1</c:v>
                </c:pt>
                <c:pt idx="87">
                  <c:v>4</c:v>
                </c:pt>
                <c:pt idx="88">
                  <c:v>12</c:v>
                </c:pt>
                <c:pt idx="90">
                  <c:v>2</c:v>
                </c:pt>
                <c:pt idx="91">
                  <c:v>2</c:v>
                </c:pt>
                <c:pt idx="92">
                  <c:v>1</c:v>
                </c:pt>
                <c:pt idx="93">
                  <c:v>4</c:v>
                </c:pt>
                <c:pt idx="94">
                  <c:v>3</c:v>
                </c:pt>
                <c:pt idx="95">
                  <c:v>5</c:v>
                </c:pt>
                <c:pt idx="96">
                  <c:v>121</c:v>
                </c:pt>
                <c:pt idx="98">
                  <c:v>2</c:v>
                </c:pt>
                <c:pt idx="99">
                  <c:v>1</c:v>
                </c:pt>
                <c:pt idx="102">
                  <c:v>1</c:v>
                </c:pt>
                <c:pt idx="105">
                  <c:v>6</c:v>
                </c:pt>
                <c:pt idx="112">
                  <c:v>1</c:v>
                </c:pt>
                <c:pt idx="11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DA-4A5A-B70B-E0FAFF5EEC14}"/>
            </c:ext>
          </c:extLst>
        </c:ser>
        <c:ser>
          <c:idx val="3"/>
          <c:order val="3"/>
          <c:tx>
            <c:strRef>
              <c:f>'Pivot_1(2)'!$E$3:$E$4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'Pivot_1(2)'!$A$5:$A$130</c:f>
              <c:multiLvlStrCache>
                <c:ptCount val="116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</c:lvl>
              </c:multiLvlStrCache>
            </c:multiLvlStrRef>
          </c:cat>
          <c:val>
            <c:numRef>
              <c:f>'Pivot_1(2)'!$E$5:$E$130</c:f>
              <c:numCache>
                <c:formatCode>General</c:formatCode>
                <c:ptCount val="116"/>
                <c:pt idx="13">
                  <c:v>1</c:v>
                </c:pt>
                <c:pt idx="20">
                  <c:v>1</c:v>
                </c:pt>
                <c:pt idx="23">
                  <c:v>4</c:v>
                </c:pt>
                <c:pt idx="41">
                  <c:v>1</c:v>
                </c:pt>
                <c:pt idx="45">
                  <c:v>1</c:v>
                </c:pt>
                <c:pt idx="46">
                  <c:v>1</c:v>
                </c:pt>
                <c:pt idx="49">
                  <c:v>17</c:v>
                </c:pt>
                <c:pt idx="104">
                  <c:v>1</c:v>
                </c:pt>
                <c:pt idx="105">
                  <c:v>6</c:v>
                </c:pt>
                <c:pt idx="106">
                  <c:v>1</c:v>
                </c:pt>
                <c:pt idx="109">
                  <c:v>3</c:v>
                </c:pt>
                <c:pt idx="110">
                  <c:v>1</c:v>
                </c:pt>
                <c:pt idx="115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DA-4A5A-B70B-E0FAFF5EE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0"/>
        <c:overlap val="100"/>
        <c:axId val="2083368512"/>
        <c:axId val="2083360608"/>
      </c:barChart>
      <c:catAx>
        <c:axId val="20833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360608"/>
        <c:crosses val="autoZero"/>
        <c:auto val="1"/>
        <c:lblAlgn val="ctr"/>
        <c:lblOffset val="100"/>
        <c:noMultiLvlLbl val="0"/>
      </c:catAx>
      <c:valAx>
        <c:axId val="208336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36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[StarterBook.xlsx]Pivot_1!PivotTable1</c:name>
    <c:fmtId val="1"/>
  </c:pivotSource>
  <c:chart>
    <c:autoTitleDeleted val="0"/>
    <c:pivotFmts>
      <c:pivotFmt>
        <c:idx val="0"/>
        <c:spPr>
          <a:solidFill>
            <a:srgbClr val="549A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549A00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24-4D4A-A19C-3E4E14A39A20}"/>
            </c:ext>
          </c:extLst>
        </c:ser>
        <c:ser>
          <c:idx val="1"/>
          <c:order val="1"/>
          <c:tx>
            <c:strRef>
              <c:f>Pivot_1!$C$3:$C$4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24-4D4A-A19C-3E4E14A39A20}"/>
            </c:ext>
          </c:extLst>
        </c:ser>
        <c:ser>
          <c:idx val="2"/>
          <c:order val="2"/>
          <c:tx>
            <c:strRef>
              <c:f>Pivot_1!$D$3:$D$4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24-4D4A-A19C-3E4E14A39A20}"/>
            </c:ext>
          </c:extLst>
        </c:ser>
        <c:ser>
          <c:idx val="3"/>
          <c:order val="3"/>
          <c:tx>
            <c:strRef>
              <c:f>Pivot_1!$E$3:$E$4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24-4D4A-A19C-3E4E14A39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0"/>
        <c:overlap val="100"/>
        <c:axId val="2083368512"/>
        <c:axId val="2083360608"/>
      </c:barChart>
      <c:catAx>
        <c:axId val="20833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360608"/>
        <c:crosses val="autoZero"/>
        <c:auto val="1"/>
        <c:lblAlgn val="ctr"/>
        <c:lblOffset val="100"/>
        <c:noMultiLvlLbl val="0"/>
      </c:catAx>
      <c:valAx>
        <c:axId val="208336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36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7049916632761331E-2"/>
          <c:y val="4.7272727272727272E-2"/>
          <c:w val="0.79149781809188746"/>
          <c:h val="0.7368959198282032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Pivot_2!$B$4:$B$5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F9-4835-8CC5-8FD34542CE1C}"/>
            </c:ext>
          </c:extLst>
        </c:ser>
        <c:ser>
          <c:idx val="1"/>
          <c:order val="1"/>
          <c:tx>
            <c:strRef>
              <c:f>Pivot_2!$C$4:$C$5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9F9-4835-8CC5-8FD34542CE1C}"/>
            </c:ext>
          </c:extLst>
        </c:ser>
        <c:ser>
          <c:idx val="2"/>
          <c:order val="2"/>
          <c:tx>
            <c:strRef>
              <c:f>Pivot_2!$D$4:$D$5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9F9-4835-8CC5-8FD34542CE1C}"/>
            </c:ext>
          </c:extLst>
        </c:ser>
        <c:ser>
          <c:idx val="3"/>
          <c:order val="3"/>
          <c:tx>
            <c:strRef>
              <c:f>Pivot_2!$E$4:$E$5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9F9-4835-8CC5-8FD34542C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921390095"/>
        <c:axId val="1921390511"/>
      </c:barChart>
      <c:catAx>
        <c:axId val="1921390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390511"/>
        <c:crosses val="autoZero"/>
        <c:auto val="1"/>
        <c:lblAlgn val="ctr"/>
        <c:lblOffset val="100"/>
        <c:noMultiLvlLbl val="0"/>
      </c:catAx>
      <c:valAx>
        <c:axId val="192139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39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[StarterBook.xlsx]Pivot_3!PivotTable2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Pivot_3!$B$5:$B$6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Pivot_3!$A$7:$A$19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26-486B-B3F6-C30B9E4F94D1}"/>
            </c:ext>
          </c:extLst>
        </c:ser>
        <c:ser>
          <c:idx val="1"/>
          <c:order val="1"/>
          <c:tx>
            <c:strRef>
              <c:f>Pivot_3!$C$5:$C$6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Pivot_3!$A$7:$A$19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26-486B-B3F6-C30B9E4F94D1}"/>
            </c:ext>
          </c:extLst>
        </c:ser>
        <c:ser>
          <c:idx val="2"/>
          <c:order val="2"/>
          <c:tx>
            <c:strRef>
              <c:f>Pivot_3!$D$5:$D$6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Pivot_3!$A$7:$A$19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26-486B-B3F6-C30B9E4F9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4067311"/>
        <c:axId val="2034066479"/>
      </c:lineChart>
      <c:catAx>
        <c:axId val="2034067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066479"/>
        <c:crosses val="autoZero"/>
        <c:auto val="1"/>
        <c:lblAlgn val="ctr"/>
        <c:lblOffset val="100"/>
        <c:noMultiLvlLbl val="0"/>
      </c:catAx>
      <c:valAx>
        <c:axId val="2034066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067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B4-4509-9DE6-92CA712CE556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B4-4509-9DE6-92CA712CE556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9B4-4509-9DE6-92CA712CE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420831"/>
        <c:axId val="66742124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9B4-4509-9DE6-92CA712CE55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9B4-4509-9DE6-92CA712CE55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9B4-4509-9DE6-92CA712CE55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9B4-4509-9DE6-92CA712CE556}"/>
                  </c:ext>
                </c:extLst>
              </c15:ser>
            </c15:filteredLineSeries>
          </c:ext>
        </c:extLst>
      </c:lineChart>
      <c:catAx>
        <c:axId val="66742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421247"/>
        <c:crosses val="autoZero"/>
        <c:auto val="1"/>
        <c:lblAlgn val="ctr"/>
        <c:lblOffset val="100"/>
        <c:noMultiLvlLbl val="0"/>
      </c:catAx>
      <c:valAx>
        <c:axId val="66742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420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104774</xdr:colOff>
      <xdr:row>0</xdr:row>
      <xdr:rowOff>31747</xdr:rowOff>
    </xdr:from>
    <xdr:to>
      <xdr:col>21</xdr:col>
      <xdr:colOff>412750</xdr:colOff>
      <xdr:row>34</xdr:row>
      <xdr:rowOff>84666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51B93D-5896-4266-8E3B-E286187ECD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107949</xdr:colOff>
      <xdr:row>0</xdr:row>
      <xdr:rowOff>28572</xdr:rowOff>
    </xdr:from>
    <xdr:to>
      <xdr:col>14</xdr:col>
      <xdr:colOff>550332</xdr:colOff>
      <xdr:row>19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C807E7-4D62-4FE4-A8CD-8E3D2CCA08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0</xdr:row>
      <xdr:rowOff>152400</xdr:rowOff>
    </xdr:from>
    <xdr:to>
      <xdr:col>16</xdr:col>
      <xdr:colOff>419100</xdr:colOff>
      <xdr:row>20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DD61AD-261B-44EA-AE8A-B76A4A590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70908</xdr:colOff>
      <xdr:row>1</xdr:row>
      <xdr:rowOff>151341</xdr:rowOff>
    </xdr:from>
    <xdr:to>
      <xdr:col>13</xdr:col>
      <xdr:colOff>543983</xdr:colOff>
      <xdr:row>19</xdr:row>
      <xdr:rowOff>2116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B9E846-90DE-493F-8347-10F28D03F1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337342</xdr:colOff>
      <xdr:row>13</xdr:row>
      <xdr:rowOff>92866</xdr:rowOff>
    </xdr:from>
    <xdr:to>
      <xdr:col>5</xdr:col>
      <xdr:colOff>761999</xdr:colOff>
      <xdr:row>31</xdr:row>
      <xdr:rowOff>15874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AB6A9D-0AF4-42EA-86B7-11DEBBC78A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a Chau" refreshedDate="44543.90533854167" createdVersion="7" refreshedVersion="7" minRefreshableVersion="3" recordCount="4114" xr:uid="{5F3B1CA1-47FF-4253-9856-7108E4CFC7E3}">
  <cacheSource type="worksheet">
    <worksheetSource ref="A1:R4115" sheet="Data 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a Chau" refreshedDate="44554.992637037038" createdVersion="7" refreshedVersion="7" minRefreshableVersion="3" recordCount="4114" xr:uid="{7A952138-AA35-4FDF-B685-20D60FAD0E92}">
  <cacheSource type="worksheet">
    <worksheetSource ref="A1:T4115" sheet="Data 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m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x v="0"/>
    <n v="137"/>
    <m/>
    <x v="0"/>
    <s v="television"/>
    <x v="0"/>
    <d v="2015-07-23T03:00:0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x v="0"/>
    <n v="143"/>
    <m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x v="0"/>
    <n v="105"/>
    <m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x v="0"/>
    <n v="104"/>
    <m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x v="0"/>
    <n v="123"/>
    <m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x v="0"/>
    <n v="110"/>
    <m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x v="0"/>
    <n v="106"/>
    <m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x v="0"/>
    <n v="101"/>
    <m/>
    <x v="0"/>
    <s v="television"/>
    <x v="7"/>
    <d v="2016-07-05T01:07:47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x v="0"/>
    <n v="100"/>
    <m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x v="0"/>
    <n v="126"/>
    <m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x v="0"/>
    <n v="101"/>
    <m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x v="0"/>
    <n v="121"/>
    <m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x v="0"/>
    <n v="165"/>
    <m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x v="0"/>
    <n v="160"/>
    <m/>
    <x v="0"/>
    <s v="television"/>
    <x v="13"/>
    <d v="2016-06-23T20:27:0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x v="0"/>
    <n v="101"/>
    <m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x v="0"/>
    <n v="107"/>
    <m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x v="0"/>
    <n v="100"/>
    <m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x v="0"/>
    <n v="101"/>
    <m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x v="0"/>
    <n v="106"/>
    <m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x v="0"/>
    <n v="145"/>
    <m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x v="0"/>
    <n v="100"/>
    <m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x v="0"/>
    <n v="109"/>
    <m/>
    <x v="0"/>
    <s v="television"/>
    <x v="21"/>
    <d v="2014-09-26T15:03:09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x v="0"/>
    <n v="117"/>
    <m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x v="0"/>
    <n v="119"/>
    <m/>
    <x v="0"/>
    <s v="television"/>
    <x v="23"/>
    <d v="2015-04-30T15:20:0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x v="0"/>
    <n v="109"/>
    <m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x v="0"/>
    <n v="133"/>
    <m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x v="0"/>
    <n v="155"/>
    <m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x v="0"/>
    <n v="112"/>
    <m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x v="0"/>
    <n v="100"/>
    <m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x v="0"/>
    <n v="123"/>
    <m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x v="0"/>
    <n v="101"/>
    <m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x v="0"/>
    <n v="100"/>
    <m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x v="0"/>
    <n v="100"/>
    <m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x v="0"/>
    <n v="102"/>
    <m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x v="0"/>
    <n v="130"/>
    <m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x v="0"/>
    <n v="167"/>
    <m/>
    <x v="0"/>
    <s v="television"/>
    <x v="35"/>
    <d v="2015-04-28T00:00:0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x v="0"/>
    <n v="142"/>
    <m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x v="0"/>
    <n v="183"/>
    <m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x v="0"/>
    <n v="110"/>
    <m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x v="0"/>
    <n v="131"/>
    <m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x v="0"/>
    <n v="101"/>
    <m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x v="0"/>
    <n v="100"/>
    <m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x v="0"/>
    <n v="142"/>
    <m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x v="0"/>
    <n v="309"/>
    <m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x v="0"/>
    <n v="100"/>
    <m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x v="0"/>
    <n v="120"/>
    <m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x v="0"/>
    <n v="104"/>
    <m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x v="0"/>
    <n v="108"/>
    <m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x v="0"/>
    <n v="108"/>
    <m/>
    <x v="0"/>
    <s v="television"/>
    <x v="48"/>
    <d v="2015-03-01T12:00:0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x v="0"/>
    <n v="100"/>
    <m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x v="0"/>
    <n v="100"/>
    <m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x v="0"/>
    <n v="128"/>
    <m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x v="0"/>
    <n v="116"/>
    <m/>
    <x v="0"/>
    <s v="television"/>
    <x v="52"/>
    <d v="2014-07-17T16:50:46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x v="0"/>
    <n v="110"/>
    <m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x v="0"/>
    <n v="101"/>
    <m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x v="0"/>
    <n v="129"/>
    <m/>
    <x v="0"/>
    <s v="television"/>
    <x v="55"/>
    <d v="2016-05-27T23:15:16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x v="0"/>
    <n v="107"/>
    <m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x v="0"/>
    <n v="102"/>
    <m/>
    <x v="0"/>
    <s v="television"/>
    <x v="57"/>
    <d v="2015-04-25T19:59:22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x v="0"/>
    <n v="103"/>
    <m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x v="0"/>
    <n v="100"/>
    <m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x v="1"/>
    <n v="103"/>
    <m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x v="1"/>
    <n v="148"/>
    <m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x v="1"/>
    <n v="155"/>
    <m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x v="1"/>
    <n v="114"/>
    <m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x v="1"/>
    <n v="173"/>
    <m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x v="1"/>
    <n v="108"/>
    <m/>
    <x v="0"/>
    <s v="shorts"/>
    <x v="65"/>
    <d v="2014-08-11T05:59:00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x v="1"/>
    <n v="119"/>
    <m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x v="1"/>
    <n v="116"/>
    <m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x v="1"/>
    <n v="127"/>
    <m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x v="1"/>
    <n v="111"/>
    <m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x v="1"/>
    <n v="127"/>
    <m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x v="1"/>
    <n v="124"/>
    <m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x v="1"/>
    <n v="108"/>
    <m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x v="1"/>
    <n v="100"/>
    <m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x v="1"/>
    <n v="113"/>
    <m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x v="1"/>
    <n v="115"/>
    <m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x v="1"/>
    <n v="153"/>
    <m/>
    <x v="0"/>
    <s v="shorts"/>
    <x v="76"/>
    <d v="2011-12-27T17:35:58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x v="1"/>
    <n v="393"/>
    <m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x v="1"/>
    <n v="2702"/>
    <m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x v="1"/>
    <n v="127"/>
    <m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x v="1"/>
    <n v="107"/>
    <m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x v="1"/>
    <n v="198"/>
    <m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x v="1"/>
    <n v="100"/>
    <m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x v="1"/>
    <n v="103"/>
    <m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x v="1"/>
    <n v="100"/>
    <m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x v="1"/>
    <n v="126"/>
    <m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x v="1"/>
    <n v="106"/>
    <m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x v="1"/>
    <n v="105"/>
    <m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x v="1"/>
    <n v="103"/>
    <m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x v="1"/>
    <n v="115"/>
    <m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x v="1"/>
    <n v="100"/>
    <m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x v="1"/>
    <n v="120"/>
    <m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x v="1"/>
    <n v="105"/>
    <m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x v="1"/>
    <n v="111"/>
    <m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x v="1"/>
    <n v="104"/>
    <m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x v="1"/>
    <n v="131"/>
    <m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x v="1"/>
    <n v="115"/>
    <m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x v="1"/>
    <n v="106"/>
    <m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x v="1"/>
    <n v="106"/>
    <m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x v="1"/>
    <n v="106"/>
    <m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x v="1"/>
    <n v="100"/>
    <m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x v="1"/>
    <n v="100"/>
    <m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x v="1"/>
    <n v="128"/>
    <m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x v="1"/>
    <n v="105"/>
    <m/>
    <x v="0"/>
    <s v="shorts"/>
    <x v="103"/>
    <d v="2014-03-07T19:20:30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x v="1"/>
    <n v="120"/>
    <m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x v="1"/>
    <n v="107"/>
    <m/>
    <x v="0"/>
    <s v="shorts"/>
    <x v="105"/>
    <d v="2016-05-14T00:00:00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x v="1"/>
    <n v="101"/>
    <m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x v="1"/>
    <n v="102"/>
    <m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x v="1"/>
    <n v="247"/>
    <m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x v="1"/>
    <n v="220"/>
    <m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x v="1"/>
    <n v="131"/>
    <m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x v="1"/>
    <n v="155"/>
    <m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x v="1"/>
    <n v="104"/>
    <m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x v="1"/>
    <n v="141"/>
    <m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x v="1"/>
    <n v="103"/>
    <m/>
    <x v="0"/>
    <s v="shorts"/>
    <x v="114"/>
    <d v="2012-01-13T06:34:48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x v="1"/>
    <n v="140"/>
    <m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x v="1"/>
    <n v="114"/>
    <m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x v="1"/>
    <n v="100"/>
    <m/>
    <x v="0"/>
    <s v="shorts"/>
    <x v="117"/>
    <d v="2010-06-09T19:00:00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x v="1"/>
    <n v="113"/>
    <m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x v="1"/>
    <n v="105"/>
    <m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x v="2"/>
    <n v="0"/>
    <m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x v="2"/>
    <n v="0"/>
    <m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x v="2"/>
    <n v="0"/>
    <m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x v="2"/>
    <n v="0"/>
    <m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x v="2"/>
    <n v="0"/>
    <m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x v="2"/>
    <n v="14"/>
    <m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x v="2"/>
    <n v="6"/>
    <m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x v="2"/>
    <n v="2"/>
    <m/>
    <x v="0"/>
    <s v="science fiction"/>
    <x v="127"/>
    <d v="2015-04-03T13:59:01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x v="2"/>
    <n v="2"/>
    <m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x v="2"/>
    <n v="0"/>
    <m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x v="2"/>
    <n v="0"/>
    <m/>
    <x v="0"/>
    <s v="science fiction"/>
    <x v="130"/>
    <d v="2014-06-16T20:16:00"/>
  </r>
  <r>
    <n v="131"/>
    <s v="I (Canceled)"/>
    <s v="I"/>
    <x v="38"/>
    <x v="117"/>
    <x v="1"/>
    <x v="0"/>
    <s v="USD"/>
    <n v="1467763200"/>
    <n v="1466453161"/>
    <b v="0"/>
    <n v="0"/>
    <b v="0"/>
    <x v="2"/>
    <n v="0"/>
    <m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x v="2"/>
    <n v="10"/>
    <m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x v="2"/>
    <n v="0"/>
    <m/>
    <x v="0"/>
    <s v="science fiction"/>
    <x v="133"/>
    <d v="2016-05-31T17:31:00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x v="2"/>
    <n v="0"/>
    <m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x v="2"/>
    <n v="13"/>
    <m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x v="2"/>
    <n v="0"/>
    <m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x v="2"/>
    <n v="0"/>
    <m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x v="2"/>
    <n v="3"/>
    <m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x v="2"/>
    <n v="100"/>
    <m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x v="2"/>
    <n v="0"/>
    <m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x v="2"/>
    <n v="11"/>
    <m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x v="2"/>
    <n v="0"/>
    <m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x v="2"/>
    <n v="0"/>
    <m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x v="2"/>
    <n v="28"/>
    <m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x v="2"/>
    <n v="8"/>
    <m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x v="2"/>
    <n v="1"/>
    <m/>
    <x v="0"/>
    <s v="science fiction"/>
    <x v="146"/>
    <d v="2017-01-18T00:23:18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x v="2"/>
    <n v="0"/>
    <m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x v="2"/>
    <n v="0"/>
    <m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x v="2"/>
    <n v="1"/>
    <m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x v="2"/>
    <n v="23"/>
    <m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x v="2"/>
    <n v="0"/>
    <m/>
    <x v="0"/>
    <s v="science fiction"/>
    <x v="151"/>
    <d v="2015-06-18T13:13:11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x v="2"/>
    <n v="0"/>
    <m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x v="2"/>
    <n v="1"/>
    <m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x v="2"/>
    <n v="3"/>
    <m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x v="2"/>
    <n v="0"/>
    <m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x v="2"/>
    <n v="5"/>
    <m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x v="2"/>
    <n v="0"/>
    <m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x v="2"/>
    <n v="0"/>
    <m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x v="2"/>
    <n v="0"/>
    <m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x v="3"/>
    <n v="0"/>
    <m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x v="3"/>
    <n v="0"/>
    <m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x v="3"/>
    <n v="16"/>
    <m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x v="3"/>
    <n v="0"/>
    <m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x v="3"/>
    <n v="1"/>
    <m/>
    <x v="0"/>
    <s v="drama"/>
    <x v="164"/>
    <d v="2014-09-19T18:18:21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x v="3"/>
    <n v="0"/>
    <m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x v="3"/>
    <n v="60"/>
    <m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x v="3"/>
    <n v="0"/>
    <m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x v="3"/>
    <n v="4"/>
    <m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x v="3"/>
    <n v="22"/>
    <m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x v="3"/>
    <n v="3"/>
    <m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x v="3"/>
    <n v="0"/>
    <m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x v="3"/>
    <n v="0"/>
    <m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x v="3"/>
    <n v="0"/>
    <m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x v="3"/>
    <n v="0"/>
    <m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x v="3"/>
    <n v="6"/>
    <m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x v="3"/>
    <n v="0"/>
    <m/>
    <x v="0"/>
    <s v="drama"/>
    <x v="176"/>
    <d v="2015-08-05T19:46:39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x v="3"/>
    <n v="40"/>
    <m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x v="3"/>
    <n v="0"/>
    <m/>
    <x v="0"/>
    <s v="drama"/>
    <x v="178"/>
    <d v="2015-11-26T23:55:45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x v="3"/>
    <n v="20"/>
    <m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x v="3"/>
    <n v="33"/>
    <m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x v="3"/>
    <n v="21"/>
    <m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x v="3"/>
    <n v="0"/>
    <m/>
    <x v="0"/>
    <s v="drama"/>
    <x v="182"/>
    <d v="2017-01-07T00:17:12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x v="3"/>
    <n v="36"/>
    <m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x v="3"/>
    <n v="3"/>
    <m/>
    <x v="0"/>
    <s v="drama"/>
    <x v="184"/>
    <d v="2014-09-01T03:59:00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x v="3"/>
    <n v="6"/>
    <m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x v="3"/>
    <n v="0"/>
    <m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x v="3"/>
    <n v="16"/>
    <m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x v="3"/>
    <n v="0"/>
    <m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x v="3"/>
    <n v="0"/>
    <m/>
    <x v="0"/>
    <s v="drama"/>
    <x v="189"/>
    <d v="2016-09-03T16:34:37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x v="3"/>
    <n v="0"/>
    <m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x v="3"/>
    <n v="5"/>
    <m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x v="3"/>
    <n v="0"/>
    <m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x v="3"/>
    <n v="0"/>
    <m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x v="3"/>
    <n v="0"/>
    <m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x v="3"/>
    <n v="0"/>
    <m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x v="3"/>
    <n v="42"/>
    <m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x v="3"/>
    <n v="10"/>
    <m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x v="3"/>
    <n v="1"/>
    <m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x v="3"/>
    <n v="0"/>
    <m/>
    <x v="0"/>
    <s v="drama"/>
    <x v="199"/>
    <d v="2016-09-01T02:58:22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x v="3"/>
    <n v="26"/>
    <m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x v="3"/>
    <n v="58"/>
    <m/>
    <x v="0"/>
    <s v="drama"/>
    <x v="201"/>
    <d v="2015-02-08T19:38:49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x v="3"/>
    <n v="0"/>
    <m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x v="3"/>
    <n v="30"/>
    <m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x v="3"/>
    <n v="51"/>
    <m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x v="3"/>
    <n v="16"/>
    <m/>
    <x v="0"/>
    <s v="drama"/>
    <x v="205"/>
    <d v="2015-10-06T15:10:22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x v="3"/>
    <n v="0"/>
    <m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x v="3"/>
    <n v="15"/>
    <m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x v="3"/>
    <n v="0"/>
    <m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x v="3"/>
    <n v="0"/>
    <m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x v="3"/>
    <n v="25"/>
    <m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x v="3"/>
    <n v="45"/>
    <m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x v="3"/>
    <n v="0"/>
    <m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x v="3"/>
    <n v="0"/>
    <m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x v="3"/>
    <n v="0"/>
    <m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x v="3"/>
    <n v="0"/>
    <m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x v="3"/>
    <n v="56"/>
    <m/>
    <x v="0"/>
    <s v="drama"/>
    <x v="216"/>
    <d v="2015-04-22T22:00:37"/>
  </r>
  <r>
    <n v="217"/>
    <s v="Bitch"/>
    <s v="A roadmovie by paw"/>
    <x v="57"/>
    <x v="172"/>
    <x v="2"/>
    <x v="11"/>
    <s v="SEK"/>
    <n v="1419780149"/>
    <n v="1417101749"/>
    <b v="0"/>
    <n v="38"/>
    <b v="0"/>
    <x v="3"/>
    <n v="12"/>
    <m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x v="3"/>
    <n v="2"/>
    <m/>
    <x v="0"/>
    <s v="drama"/>
    <x v="218"/>
    <d v="2015-05-15T15:04:49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x v="3"/>
    <n v="18"/>
    <m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x v="3"/>
    <n v="1"/>
    <m/>
    <x v="0"/>
    <s v="drama"/>
    <x v="220"/>
    <d v="2015-08-20T20:06:00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x v="3"/>
    <n v="0"/>
    <m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x v="3"/>
    <n v="13"/>
    <m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x v="3"/>
    <n v="0"/>
    <m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x v="3"/>
    <n v="0"/>
    <m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x v="3"/>
    <n v="0"/>
    <m/>
    <x v="0"/>
    <s v="drama"/>
    <x v="225"/>
    <d v="2016-04-08T22:04:14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x v="3"/>
    <n v="1"/>
    <m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x v="3"/>
    <n v="0"/>
    <m/>
    <x v="0"/>
    <s v="drama"/>
    <x v="227"/>
    <d v="2015-07-09T21:27:21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x v="3"/>
    <n v="0"/>
    <m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x v="3"/>
    <n v="0"/>
    <m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x v="3"/>
    <n v="0"/>
    <m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x v="3"/>
    <n v="0"/>
    <m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x v="3"/>
    <n v="3"/>
    <m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x v="3"/>
    <n v="0"/>
    <m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x v="3"/>
    <n v="40"/>
    <m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x v="3"/>
    <n v="0"/>
    <m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x v="3"/>
    <n v="0"/>
    <m/>
    <x v="0"/>
    <s v="drama"/>
    <x v="236"/>
    <d v="2016-01-05T00:00:00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x v="3"/>
    <n v="0"/>
    <m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x v="3"/>
    <n v="0"/>
    <m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x v="3"/>
    <n v="25"/>
    <m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x v="4"/>
    <n v="108"/>
    <m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x v="4"/>
    <n v="113"/>
    <m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x v="4"/>
    <n v="113"/>
    <m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x v="4"/>
    <n v="103"/>
    <m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x v="4"/>
    <n v="114"/>
    <m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x v="4"/>
    <n v="104"/>
    <m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x v="4"/>
    <n v="305"/>
    <m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x v="4"/>
    <n v="134"/>
    <m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x v="4"/>
    <n v="101"/>
    <m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x v="4"/>
    <n v="113"/>
    <m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x v="4"/>
    <n v="106"/>
    <m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x v="4"/>
    <n v="126"/>
    <m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x v="4"/>
    <n v="185"/>
    <m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x v="4"/>
    <n v="101"/>
    <m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x v="4"/>
    <n v="117"/>
    <m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x v="4"/>
    <n v="107"/>
    <m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x v="4"/>
    <n v="139"/>
    <m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x v="4"/>
    <n v="107"/>
    <m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x v="4"/>
    <n v="191"/>
    <m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x v="4"/>
    <n v="132"/>
    <m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x v="4"/>
    <n v="106"/>
    <m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x v="4"/>
    <n v="107"/>
    <m/>
    <x v="0"/>
    <s v="documentary"/>
    <x v="261"/>
    <d v="2012-06-07T14:55:00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x v="4"/>
    <n v="240"/>
    <m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x v="4"/>
    <n v="118"/>
    <m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x v="4"/>
    <n v="118"/>
    <m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x v="4"/>
    <n v="111"/>
    <m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x v="4"/>
    <n v="146"/>
    <m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x v="4"/>
    <n v="132"/>
    <m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x v="4"/>
    <n v="111"/>
    <m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x v="4"/>
    <n v="147"/>
    <m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x v="4"/>
    <n v="153"/>
    <m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x v="4"/>
    <n v="105"/>
    <m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x v="4"/>
    <n v="177"/>
    <m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x v="4"/>
    <n v="108"/>
    <m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x v="4"/>
    <n v="156"/>
    <m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x v="4"/>
    <n v="108"/>
    <m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x v="4"/>
    <n v="148"/>
    <m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x v="4"/>
    <n v="110"/>
    <m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x v="4"/>
    <n v="150"/>
    <m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x v="4"/>
    <n v="157"/>
    <m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x v="4"/>
    <n v="156"/>
    <m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x v="4"/>
    <n v="121"/>
    <m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x v="4"/>
    <n v="101"/>
    <m/>
    <x v="0"/>
    <s v="documentary"/>
    <x v="282"/>
    <d v="2010-02-22T22:00:00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x v="4"/>
    <n v="114"/>
    <m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x v="4"/>
    <n v="105"/>
    <m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x v="4"/>
    <n v="229"/>
    <m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x v="4"/>
    <n v="109"/>
    <m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x v="4"/>
    <n v="176"/>
    <m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x v="4"/>
    <n v="103"/>
    <m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x v="4"/>
    <n v="105"/>
    <m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x v="4"/>
    <n v="107"/>
    <m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x v="4"/>
    <n v="120"/>
    <m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x v="4"/>
    <n v="102"/>
    <m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x v="4"/>
    <n v="101"/>
    <m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x v="4"/>
    <n v="100"/>
    <m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x v="4"/>
    <n v="133"/>
    <m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x v="4"/>
    <n v="119"/>
    <m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x v="4"/>
    <n v="101"/>
    <m/>
    <x v="0"/>
    <s v="documentary"/>
    <x v="297"/>
    <d v="2015-05-01T03:59:00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x v="4"/>
    <n v="109"/>
    <m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x v="4"/>
    <n v="179"/>
    <m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x v="4"/>
    <n v="102"/>
    <m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x v="4"/>
    <n v="119"/>
    <m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x v="4"/>
    <n v="100"/>
    <m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x v="4"/>
    <n v="137"/>
    <m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x v="4"/>
    <n v="232"/>
    <m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x v="4"/>
    <n v="130"/>
    <m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x v="4"/>
    <n v="293"/>
    <m/>
    <x v="0"/>
    <s v="documentary"/>
    <x v="306"/>
    <d v="2013-03-20T19:05:33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x v="4"/>
    <n v="111"/>
    <m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x v="4"/>
    <n v="106"/>
    <m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x v="4"/>
    <n v="119"/>
    <m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x v="4"/>
    <n v="104"/>
    <m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x v="4"/>
    <n v="104"/>
    <m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x v="4"/>
    <n v="112"/>
    <m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x v="4"/>
    <n v="105"/>
    <m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x v="4"/>
    <n v="385"/>
    <m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x v="4"/>
    <n v="101"/>
    <m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x v="4"/>
    <n v="114"/>
    <m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x v="4"/>
    <n v="101"/>
    <m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x v="4"/>
    <n v="283"/>
    <m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x v="4"/>
    <n v="113"/>
    <m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x v="4"/>
    <n v="107"/>
    <m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x v="4"/>
    <n v="103"/>
    <m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x v="4"/>
    <n v="108"/>
    <m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x v="4"/>
    <n v="123"/>
    <m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x v="4"/>
    <n v="102"/>
    <m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x v="4"/>
    <n v="104"/>
    <m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x v="4"/>
    <n v="113"/>
    <m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x v="4"/>
    <n v="136"/>
    <m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x v="4"/>
    <n v="104"/>
    <m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x v="4"/>
    <n v="106"/>
    <m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x v="4"/>
    <n v="102"/>
    <m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x v="4"/>
    <n v="107"/>
    <m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x v="4"/>
    <n v="113"/>
    <m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x v="4"/>
    <n v="125"/>
    <m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x v="4"/>
    <n v="101"/>
    <m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x v="4"/>
    <n v="103"/>
    <m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x v="4"/>
    <n v="117"/>
    <m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x v="4"/>
    <n v="101"/>
    <m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x v="4"/>
    <n v="110"/>
    <m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x v="4"/>
    <n v="108"/>
    <m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x v="4"/>
    <n v="125"/>
    <m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x v="4"/>
    <n v="107"/>
    <m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x v="4"/>
    <n v="100"/>
    <m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x v="4"/>
    <n v="102"/>
    <m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x v="4"/>
    <n v="102"/>
    <m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x v="4"/>
    <n v="123"/>
    <m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x v="4"/>
    <n v="170"/>
    <m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x v="4"/>
    <n v="112"/>
    <m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x v="4"/>
    <n v="103"/>
    <m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x v="4"/>
    <n v="107"/>
    <m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x v="4"/>
    <n v="115"/>
    <m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x v="4"/>
    <n v="127"/>
    <m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x v="4"/>
    <n v="117"/>
    <m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x v="4"/>
    <n v="109"/>
    <m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x v="4"/>
    <n v="104"/>
    <m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x v="4"/>
    <n v="116"/>
    <m/>
    <x v="0"/>
    <s v="documentary"/>
    <x v="355"/>
    <d v="2014-12-01T08:03:1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x v="4"/>
    <n v="103"/>
    <m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x v="4"/>
    <n v="174"/>
    <m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x v="4"/>
    <n v="103"/>
    <m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x v="4"/>
    <n v="105"/>
    <m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x v="4"/>
    <n v="101"/>
    <m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x v="4"/>
    <n v="111"/>
    <m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x v="4"/>
    <n v="124"/>
    <m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x v="4"/>
    <n v="101"/>
    <m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x v="4"/>
    <n v="110"/>
    <m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x v="4"/>
    <n v="104"/>
    <m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x v="4"/>
    <n v="101"/>
    <m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x v="4"/>
    <n v="103"/>
    <m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x v="4"/>
    <n v="104"/>
    <m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x v="4"/>
    <n v="110"/>
    <m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x v="4"/>
    <n v="122"/>
    <m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x v="4"/>
    <n v="114"/>
    <m/>
    <x v="0"/>
    <s v="documentary"/>
    <x v="371"/>
    <d v="2013-02-01T18:25:39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x v="4"/>
    <n v="125"/>
    <m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x v="4"/>
    <n v="107"/>
    <m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x v="4"/>
    <n v="131"/>
    <m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x v="4"/>
    <n v="120"/>
    <m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x v="4"/>
    <n v="106"/>
    <m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x v="4"/>
    <n v="114"/>
    <m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x v="4"/>
    <n v="112"/>
    <m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x v="4"/>
    <n v="116"/>
    <m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x v="4"/>
    <n v="142"/>
    <m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x v="4"/>
    <n v="105"/>
    <m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x v="4"/>
    <n v="256"/>
    <m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x v="4"/>
    <n v="207"/>
    <m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x v="4"/>
    <n v="112"/>
    <m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x v="4"/>
    <n v="106"/>
    <m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x v="4"/>
    <n v="100"/>
    <m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x v="4"/>
    <n v="214"/>
    <m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x v="4"/>
    <n v="126"/>
    <m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x v="4"/>
    <n v="182"/>
    <m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x v="4"/>
    <n v="100"/>
    <m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x v="4"/>
    <n v="101"/>
    <m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x v="4"/>
    <n v="101"/>
    <m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x v="4"/>
    <n v="110"/>
    <m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x v="4"/>
    <n v="112"/>
    <m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x v="4"/>
    <n v="108"/>
    <m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x v="4"/>
    <n v="107"/>
    <m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x v="4"/>
    <n v="104"/>
    <m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x v="4"/>
    <n v="125"/>
    <m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x v="4"/>
    <n v="107"/>
    <m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x v="4"/>
    <n v="112"/>
    <m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x v="4"/>
    <n v="104"/>
    <m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x v="4"/>
    <n v="142"/>
    <m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x v="4"/>
    <n v="105"/>
    <m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x v="4"/>
    <n v="103"/>
    <m/>
    <x v="0"/>
    <s v="documentary"/>
    <x v="404"/>
    <d v="2014-02-05T23:04:00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x v="4"/>
    <n v="108"/>
    <m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x v="4"/>
    <n v="108"/>
    <m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x v="4"/>
    <n v="102"/>
    <m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x v="4"/>
    <n v="101"/>
    <m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x v="4"/>
    <n v="137"/>
    <m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x v="4"/>
    <n v="128"/>
    <m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x v="4"/>
    <n v="101"/>
    <m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x v="4"/>
    <n v="127"/>
    <m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x v="4"/>
    <n v="105"/>
    <m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x v="4"/>
    <n v="103"/>
    <m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x v="4"/>
    <n v="102"/>
    <m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x v="4"/>
    <n v="120"/>
    <m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x v="4"/>
    <n v="100"/>
    <m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x v="4"/>
    <n v="101"/>
    <m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x v="4"/>
    <n v="100"/>
    <m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x v="5"/>
    <n v="0"/>
    <m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x v="5"/>
    <n v="2"/>
    <m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x v="5"/>
    <n v="1"/>
    <m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x v="5"/>
    <n v="1"/>
    <m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x v="5"/>
    <n v="7"/>
    <m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x v="5"/>
    <n v="0"/>
    <m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x v="5"/>
    <n v="1"/>
    <m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x v="5"/>
    <n v="0"/>
    <m/>
    <x v="0"/>
    <s v="animation"/>
    <x v="427"/>
    <d v="2015-10-22T18:59:00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x v="5"/>
    <n v="6"/>
    <m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x v="5"/>
    <n v="0"/>
    <m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x v="5"/>
    <n v="2"/>
    <m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x v="5"/>
    <n v="14"/>
    <m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x v="5"/>
    <n v="10"/>
    <m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x v="5"/>
    <n v="0"/>
    <m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x v="5"/>
    <n v="5"/>
    <m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x v="5"/>
    <n v="0"/>
    <m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x v="5"/>
    <n v="0"/>
    <m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x v="5"/>
    <n v="0"/>
    <m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x v="5"/>
    <n v="9"/>
    <m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x v="5"/>
    <n v="0"/>
    <m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x v="5"/>
    <n v="0"/>
    <m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x v="5"/>
    <n v="0"/>
    <m/>
    <x v="0"/>
    <s v="animation"/>
    <x v="441"/>
    <d v="2013-11-02T19:03:16"/>
  </r>
  <r>
    <n v="442"/>
    <s v="The Paranormal Idiot"/>
    <s v="Doomsday is here"/>
    <x v="73"/>
    <x v="368"/>
    <x v="2"/>
    <x v="0"/>
    <s v="USD"/>
    <n v="1424380783"/>
    <n v="1421788783"/>
    <b v="0"/>
    <n v="17"/>
    <b v="0"/>
    <x v="5"/>
    <n v="39"/>
    <m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x v="5"/>
    <n v="0"/>
    <m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x v="5"/>
    <n v="5"/>
    <m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x v="5"/>
    <n v="0"/>
    <m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x v="5"/>
    <n v="7"/>
    <m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x v="5"/>
    <n v="0"/>
    <m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x v="5"/>
    <n v="3"/>
    <m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x v="5"/>
    <n v="2"/>
    <m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x v="5"/>
    <n v="1"/>
    <m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x v="5"/>
    <n v="0"/>
    <m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x v="5"/>
    <n v="64"/>
    <m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x v="5"/>
    <n v="0"/>
    <m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x v="5"/>
    <n v="1"/>
    <m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x v="5"/>
    <n v="0"/>
    <m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x v="5"/>
    <n v="1"/>
    <m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x v="5"/>
    <n v="0"/>
    <m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x v="5"/>
    <n v="8"/>
    <m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x v="5"/>
    <n v="0"/>
    <m/>
    <x v="0"/>
    <s v="animation"/>
    <x v="459"/>
    <d v="2011-11-13T16:22:07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x v="5"/>
    <n v="0"/>
    <m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x v="5"/>
    <n v="0"/>
    <m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x v="5"/>
    <n v="0"/>
    <m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x v="5"/>
    <n v="2"/>
    <m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x v="5"/>
    <n v="0"/>
    <m/>
    <x v="0"/>
    <s v="animation"/>
    <x v="464"/>
    <d v="2016-05-18T20:22:1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x v="5"/>
    <n v="27"/>
    <m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x v="5"/>
    <n v="1"/>
    <m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x v="5"/>
    <n v="22"/>
    <m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x v="5"/>
    <n v="0"/>
    <m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x v="5"/>
    <n v="0"/>
    <m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x v="5"/>
    <n v="1"/>
    <m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x v="5"/>
    <n v="12"/>
    <m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x v="5"/>
    <n v="18"/>
    <m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x v="5"/>
    <n v="3"/>
    <m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x v="5"/>
    <n v="0"/>
    <m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x v="5"/>
    <n v="0"/>
    <m/>
    <x v="0"/>
    <s v="animation"/>
    <x v="475"/>
    <d v="2015-05-06T02:04:03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x v="5"/>
    <n v="2"/>
    <m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x v="5"/>
    <n v="0"/>
    <m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x v="5"/>
    <n v="0"/>
    <m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x v="5"/>
    <n v="33"/>
    <m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x v="5"/>
    <n v="19"/>
    <m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x v="5"/>
    <n v="6"/>
    <m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x v="5"/>
    <n v="0"/>
    <m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x v="5"/>
    <n v="50"/>
    <m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x v="5"/>
    <n v="0"/>
    <m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x v="5"/>
    <n v="22"/>
    <m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x v="5"/>
    <n v="0"/>
    <m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x v="5"/>
    <n v="0"/>
    <m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x v="5"/>
    <n v="0"/>
    <m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x v="5"/>
    <n v="0"/>
    <m/>
    <x v="0"/>
    <s v="animation"/>
    <x v="489"/>
    <d v="2012-01-05T11:33:00"/>
  </r>
  <r>
    <n v="490"/>
    <s v="PROJECT IS CANCELLED"/>
    <s v="Cancelled"/>
    <x v="28"/>
    <x v="117"/>
    <x v="2"/>
    <x v="0"/>
    <s v="USD"/>
    <n v="1345677285"/>
    <n v="1343085285"/>
    <b v="0"/>
    <n v="0"/>
    <b v="0"/>
    <x v="5"/>
    <n v="0"/>
    <m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x v="5"/>
    <n v="0"/>
    <m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x v="5"/>
    <n v="0"/>
    <m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x v="5"/>
    <n v="0"/>
    <m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x v="5"/>
    <n v="0"/>
    <m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x v="5"/>
    <n v="0"/>
    <m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x v="5"/>
    <n v="0"/>
    <m/>
    <x v="0"/>
    <s v="animation"/>
    <x v="496"/>
    <d v="2014-02-10T22:21:14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x v="5"/>
    <n v="1"/>
    <m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x v="5"/>
    <n v="5"/>
    <m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x v="5"/>
    <n v="10"/>
    <m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x v="5"/>
    <n v="3"/>
    <m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x v="5"/>
    <n v="0"/>
    <m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x v="5"/>
    <n v="1"/>
    <m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x v="5"/>
    <n v="2"/>
    <m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x v="5"/>
    <n v="1"/>
    <m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x v="5"/>
    <n v="0"/>
    <m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x v="5"/>
    <n v="0"/>
    <m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x v="5"/>
    <n v="3"/>
    <m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x v="5"/>
    <n v="1"/>
    <m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x v="5"/>
    <n v="0"/>
    <m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x v="5"/>
    <n v="0"/>
    <m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x v="5"/>
    <n v="3"/>
    <m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x v="5"/>
    <n v="0"/>
    <m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x v="5"/>
    <n v="14"/>
    <m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x v="5"/>
    <n v="3"/>
    <m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x v="5"/>
    <n v="25"/>
    <m/>
    <x v="0"/>
    <s v="animation"/>
    <x v="515"/>
    <d v="2015-12-29T11:46:41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x v="5"/>
    <n v="0"/>
    <m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x v="5"/>
    <n v="1"/>
    <m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x v="5"/>
    <n v="0"/>
    <m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x v="5"/>
    <n v="23"/>
    <m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x v="6"/>
    <n v="102"/>
    <m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x v="6"/>
    <n v="105"/>
    <m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x v="6"/>
    <n v="115"/>
    <m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x v="6"/>
    <n v="121"/>
    <m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x v="6"/>
    <n v="109"/>
    <m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x v="6"/>
    <n v="100"/>
    <m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x v="6"/>
    <n v="114"/>
    <m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x v="6"/>
    <n v="101"/>
    <m/>
    <x v="1"/>
    <s v="plays"/>
    <x v="527"/>
    <d v="2017-02-17T16:05:00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x v="6"/>
    <n v="116"/>
    <m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x v="6"/>
    <n v="130"/>
    <m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x v="6"/>
    <n v="108"/>
    <m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x v="6"/>
    <n v="100"/>
    <m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x v="6"/>
    <n v="123"/>
    <m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x v="6"/>
    <n v="100"/>
    <m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x v="6"/>
    <n v="105"/>
    <m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x v="6"/>
    <n v="103"/>
    <m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x v="6"/>
    <n v="118"/>
    <m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x v="6"/>
    <n v="121"/>
    <m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x v="6"/>
    <n v="302"/>
    <m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x v="6"/>
    <n v="101"/>
    <m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x v="7"/>
    <n v="0"/>
    <m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x v="7"/>
    <n v="1"/>
    <m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x v="7"/>
    <n v="0"/>
    <m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x v="7"/>
    <n v="0"/>
    <m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x v="7"/>
    <n v="1"/>
    <m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x v="7"/>
    <n v="27"/>
    <m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x v="7"/>
    <n v="0"/>
    <m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x v="7"/>
    <n v="0"/>
    <m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x v="7"/>
    <n v="0"/>
    <m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x v="7"/>
    <n v="3"/>
    <m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x v="7"/>
    <n v="1"/>
    <m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x v="7"/>
    <n v="5"/>
    <m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x v="7"/>
    <n v="0"/>
    <m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x v="7"/>
    <n v="0"/>
    <m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x v="7"/>
    <n v="37"/>
    <m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x v="7"/>
    <n v="0"/>
    <m/>
    <x v="2"/>
    <s v="web"/>
    <x v="555"/>
    <d v="2016-06-12T08:29:03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x v="7"/>
    <n v="3"/>
    <m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x v="7"/>
    <n v="1"/>
    <m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x v="7"/>
    <n v="0"/>
    <m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x v="7"/>
    <n v="0"/>
    <m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x v="7"/>
    <n v="0"/>
    <m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x v="7"/>
    <n v="0"/>
    <m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x v="7"/>
    <n v="0"/>
    <m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x v="7"/>
    <n v="0"/>
    <m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x v="7"/>
    <n v="0"/>
    <m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x v="7"/>
    <n v="0"/>
    <m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x v="7"/>
    <n v="0"/>
    <m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x v="7"/>
    <n v="0"/>
    <m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x v="7"/>
    <n v="1"/>
    <m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x v="7"/>
    <n v="1"/>
    <m/>
    <x v="2"/>
    <s v="web"/>
    <x v="569"/>
    <d v="2016-01-01T20:20:12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x v="7"/>
    <n v="0"/>
    <m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x v="7"/>
    <n v="0"/>
    <m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x v="7"/>
    <n v="0"/>
    <m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x v="7"/>
    <n v="0"/>
    <m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x v="7"/>
    <n v="1"/>
    <m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x v="7"/>
    <n v="0"/>
    <m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x v="7"/>
    <n v="0"/>
    <m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x v="7"/>
    <n v="0"/>
    <m/>
    <x v="2"/>
    <s v="web"/>
    <x v="577"/>
    <d v="2016-05-20T14:08:22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x v="7"/>
    <n v="0"/>
    <m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x v="7"/>
    <n v="1"/>
    <m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x v="7"/>
    <n v="0"/>
    <m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x v="7"/>
    <n v="0"/>
    <m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x v="7"/>
    <n v="0"/>
    <m/>
    <x v="2"/>
    <s v="web"/>
    <x v="582"/>
    <d v="2015-03-15T18:00:00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x v="7"/>
    <n v="0"/>
    <m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x v="7"/>
    <n v="1"/>
    <m/>
    <x v="2"/>
    <s v="web"/>
    <x v="584"/>
    <d v="2015-03-16T16:11:56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x v="7"/>
    <n v="0"/>
    <m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x v="7"/>
    <n v="1"/>
    <m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x v="7"/>
    <n v="9"/>
    <m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x v="7"/>
    <n v="3"/>
    <m/>
    <x v="2"/>
    <s v="web"/>
    <x v="588"/>
    <d v="2016-11-17T19:28:06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x v="7"/>
    <n v="0"/>
    <m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x v="7"/>
    <n v="4"/>
    <m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x v="7"/>
    <n v="0"/>
    <m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x v="7"/>
    <n v="3"/>
    <m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x v="7"/>
    <n v="23"/>
    <m/>
    <x v="2"/>
    <s v="web"/>
    <x v="593"/>
    <d v="2015-04-06T15:15:45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x v="7"/>
    <n v="0"/>
    <m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x v="7"/>
    <n v="0"/>
    <m/>
    <x v="2"/>
    <s v="web"/>
    <x v="595"/>
    <d v="2015-05-04T01:40:38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x v="7"/>
    <n v="0"/>
    <m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x v="7"/>
    <n v="0"/>
    <m/>
    <x v="2"/>
    <s v="web"/>
    <x v="597"/>
    <d v="2016-07-31T16:00:00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x v="7"/>
    <n v="34"/>
    <m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x v="7"/>
    <n v="0"/>
    <m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x v="7"/>
    <n v="2"/>
    <m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x v="7"/>
    <n v="1"/>
    <m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x v="7"/>
    <n v="0"/>
    <m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x v="7"/>
    <n v="4"/>
    <m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x v="7"/>
    <n v="0"/>
    <m/>
    <x v="2"/>
    <s v="web"/>
    <x v="604"/>
    <d v="2014-08-28T00:50:56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x v="7"/>
    <n v="3"/>
    <m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x v="7"/>
    <n v="0"/>
    <m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x v="7"/>
    <n v="0"/>
    <m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x v="7"/>
    <n v="1"/>
    <m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x v="7"/>
    <n v="1"/>
    <m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x v="7"/>
    <n v="0"/>
    <m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x v="7"/>
    <n v="0"/>
    <m/>
    <x v="2"/>
    <s v="web"/>
    <x v="611"/>
    <d v="2016-01-19T13:27:1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x v="7"/>
    <n v="0"/>
    <m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x v="7"/>
    <n v="21"/>
    <m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x v="7"/>
    <n v="0"/>
    <m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x v="7"/>
    <n v="0"/>
    <m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x v="7"/>
    <n v="0"/>
    <m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x v="7"/>
    <n v="3"/>
    <m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x v="7"/>
    <n v="0"/>
    <m/>
    <x v="2"/>
    <s v="web"/>
    <x v="618"/>
    <d v="2015-12-09T19:26:43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x v="7"/>
    <n v="0"/>
    <m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x v="7"/>
    <n v="1"/>
    <m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x v="7"/>
    <n v="1"/>
    <m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x v="7"/>
    <n v="6"/>
    <m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x v="7"/>
    <n v="0"/>
    <m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x v="7"/>
    <n v="0"/>
    <m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x v="7"/>
    <n v="0"/>
    <m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x v="7"/>
    <n v="17"/>
    <m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x v="7"/>
    <n v="0"/>
    <m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x v="7"/>
    <n v="0"/>
    <m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x v="7"/>
    <n v="0"/>
    <m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x v="7"/>
    <n v="0"/>
    <m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x v="7"/>
    <n v="1"/>
    <m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x v="7"/>
    <n v="0"/>
    <m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x v="7"/>
    <n v="12"/>
    <m/>
    <x v="2"/>
    <s v="web"/>
    <x v="633"/>
    <d v="2016-06-17T23:00:00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x v="7"/>
    <n v="0"/>
    <m/>
    <x v="2"/>
    <s v="web"/>
    <x v="634"/>
    <d v="2015-02-26T22:17:09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x v="7"/>
    <n v="0"/>
    <m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x v="7"/>
    <n v="0"/>
    <m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x v="7"/>
    <n v="0"/>
    <m/>
    <x v="2"/>
    <s v="web"/>
    <x v="637"/>
    <d v="2017-02-25T23:04:00"/>
  </r>
  <r>
    <n v="638"/>
    <s v="W (Canceled)"/>
    <s v="O0"/>
    <x v="61"/>
    <x v="461"/>
    <x v="1"/>
    <x v="12"/>
    <s v="EUR"/>
    <n v="1490447662"/>
    <n v="1485267262"/>
    <b v="0"/>
    <n v="6"/>
    <b v="0"/>
    <x v="7"/>
    <n v="0"/>
    <m/>
    <x v="2"/>
    <s v="web"/>
    <x v="638"/>
    <d v="2017-03-25T13:14:22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x v="7"/>
    <n v="0"/>
    <m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x v="8"/>
    <n v="144"/>
    <m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x v="8"/>
    <n v="119"/>
    <m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x v="8"/>
    <n v="1460"/>
    <m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x v="8"/>
    <n v="106"/>
    <m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x v="8"/>
    <n v="300"/>
    <m/>
    <x v="2"/>
    <s v="wearables"/>
    <x v="644"/>
    <d v="2014-10-29T01:00:00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x v="8"/>
    <n v="279"/>
    <m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x v="8"/>
    <n v="132"/>
    <m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x v="8"/>
    <n v="107"/>
    <m/>
    <x v="2"/>
    <s v="wearables"/>
    <x v="647"/>
    <d v="2016-03-17T17:25:49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x v="8"/>
    <n v="127"/>
    <m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x v="8"/>
    <n v="140"/>
    <m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x v="8"/>
    <n v="112"/>
    <m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x v="8"/>
    <n v="101"/>
    <m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x v="8"/>
    <n v="100"/>
    <m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x v="8"/>
    <n v="141"/>
    <m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x v="8"/>
    <n v="267"/>
    <m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x v="8"/>
    <n v="147"/>
    <m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x v="8"/>
    <n v="214"/>
    <m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x v="8"/>
    <n v="126"/>
    <m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x v="8"/>
    <n v="104"/>
    <m/>
    <x v="2"/>
    <s v="wearables"/>
    <x v="658"/>
    <d v="2015-07-26T18:00:00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x v="8"/>
    <n v="101"/>
    <m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x v="8"/>
    <n v="3"/>
    <m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x v="8"/>
    <n v="1"/>
    <m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x v="8"/>
    <n v="0"/>
    <m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x v="8"/>
    <n v="0"/>
    <m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x v="8"/>
    <n v="8"/>
    <m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x v="8"/>
    <n v="19"/>
    <m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x v="8"/>
    <n v="0"/>
    <m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x v="8"/>
    <n v="10"/>
    <m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x v="8"/>
    <n v="5"/>
    <m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x v="8"/>
    <n v="22"/>
    <m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x v="8"/>
    <n v="29"/>
    <m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x v="8"/>
    <n v="39"/>
    <m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x v="8"/>
    <n v="22"/>
    <m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x v="8"/>
    <n v="0"/>
    <m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x v="8"/>
    <n v="0"/>
    <m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x v="8"/>
    <n v="15"/>
    <m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x v="8"/>
    <n v="1"/>
    <m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x v="8"/>
    <n v="26"/>
    <m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x v="8"/>
    <n v="4"/>
    <m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x v="8"/>
    <n v="15"/>
    <m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x v="8"/>
    <n v="26"/>
    <m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x v="8"/>
    <n v="0"/>
    <m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x v="8"/>
    <n v="0"/>
    <m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x v="8"/>
    <n v="1"/>
    <m/>
    <x v="2"/>
    <s v="wearables"/>
    <x v="683"/>
    <d v="2016-10-31T21:36:04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x v="8"/>
    <n v="7"/>
    <m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x v="8"/>
    <n v="28"/>
    <m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x v="8"/>
    <n v="0"/>
    <m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x v="8"/>
    <n v="4"/>
    <m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x v="8"/>
    <n v="73"/>
    <m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x v="8"/>
    <n v="58"/>
    <m/>
    <x v="2"/>
    <s v="wearables"/>
    <x v="689"/>
    <d v="2016-12-08T04:59:00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x v="8"/>
    <n v="12"/>
    <m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x v="8"/>
    <n v="1"/>
    <m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x v="8"/>
    <n v="7"/>
    <m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x v="8"/>
    <n v="35"/>
    <m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x v="8"/>
    <n v="0"/>
    <m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x v="8"/>
    <n v="1"/>
    <m/>
    <x v="2"/>
    <s v="wearables"/>
    <x v="695"/>
    <d v="2014-10-31T12:30:20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x v="8"/>
    <n v="0"/>
    <m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x v="8"/>
    <n v="46"/>
    <m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x v="8"/>
    <n v="15"/>
    <m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x v="8"/>
    <n v="82"/>
    <m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x v="8"/>
    <n v="3"/>
    <m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x v="8"/>
    <n v="27"/>
    <m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x v="8"/>
    <n v="31"/>
    <m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x v="8"/>
    <n v="6"/>
    <m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x v="8"/>
    <n v="1"/>
    <m/>
    <x v="2"/>
    <s v="wearables"/>
    <x v="704"/>
    <d v="2017-02-20T04:37:4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x v="8"/>
    <n v="1"/>
    <m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x v="8"/>
    <n v="0"/>
    <m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x v="8"/>
    <n v="79"/>
    <m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x v="8"/>
    <n v="22"/>
    <m/>
    <x v="2"/>
    <s v="wearables"/>
    <x v="708"/>
    <d v="2014-09-13T13:56:40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x v="8"/>
    <n v="0"/>
    <m/>
    <x v="2"/>
    <s v="wearables"/>
    <x v="709"/>
    <d v="2014-12-05T00:59:19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x v="8"/>
    <n v="0"/>
    <m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x v="8"/>
    <n v="34"/>
    <m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x v="8"/>
    <n v="0"/>
    <m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x v="8"/>
    <n v="1"/>
    <m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x v="8"/>
    <n v="15"/>
    <m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x v="8"/>
    <n v="5"/>
    <m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x v="8"/>
    <n v="10"/>
    <m/>
    <x v="2"/>
    <s v="wearables"/>
    <x v="716"/>
    <d v="2014-12-01T00:00:00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x v="8"/>
    <n v="0"/>
    <m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x v="8"/>
    <n v="1"/>
    <m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x v="8"/>
    <n v="1"/>
    <m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x v="9"/>
    <n v="144"/>
    <m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x v="9"/>
    <n v="122"/>
    <m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x v="9"/>
    <n v="132"/>
    <m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x v="9"/>
    <n v="109"/>
    <m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x v="9"/>
    <n v="105"/>
    <m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x v="9"/>
    <n v="100"/>
    <m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x v="9"/>
    <n v="101"/>
    <m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x v="9"/>
    <n v="156"/>
    <m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x v="9"/>
    <n v="106"/>
    <m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x v="9"/>
    <n v="131"/>
    <m/>
    <x v="3"/>
    <s v="nonfiction"/>
    <x v="729"/>
    <d v="2012-09-19T04:27:41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x v="9"/>
    <n v="132"/>
    <m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x v="9"/>
    <n v="126"/>
    <m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x v="9"/>
    <n v="160"/>
    <m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x v="9"/>
    <n v="120"/>
    <m/>
    <x v="3"/>
    <s v="nonfiction"/>
    <x v="733"/>
    <d v="2013-12-20T10:04:52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x v="9"/>
    <n v="126"/>
    <m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x v="9"/>
    <n v="114"/>
    <m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x v="9"/>
    <n v="315"/>
    <m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x v="9"/>
    <n v="122"/>
    <m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x v="9"/>
    <n v="107"/>
    <m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x v="9"/>
    <n v="158"/>
    <m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x v="9"/>
    <n v="107"/>
    <m/>
    <x v="3"/>
    <s v="nonfiction"/>
    <x v="740"/>
    <d v="2015-06-21T03:31:22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x v="9"/>
    <n v="102"/>
    <m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x v="9"/>
    <n v="111"/>
    <m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x v="9"/>
    <n v="148"/>
    <m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x v="9"/>
    <n v="102"/>
    <m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x v="9"/>
    <n v="179"/>
    <m/>
    <x v="3"/>
    <s v="nonfiction"/>
    <x v="745"/>
    <d v="2013-05-03T13:44:05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x v="9"/>
    <n v="111"/>
    <m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x v="9"/>
    <n v="100"/>
    <m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x v="9"/>
    <n v="100"/>
    <m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x v="9"/>
    <n v="106"/>
    <m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x v="9"/>
    <n v="103"/>
    <m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x v="9"/>
    <n v="119"/>
    <m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x v="9"/>
    <n v="112"/>
    <m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x v="9"/>
    <n v="128"/>
    <m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x v="9"/>
    <n v="104"/>
    <m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x v="9"/>
    <n v="102"/>
    <m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x v="9"/>
    <n v="118"/>
    <m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x v="9"/>
    <n v="238"/>
    <m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x v="9"/>
    <n v="102"/>
    <m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x v="9"/>
    <n v="102"/>
    <m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x v="10"/>
    <n v="0"/>
    <m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x v="10"/>
    <n v="5"/>
    <m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x v="10"/>
    <n v="0"/>
    <m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x v="10"/>
    <n v="0"/>
    <m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x v="10"/>
    <n v="0"/>
    <m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x v="10"/>
    <n v="36"/>
    <m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x v="10"/>
    <n v="0"/>
    <m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x v="10"/>
    <n v="4"/>
    <m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x v="10"/>
    <n v="0"/>
    <m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x v="10"/>
    <n v="41"/>
    <m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x v="10"/>
    <n v="0"/>
    <m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x v="10"/>
    <n v="0"/>
    <m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x v="10"/>
    <n v="3"/>
    <m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x v="10"/>
    <n v="1"/>
    <m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x v="10"/>
    <n v="70"/>
    <m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x v="10"/>
    <n v="2"/>
    <m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x v="10"/>
    <n v="51"/>
    <m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x v="10"/>
    <n v="1"/>
    <m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x v="10"/>
    <n v="0"/>
    <m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x v="10"/>
    <n v="3"/>
    <m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x v="11"/>
    <n v="104"/>
    <m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x v="11"/>
    <n v="133"/>
    <m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x v="11"/>
    <n v="100"/>
    <m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x v="11"/>
    <n v="148"/>
    <m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x v="11"/>
    <n v="103"/>
    <m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x v="11"/>
    <n v="181"/>
    <m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x v="11"/>
    <n v="143"/>
    <m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x v="11"/>
    <n v="114"/>
    <m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x v="11"/>
    <n v="204"/>
    <m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x v="11"/>
    <n v="109"/>
    <m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x v="11"/>
    <n v="144"/>
    <m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x v="11"/>
    <n v="104"/>
    <m/>
    <x v="4"/>
    <s v="rock"/>
    <x v="791"/>
    <d v="2013-11-13T05:59:00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x v="11"/>
    <n v="100"/>
    <m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x v="11"/>
    <n v="103"/>
    <m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x v="11"/>
    <n v="105"/>
    <m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x v="11"/>
    <n v="112"/>
    <m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x v="11"/>
    <n v="101"/>
    <m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x v="11"/>
    <n v="108"/>
    <m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x v="11"/>
    <n v="115"/>
    <m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x v="11"/>
    <n v="100"/>
    <m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x v="11"/>
    <n v="152"/>
    <m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x v="11"/>
    <n v="112"/>
    <m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x v="11"/>
    <n v="101"/>
    <m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x v="11"/>
    <n v="123"/>
    <m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x v="11"/>
    <n v="100"/>
    <m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x v="11"/>
    <n v="105"/>
    <m/>
    <x v="4"/>
    <s v="rock"/>
    <x v="805"/>
    <d v="2011-07-16T23:00:00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x v="11"/>
    <n v="104"/>
    <m/>
    <x v="4"/>
    <s v="rock"/>
    <x v="806"/>
    <d v="2011-09-07T16:35:39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x v="11"/>
    <n v="105"/>
    <m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x v="11"/>
    <n v="100"/>
    <m/>
    <x v="4"/>
    <s v="rock"/>
    <x v="808"/>
    <d v="2014-12-22T04:59:00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x v="11"/>
    <n v="104"/>
    <m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x v="11"/>
    <n v="105"/>
    <m/>
    <x v="4"/>
    <s v="rock"/>
    <x v="810"/>
    <d v="2012-09-01T01:21:02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x v="11"/>
    <n v="104"/>
    <m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x v="11"/>
    <n v="152"/>
    <m/>
    <x v="4"/>
    <s v="rock"/>
    <x v="812"/>
    <d v="2013-03-01T13:58:00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x v="11"/>
    <n v="160"/>
    <m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x v="11"/>
    <n v="127"/>
    <m/>
    <x v="4"/>
    <s v="rock"/>
    <x v="814"/>
    <d v="2011-05-31T18:04:00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x v="11"/>
    <n v="107"/>
    <m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x v="11"/>
    <n v="115"/>
    <m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x v="11"/>
    <n v="137"/>
    <m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x v="11"/>
    <n v="156"/>
    <m/>
    <x v="4"/>
    <s v="rock"/>
    <x v="818"/>
    <d v="2012-08-07T17:01:00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x v="11"/>
    <n v="109"/>
    <m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x v="11"/>
    <n v="134"/>
    <m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x v="11"/>
    <n v="100"/>
    <m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x v="11"/>
    <n v="119"/>
    <m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x v="11"/>
    <n v="180"/>
    <m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x v="11"/>
    <n v="134"/>
    <m/>
    <x v="4"/>
    <s v="rock"/>
    <x v="824"/>
    <d v="2010-04-18T06:59:00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x v="11"/>
    <n v="100"/>
    <m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x v="11"/>
    <n v="101"/>
    <m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x v="11"/>
    <n v="103"/>
    <m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x v="11"/>
    <n v="107"/>
    <m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x v="11"/>
    <n v="104"/>
    <m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x v="11"/>
    <n v="108"/>
    <m/>
    <x v="4"/>
    <s v="rock"/>
    <x v="830"/>
    <d v="2013-03-22T11:37:05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x v="11"/>
    <n v="233"/>
    <m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x v="11"/>
    <n v="101"/>
    <m/>
    <x v="4"/>
    <s v="rock"/>
    <x v="832"/>
    <d v="2012-01-21T08:13:00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x v="11"/>
    <n v="102"/>
    <m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x v="11"/>
    <n v="131"/>
    <m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x v="11"/>
    <n v="117"/>
    <m/>
    <x v="4"/>
    <s v="rock"/>
    <x v="835"/>
    <d v="2012-05-19T03:00:00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x v="11"/>
    <n v="101"/>
    <m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x v="11"/>
    <n v="122"/>
    <m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x v="11"/>
    <n v="145"/>
    <m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x v="11"/>
    <n v="117"/>
    <m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x v="12"/>
    <n v="120"/>
    <m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x v="12"/>
    <n v="101"/>
    <m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x v="12"/>
    <n v="104"/>
    <m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x v="12"/>
    <n v="267"/>
    <m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x v="12"/>
    <n v="194"/>
    <m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x v="12"/>
    <n v="120"/>
    <m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x v="12"/>
    <n v="122"/>
    <m/>
    <x v="4"/>
    <s v="metal"/>
    <x v="846"/>
    <d v="2014-03-10T14:00:00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x v="12"/>
    <n v="100"/>
    <m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x v="12"/>
    <n v="100"/>
    <m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x v="12"/>
    <n v="120"/>
    <m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x v="12"/>
    <n v="155"/>
    <m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x v="12"/>
    <n v="130"/>
    <m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x v="12"/>
    <n v="105"/>
    <m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x v="12"/>
    <n v="100"/>
    <m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x v="12"/>
    <n v="118"/>
    <m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x v="12"/>
    <n v="103"/>
    <m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x v="12"/>
    <n v="218"/>
    <m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x v="12"/>
    <n v="100"/>
    <m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x v="12"/>
    <n v="144"/>
    <m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x v="12"/>
    <n v="105"/>
    <m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x v="13"/>
    <n v="18"/>
    <m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x v="13"/>
    <n v="2"/>
    <m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x v="13"/>
    <n v="0"/>
    <m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x v="13"/>
    <n v="5"/>
    <m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x v="13"/>
    <n v="42"/>
    <m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x v="13"/>
    <n v="2"/>
    <m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x v="13"/>
    <n v="18"/>
    <m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x v="13"/>
    <n v="24"/>
    <m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x v="13"/>
    <n v="0"/>
    <m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x v="13"/>
    <n v="12"/>
    <m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x v="13"/>
    <n v="0"/>
    <m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x v="13"/>
    <n v="5"/>
    <m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x v="13"/>
    <n v="1"/>
    <m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x v="13"/>
    <n v="1"/>
    <m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x v="13"/>
    <n v="24"/>
    <m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x v="13"/>
    <n v="0"/>
    <m/>
    <x v="4"/>
    <s v="jazz"/>
    <x v="875"/>
    <d v="2015-09-21T17:22:11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x v="13"/>
    <n v="41"/>
    <m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x v="13"/>
    <n v="68"/>
    <m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x v="13"/>
    <n v="1"/>
    <m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x v="13"/>
    <n v="31"/>
    <m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x v="14"/>
    <n v="3"/>
    <m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x v="14"/>
    <n v="1"/>
    <m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x v="14"/>
    <n v="20"/>
    <m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x v="14"/>
    <n v="40"/>
    <m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x v="14"/>
    <n v="1"/>
    <m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x v="14"/>
    <n v="75"/>
    <m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x v="14"/>
    <n v="41"/>
    <m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x v="14"/>
    <n v="0"/>
    <m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x v="14"/>
    <n v="7"/>
    <m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x v="14"/>
    <n v="9"/>
    <m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x v="14"/>
    <n v="4"/>
    <m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x v="14"/>
    <n v="3"/>
    <m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x v="14"/>
    <n v="41"/>
    <m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x v="14"/>
    <n v="10"/>
    <m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x v="14"/>
    <n v="39"/>
    <m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x v="14"/>
    <n v="2"/>
    <m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x v="14"/>
    <n v="40"/>
    <m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x v="14"/>
    <n v="0"/>
    <m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x v="14"/>
    <n v="3"/>
    <m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x v="14"/>
    <n v="37"/>
    <m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x v="13"/>
    <n v="0"/>
    <m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x v="13"/>
    <n v="0"/>
    <m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x v="13"/>
    <n v="0"/>
    <m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x v="13"/>
    <n v="3"/>
    <m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x v="13"/>
    <n v="0"/>
    <m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x v="13"/>
    <n v="3"/>
    <m/>
    <x v="4"/>
    <s v="jazz"/>
    <x v="905"/>
    <d v="2011-01-24T05:45:26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x v="13"/>
    <n v="0"/>
    <m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x v="13"/>
    <n v="0"/>
    <m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x v="13"/>
    <n v="0"/>
    <m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x v="13"/>
    <n v="3"/>
    <m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x v="13"/>
    <n v="22"/>
    <m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x v="13"/>
    <n v="0"/>
    <m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x v="13"/>
    <n v="1"/>
    <m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x v="13"/>
    <n v="7"/>
    <m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x v="13"/>
    <n v="0"/>
    <m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x v="13"/>
    <n v="6"/>
    <m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x v="13"/>
    <n v="0"/>
    <m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x v="13"/>
    <n v="1"/>
    <m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x v="13"/>
    <n v="5"/>
    <m/>
    <x v="4"/>
    <s v="jazz"/>
    <x v="918"/>
    <d v="2014-12-01T22:59:21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x v="13"/>
    <n v="1"/>
    <m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x v="13"/>
    <n v="0"/>
    <m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x v="13"/>
    <n v="31"/>
    <m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x v="13"/>
    <n v="21"/>
    <m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x v="13"/>
    <n v="2"/>
    <m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x v="13"/>
    <n v="11"/>
    <m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x v="13"/>
    <n v="3"/>
    <m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x v="13"/>
    <n v="0"/>
    <m/>
    <x v="4"/>
    <s v="jazz"/>
    <x v="926"/>
    <d v="2010-07-08T22:40:00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x v="13"/>
    <n v="0"/>
    <m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x v="13"/>
    <n v="11"/>
    <m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x v="13"/>
    <n v="0"/>
    <m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x v="13"/>
    <n v="38"/>
    <m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x v="13"/>
    <n v="7"/>
    <m/>
    <x v="4"/>
    <s v="jazz"/>
    <x v="931"/>
    <d v="2014-03-16T22:00:00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x v="13"/>
    <n v="15"/>
    <m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x v="13"/>
    <n v="6"/>
    <m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x v="13"/>
    <n v="30"/>
    <m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x v="13"/>
    <n v="1"/>
    <m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x v="13"/>
    <n v="0"/>
    <m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x v="13"/>
    <n v="1"/>
    <m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x v="13"/>
    <n v="0"/>
    <m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x v="13"/>
    <n v="1"/>
    <m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x v="8"/>
    <n v="17"/>
    <m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x v="8"/>
    <n v="2"/>
    <m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x v="8"/>
    <n v="9"/>
    <m/>
    <x v="2"/>
    <s v="wearables"/>
    <x v="942"/>
    <d v="2016-02-18T20:14:20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x v="8"/>
    <n v="10"/>
    <m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x v="8"/>
    <n v="13"/>
    <m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x v="8"/>
    <n v="2"/>
    <m/>
    <x v="2"/>
    <s v="wearables"/>
    <x v="945"/>
    <d v="2017-02-18T23:59:00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x v="8"/>
    <n v="2"/>
    <m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x v="8"/>
    <n v="0"/>
    <m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x v="8"/>
    <n v="12"/>
    <m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x v="8"/>
    <n v="1"/>
    <m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x v="8"/>
    <n v="28"/>
    <m/>
    <x v="2"/>
    <s v="wearables"/>
    <x v="950"/>
    <d v="2016-01-17T18:01:01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x v="8"/>
    <n v="38"/>
    <m/>
    <x v="2"/>
    <s v="wearables"/>
    <x v="951"/>
    <d v="2016-06-04T15:41:12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x v="8"/>
    <n v="40"/>
    <m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x v="8"/>
    <n v="1"/>
    <m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x v="8"/>
    <n v="43"/>
    <m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x v="8"/>
    <n v="6"/>
    <m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x v="8"/>
    <n v="2"/>
    <m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x v="8"/>
    <n v="2"/>
    <m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x v="8"/>
    <n v="11"/>
    <m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x v="8"/>
    <n v="39"/>
    <m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x v="8"/>
    <n v="46"/>
    <m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x v="8"/>
    <n v="42"/>
    <m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x v="8"/>
    <n v="28"/>
    <m/>
    <x v="2"/>
    <s v="wearables"/>
    <x v="962"/>
    <d v="2016-02-11T17:05:53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x v="8"/>
    <n v="1"/>
    <m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x v="8"/>
    <n v="1"/>
    <m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x v="8"/>
    <n v="1"/>
    <m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x v="8"/>
    <n v="15"/>
    <m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x v="8"/>
    <n v="18"/>
    <m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x v="8"/>
    <n v="1"/>
    <m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x v="8"/>
    <n v="47"/>
    <m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x v="8"/>
    <n v="46"/>
    <m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x v="8"/>
    <n v="0"/>
    <m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x v="8"/>
    <n v="35"/>
    <m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x v="8"/>
    <n v="2"/>
    <m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x v="8"/>
    <n v="1"/>
    <m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x v="8"/>
    <n v="3"/>
    <m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x v="8"/>
    <n v="2"/>
    <m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x v="8"/>
    <n v="34"/>
    <m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x v="8"/>
    <n v="56"/>
    <m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x v="8"/>
    <n v="83"/>
    <m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x v="8"/>
    <n v="15"/>
    <m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x v="8"/>
    <n v="0"/>
    <m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x v="8"/>
    <n v="0"/>
    <m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x v="8"/>
    <n v="30"/>
    <m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x v="8"/>
    <n v="1"/>
    <m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x v="8"/>
    <n v="6"/>
    <m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x v="8"/>
    <n v="13"/>
    <m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x v="8"/>
    <n v="13"/>
    <m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x v="8"/>
    <n v="0"/>
    <m/>
    <x v="2"/>
    <s v="wearables"/>
    <x v="988"/>
    <d v="2016-10-01T08:33:45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x v="8"/>
    <n v="17"/>
    <m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x v="8"/>
    <n v="0"/>
    <m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x v="8"/>
    <n v="4"/>
    <m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x v="8"/>
    <n v="0"/>
    <m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x v="8"/>
    <n v="25"/>
    <m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x v="8"/>
    <n v="2"/>
    <m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x v="8"/>
    <n v="7"/>
    <m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x v="8"/>
    <n v="2"/>
    <m/>
    <x v="2"/>
    <s v="wearables"/>
    <x v="996"/>
    <d v="2014-07-27T15:27:00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x v="8"/>
    <n v="1"/>
    <m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x v="8"/>
    <n v="59"/>
    <m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x v="8"/>
    <n v="8"/>
    <m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x v="8"/>
    <n v="2"/>
    <m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x v="8"/>
    <n v="104"/>
    <m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x v="8"/>
    <n v="30"/>
    <m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x v="8"/>
    <n v="16"/>
    <m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x v="8"/>
    <n v="82"/>
    <m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x v="8"/>
    <n v="75"/>
    <m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x v="8"/>
    <n v="6"/>
    <m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x v="8"/>
    <n v="44"/>
    <m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x v="8"/>
    <n v="0"/>
    <m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x v="8"/>
    <n v="13"/>
    <m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x v="8"/>
    <n v="0"/>
    <m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x v="8"/>
    <n v="0"/>
    <m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x v="8"/>
    <n v="21535"/>
    <m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x v="8"/>
    <n v="35"/>
    <m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x v="8"/>
    <n v="31"/>
    <m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x v="8"/>
    <n v="3"/>
    <m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x v="8"/>
    <n v="3"/>
    <m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x v="8"/>
    <n v="23"/>
    <m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x v="8"/>
    <n v="3"/>
    <m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x v="8"/>
    <n v="47"/>
    <m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x v="15"/>
    <n v="206"/>
    <m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x v="15"/>
    <n v="352"/>
    <m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x v="15"/>
    <n v="115"/>
    <m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x v="15"/>
    <n v="237"/>
    <m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x v="15"/>
    <n v="119"/>
    <m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x v="15"/>
    <n v="110"/>
    <m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x v="15"/>
    <n v="100"/>
    <m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x v="15"/>
    <n v="103"/>
    <m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x v="15"/>
    <n v="117"/>
    <m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x v="15"/>
    <n v="112"/>
    <m/>
    <x v="4"/>
    <s v="electronic music"/>
    <x v="1029"/>
    <d v="2015-04-04T21:59:00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x v="15"/>
    <n v="342"/>
    <m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x v="15"/>
    <n v="107"/>
    <m/>
    <x v="4"/>
    <s v="electronic music"/>
    <x v="1031"/>
    <d v="2015-12-16T18:20:10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x v="15"/>
    <n v="108"/>
    <m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x v="15"/>
    <n v="103"/>
    <m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x v="15"/>
    <n v="130"/>
    <m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x v="15"/>
    <n v="108"/>
    <m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x v="15"/>
    <n v="112"/>
    <m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x v="15"/>
    <n v="102"/>
    <m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x v="15"/>
    <n v="145"/>
    <m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x v="15"/>
    <n v="128"/>
    <m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x v="16"/>
    <n v="0"/>
    <m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x v="16"/>
    <n v="0"/>
    <m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x v="16"/>
    <n v="2"/>
    <m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x v="16"/>
    <n v="9"/>
    <m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x v="16"/>
    <n v="0"/>
    <m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x v="16"/>
    <n v="3"/>
    <m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x v="16"/>
    <n v="0"/>
    <m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x v="16"/>
    <n v="0"/>
    <m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x v="16"/>
    <n v="1"/>
    <m/>
    <x v="5"/>
    <s v="audio"/>
    <x v="1048"/>
    <d v="2016-09-25T01:16:29"/>
  </r>
  <r>
    <n v="1049"/>
    <s v="J1 (Canceled)"/>
    <s v="------"/>
    <x v="14"/>
    <x v="117"/>
    <x v="1"/>
    <x v="0"/>
    <s v="USD"/>
    <n v="1455272445"/>
    <n v="1452680445"/>
    <b v="0"/>
    <n v="0"/>
    <b v="0"/>
    <x v="16"/>
    <n v="0"/>
    <m/>
    <x v="5"/>
    <s v="audio"/>
    <x v="1049"/>
    <d v="2016-02-12T10:20:45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x v="16"/>
    <n v="0"/>
    <m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x v="16"/>
    <n v="0"/>
    <m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x v="16"/>
    <n v="0"/>
    <m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x v="16"/>
    <n v="1"/>
    <m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x v="16"/>
    <n v="0"/>
    <m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x v="16"/>
    <n v="0"/>
    <m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x v="16"/>
    <n v="0"/>
    <m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x v="16"/>
    <n v="0"/>
    <m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x v="16"/>
    <n v="0"/>
    <m/>
    <x v="5"/>
    <s v="audio"/>
    <x v="1058"/>
    <d v="2015-03-26T00:00:00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x v="16"/>
    <n v="0"/>
    <m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x v="16"/>
    <n v="1"/>
    <m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x v="16"/>
    <n v="0"/>
    <m/>
    <x v="5"/>
    <s v="audio"/>
    <x v="1061"/>
    <d v="2016-05-02T01:00:00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x v="16"/>
    <n v="95"/>
    <m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x v="16"/>
    <n v="0"/>
    <m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x v="17"/>
    <n v="9"/>
    <m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x v="17"/>
    <n v="3"/>
    <m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x v="17"/>
    <n v="3"/>
    <m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x v="17"/>
    <n v="26"/>
    <m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x v="17"/>
    <n v="0"/>
    <m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x v="17"/>
    <n v="39"/>
    <m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x v="17"/>
    <n v="1"/>
    <m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x v="17"/>
    <n v="0"/>
    <m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x v="17"/>
    <n v="0"/>
    <m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x v="17"/>
    <n v="1"/>
    <m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x v="17"/>
    <n v="6"/>
    <m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x v="17"/>
    <n v="5"/>
    <m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x v="17"/>
    <n v="63"/>
    <m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x v="17"/>
    <n v="29"/>
    <m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x v="17"/>
    <n v="8"/>
    <m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x v="17"/>
    <n v="3"/>
    <m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x v="17"/>
    <n v="9"/>
    <m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x v="17"/>
    <n v="0"/>
    <m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x v="17"/>
    <n v="1"/>
    <m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x v="17"/>
    <n v="1"/>
    <m/>
    <x v="6"/>
    <s v="video games"/>
    <x v="1083"/>
    <d v="2014-08-02T15:49:43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x v="17"/>
    <n v="0"/>
    <m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x v="17"/>
    <n v="3"/>
    <m/>
    <x v="6"/>
    <s v="video games"/>
    <x v="1085"/>
    <d v="2016-03-14T15:06:15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x v="17"/>
    <n v="0"/>
    <m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x v="17"/>
    <n v="0"/>
    <m/>
    <x v="6"/>
    <s v="video games"/>
    <x v="1087"/>
    <d v="2014-06-15T17:08:0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x v="17"/>
    <n v="14"/>
    <m/>
    <x v="6"/>
    <s v="video games"/>
    <x v="1088"/>
    <d v="2014-04-24T19:11:0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x v="17"/>
    <n v="8"/>
    <m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x v="17"/>
    <n v="0"/>
    <m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x v="17"/>
    <n v="13"/>
    <m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x v="17"/>
    <n v="1"/>
    <m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x v="17"/>
    <n v="14"/>
    <m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x v="17"/>
    <n v="18"/>
    <m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x v="17"/>
    <n v="5"/>
    <m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x v="17"/>
    <n v="18"/>
    <m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x v="17"/>
    <n v="0"/>
    <m/>
    <x v="6"/>
    <s v="video games"/>
    <x v="1097"/>
    <d v="2014-03-02T19:01: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x v="17"/>
    <n v="7"/>
    <m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x v="17"/>
    <n v="1"/>
    <m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x v="17"/>
    <n v="3"/>
    <m/>
    <x v="6"/>
    <s v="video games"/>
    <x v="1100"/>
    <d v="2016-02-14T02:39:31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x v="17"/>
    <n v="0"/>
    <m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x v="17"/>
    <n v="5"/>
    <m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x v="17"/>
    <n v="2"/>
    <m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x v="17"/>
    <n v="5"/>
    <m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x v="17"/>
    <n v="0"/>
    <m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x v="17"/>
    <n v="41"/>
    <m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x v="17"/>
    <n v="0"/>
    <m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x v="17"/>
    <n v="3"/>
    <m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x v="17"/>
    <n v="0"/>
    <m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x v="17"/>
    <n v="1"/>
    <m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x v="17"/>
    <n v="0"/>
    <m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x v="17"/>
    <n v="36"/>
    <m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x v="17"/>
    <n v="1"/>
    <m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x v="17"/>
    <n v="0"/>
    <m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x v="17"/>
    <n v="0"/>
    <m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x v="17"/>
    <n v="0"/>
    <m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x v="17"/>
    <n v="8"/>
    <m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x v="17"/>
    <n v="2"/>
    <m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x v="17"/>
    <n v="0"/>
    <m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x v="17"/>
    <n v="0"/>
    <m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x v="17"/>
    <n v="0"/>
    <m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x v="17"/>
    <n v="0"/>
    <m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x v="17"/>
    <n v="0"/>
    <m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x v="18"/>
    <n v="0"/>
    <m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x v="18"/>
    <n v="0"/>
    <m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x v="18"/>
    <n v="1"/>
    <m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x v="18"/>
    <n v="2"/>
    <m/>
    <x v="6"/>
    <s v="mobile games"/>
    <x v="1127"/>
    <d v="2014-11-14T21:30:00"/>
  </r>
  <r>
    <n v="1128"/>
    <s v="Flying Turds"/>
    <s v="#havingfunFTW"/>
    <x v="28"/>
    <x v="116"/>
    <x v="2"/>
    <x v="1"/>
    <s v="GBP"/>
    <n v="1407425717"/>
    <n v="1404833717"/>
    <b v="0"/>
    <n v="1"/>
    <b v="0"/>
    <x v="18"/>
    <n v="0"/>
    <m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x v="18"/>
    <n v="0"/>
    <m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x v="18"/>
    <n v="0"/>
    <m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x v="18"/>
    <n v="0"/>
    <m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x v="18"/>
    <n v="14"/>
    <m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x v="18"/>
    <n v="1"/>
    <m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x v="18"/>
    <n v="0"/>
    <m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x v="18"/>
    <n v="5"/>
    <m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x v="18"/>
    <n v="6"/>
    <m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x v="18"/>
    <n v="40"/>
    <m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x v="18"/>
    <n v="0"/>
    <m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x v="18"/>
    <n v="0"/>
    <m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x v="18"/>
    <n v="0"/>
    <m/>
    <x v="6"/>
    <s v="mobile games"/>
    <x v="1140"/>
    <d v="2015-08-06T11:05:21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x v="18"/>
    <n v="0"/>
    <m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x v="18"/>
    <n v="0"/>
    <m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x v="18"/>
    <n v="0"/>
    <m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x v="19"/>
    <n v="0"/>
    <m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x v="19"/>
    <n v="0"/>
    <m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x v="19"/>
    <n v="9"/>
    <m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x v="19"/>
    <n v="0"/>
    <m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x v="19"/>
    <n v="0"/>
    <m/>
    <x v="7"/>
    <s v="food trucks"/>
    <x v="1148"/>
    <d v="2016-12-01T05:06:21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x v="19"/>
    <n v="0"/>
    <m/>
    <x v="7"/>
    <s v="food trucks"/>
    <x v="1149"/>
    <d v="2016-06-16T17:02:46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x v="19"/>
    <n v="10"/>
    <m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x v="19"/>
    <n v="0"/>
    <m/>
    <x v="7"/>
    <s v="food trucks"/>
    <x v="1151"/>
    <d v="2015-09-07T02:27:43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x v="19"/>
    <n v="6"/>
    <m/>
    <x v="7"/>
    <s v="food trucks"/>
    <x v="1152"/>
    <d v="2015-05-15T17:01:52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x v="19"/>
    <n v="1"/>
    <m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x v="19"/>
    <n v="7"/>
    <m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x v="19"/>
    <n v="1"/>
    <m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x v="19"/>
    <n v="0"/>
    <m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x v="19"/>
    <n v="2"/>
    <m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x v="19"/>
    <n v="0"/>
    <m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x v="19"/>
    <n v="0"/>
    <m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x v="19"/>
    <n v="4"/>
    <m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x v="19"/>
    <n v="0"/>
    <m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x v="19"/>
    <n v="0"/>
    <m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x v="19"/>
    <n v="0"/>
    <m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x v="19"/>
    <n v="0"/>
    <m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x v="19"/>
    <n v="21"/>
    <m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x v="19"/>
    <n v="19"/>
    <m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x v="19"/>
    <n v="2"/>
    <m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x v="19"/>
    <n v="6"/>
    <m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x v="19"/>
    <n v="0"/>
    <m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x v="19"/>
    <n v="0"/>
    <m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x v="19"/>
    <n v="0"/>
    <m/>
    <x v="7"/>
    <s v="food trucks"/>
    <x v="1171"/>
    <d v="2014-11-13T20:18:47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x v="19"/>
    <n v="0"/>
    <m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x v="19"/>
    <n v="0"/>
    <m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x v="19"/>
    <n v="6"/>
    <m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x v="19"/>
    <n v="3"/>
    <m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x v="19"/>
    <n v="0"/>
    <m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x v="19"/>
    <n v="0"/>
    <m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x v="19"/>
    <n v="0"/>
    <m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x v="19"/>
    <n v="5"/>
    <m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x v="19"/>
    <n v="12"/>
    <m/>
    <x v="7"/>
    <s v="food trucks"/>
    <x v="1180"/>
    <d v="2014-06-28T19:21:54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x v="19"/>
    <n v="0"/>
    <m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x v="19"/>
    <n v="4"/>
    <m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x v="19"/>
    <n v="4"/>
    <m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x v="20"/>
    <n v="105"/>
    <m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x v="20"/>
    <n v="105"/>
    <m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x v="20"/>
    <n v="107"/>
    <m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x v="20"/>
    <n v="104"/>
    <m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x v="20"/>
    <n v="161"/>
    <m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x v="20"/>
    <n v="108"/>
    <m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x v="20"/>
    <n v="135"/>
    <m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x v="20"/>
    <n v="109"/>
    <m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x v="20"/>
    <n v="290"/>
    <m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x v="20"/>
    <n v="104"/>
    <m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x v="20"/>
    <n v="322"/>
    <m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x v="20"/>
    <n v="135"/>
    <m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x v="20"/>
    <n v="270"/>
    <m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x v="20"/>
    <n v="253"/>
    <m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x v="20"/>
    <n v="261"/>
    <m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x v="20"/>
    <n v="101"/>
    <m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x v="20"/>
    <n v="126"/>
    <m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x v="20"/>
    <n v="102"/>
    <m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x v="20"/>
    <n v="199"/>
    <m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x v="20"/>
    <n v="102"/>
    <m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x v="20"/>
    <n v="103"/>
    <m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x v="20"/>
    <n v="101"/>
    <m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x v="20"/>
    <n v="115"/>
    <m/>
    <x v="8"/>
    <s v="photobooks"/>
    <x v="1206"/>
    <d v="2017-03-11T13:29:0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x v="20"/>
    <n v="104"/>
    <m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x v="20"/>
    <n v="155"/>
    <m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x v="20"/>
    <n v="106"/>
    <m/>
    <x v="8"/>
    <s v="photobooks"/>
    <x v="1209"/>
    <d v="2017-02-25T20:18:25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x v="20"/>
    <n v="254"/>
    <m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x v="20"/>
    <n v="101"/>
    <m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x v="20"/>
    <n v="129"/>
    <m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x v="20"/>
    <n v="102"/>
    <m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x v="20"/>
    <n v="132"/>
    <m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x v="20"/>
    <n v="786"/>
    <m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x v="20"/>
    <n v="146"/>
    <m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x v="20"/>
    <n v="103"/>
    <m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x v="20"/>
    <n v="172"/>
    <m/>
    <x v="8"/>
    <s v="photobooks"/>
    <x v="1218"/>
    <d v="2015-11-01T03:00:0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x v="20"/>
    <n v="159"/>
    <m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x v="20"/>
    <n v="104"/>
    <m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x v="20"/>
    <n v="111"/>
    <m/>
    <x v="8"/>
    <s v="photobooks"/>
    <x v="1221"/>
    <d v="2016-12-04T00:00:0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x v="20"/>
    <n v="280"/>
    <m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x v="20"/>
    <n v="112"/>
    <m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x v="21"/>
    <n v="7"/>
    <m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x v="21"/>
    <n v="4"/>
    <m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x v="21"/>
    <n v="4"/>
    <m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x v="21"/>
    <n v="0"/>
    <m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x v="21"/>
    <n v="29"/>
    <m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x v="21"/>
    <n v="1"/>
    <m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x v="21"/>
    <n v="0"/>
    <m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x v="21"/>
    <n v="0"/>
    <m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x v="21"/>
    <n v="1"/>
    <m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x v="21"/>
    <n v="12"/>
    <m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x v="21"/>
    <n v="0"/>
    <m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x v="21"/>
    <n v="3"/>
    <m/>
    <x v="4"/>
    <s v="world music"/>
    <x v="1235"/>
    <d v="2013-12-15T03:14:59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x v="21"/>
    <n v="0"/>
    <m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x v="21"/>
    <n v="0"/>
    <m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x v="21"/>
    <n v="18"/>
    <m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x v="21"/>
    <n v="0"/>
    <m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x v="21"/>
    <n v="3"/>
    <m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x v="21"/>
    <n v="51"/>
    <m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x v="21"/>
    <n v="1"/>
    <m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x v="21"/>
    <n v="14"/>
    <m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x v="11"/>
    <n v="104"/>
    <m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x v="11"/>
    <n v="120"/>
    <m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x v="11"/>
    <n v="117"/>
    <m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x v="11"/>
    <n v="122"/>
    <m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x v="11"/>
    <n v="152"/>
    <m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x v="11"/>
    <n v="104"/>
    <m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x v="11"/>
    <n v="200"/>
    <m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x v="11"/>
    <n v="102"/>
    <m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x v="11"/>
    <n v="138"/>
    <m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x v="11"/>
    <n v="303833"/>
    <m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x v="11"/>
    <n v="199"/>
    <m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x v="11"/>
    <n v="202"/>
    <m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x v="11"/>
    <n v="118"/>
    <m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x v="11"/>
    <n v="295"/>
    <m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x v="11"/>
    <n v="213"/>
    <m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x v="11"/>
    <n v="104"/>
    <m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x v="11"/>
    <n v="114"/>
    <m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x v="11"/>
    <n v="101"/>
    <m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x v="11"/>
    <n v="125"/>
    <m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x v="11"/>
    <n v="119"/>
    <m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x v="11"/>
    <n v="166"/>
    <m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x v="11"/>
    <n v="119"/>
    <m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x v="11"/>
    <n v="100"/>
    <m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x v="11"/>
    <n v="102"/>
    <m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x v="11"/>
    <n v="117"/>
    <m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x v="11"/>
    <n v="109"/>
    <m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x v="11"/>
    <n v="115"/>
    <m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x v="11"/>
    <n v="102"/>
    <m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x v="11"/>
    <n v="106"/>
    <m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x v="11"/>
    <n v="104"/>
    <m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x v="11"/>
    <n v="155"/>
    <m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x v="11"/>
    <n v="162"/>
    <m/>
    <x v="4"/>
    <s v="rock"/>
    <x v="1275"/>
    <d v="2013-08-07T20:49:47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x v="11"/>
    <n v="104"/>
    <m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x v="11"/>
    <n v="106"/>
    <m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x v="11"/>
    <n v="155"/>
    <m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x v="11"/>
    <n v="111"/>
    <m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x v="11"/>
    <n v="111"/>
    <m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x v="11"/>
    <n v="111"/>
    <m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x v="11"/>
    <n v="124"/>
    <m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x v="11"/>
    <n v="211"/>
    <m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x v="6"/>
    <n v="101"/>
    <m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x v="6"/>
    <n v="102"/>
    <m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x v="6"/>
    <n v="108"/>
    <m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x v="6"/>
    <n v="242"/>
    <m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x v="6"/>
    <n v="100"/>
    <m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x v="6"/>
    <n v="125"/>
    <m/>
    <x v="1"/>
    <s v="plays"/>
    <x v="1289"/>
    <d v="2017-01-04T03:14:05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x v="6"/>
    <n v="109"/>
    <m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x v="6"/>
    <n v="146"/>
    <m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x v="6"/>
    <n v="110"/>
    <m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x v="6"/>
    <n v="102"/>
    <m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x v="6"/>
    <n v="122"/>
    <m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x v="6"/>
    <n v="102"/>
    <m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x v="6"/>
    <n v="141"/>
    <m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x v="6"/>
    <n v="110"/>
    <m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x v="6"/>
    <n v="105"/>
    <m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x v="6"/>
    <n v="124"/>
    <m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x v="6"/>
    <n v="135"/>
    <m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x v="6"/>
    <n v="103"/>
    <m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x v="6"/>
    <n v="100"/>
    <m/>
    <x v="1"/>
    <s v="plays"/>
    <x v="1302"/>
    <d v="2016-12-01T02:23:31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x v="6"/>
    <n v="130"/>
    <m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x v="8"/>
    <n v="40"/>
    <m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x v="8"/>
    <n v="26"/>
    <m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x v="8"/>
    <n v="65"/>
    <m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x v="8"/>
    <n v="12"/>
    <m/>
    <x v="2"/>
    <s v="wearables"/>
    <x v="1307"/>
    <d v="2016-02-17T12:04:39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x v="8"/>
    <n v="11"/>
    <m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x v="8"/>
    <n v="112"/>
    <m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x v="8"/>
    <n v="16"/>
    <m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x v="8"/>
    <n v="32"/>
    <m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x v="8"/>
    <n v="1"/>
    <m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x v="8"/>
    <n v="31"/>
    <m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x v="8"/>
    <n v="1"/>
    <m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x v="8"/>
    <n v="40"/>
    <m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x v="8"/>
    <n v="0"/>
    <m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x v="8"/>
    <n v="6"/>
    <m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x v="8"/>
    <n v="15"/>
    <m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x v="8"/>
    <n v="15"/>
    <m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x v="8"/>
    <n v="1"/>
    <m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x v="8"/>
    <n v="1"/>
    <m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x v="8"/>
    <n v="0"/>
    <m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x v="8"/>
    <n v="9"/>
    <m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x v="8"/>
    <n v="10"/>
    <m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x v="8"/>
    <n v="2"/>
    <m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x v="8"/>
    <n v="1"/>
    <m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x v="8"/>
    <n v="4"/>
    <m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x v="8"/>
    <n v="2"/>
    <m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x v="8"/>
    <n v="1"/>
    <m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x v="8"/>
    <n v="22"/>
    <m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x v="8"/>
    <n v="1"/>
    <m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x v="8"/>
    <n v="0"/>
    <m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x v="8"/>
    <n v="0"/>
    <m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x v="8"/>
    <n v="11"/>
    <m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x v="8"/>
    <n v="20"/>
    <m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x v="8"/>
    <n v="85"/>
    <m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x v="8"/>
    <n v="49"/>
    <m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x v="8"/>
    <n v="3"/>
    <m/>
    <x v="2"/>
    <s v="wearables"/>
    <x v="1338"/>
    <d v="2015-08-02T19:17:13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x v="8"/>
    <n v="7"/>
    <m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x v="8"/>
    <n v="0"/>
    <m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x v="8"/>
    <n v="70"/>
    <m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x v="8"/>
    <n v="0"/>
    <m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x v="8"/>
    <n v="102"/>
    <m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x v="9"/>
    <n v="378"/>
    <m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x v="9"/>
    <n v="125"/>
    <m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x v="9"/>
    <n v="147"/>
    <m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x v="9"/>
    <n v="102"/>
    <m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x v="9"/>
    <n v="102"/>
    <m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x v="9"/>
    <n v="204"/>
    <m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x v="9"/>
    <n v="104"/>
    <m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x v="9"/>
    <n v="101"/>
    <m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x v="9"/>
    <n v="136"/>
    <m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x v="9"/>
    <n v="134"/>
    <m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x v="9"/>
    <n v="130"/>
    <m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x v="9"/>
    <n v="123"/>
    <m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x v="9"/>
    <n v="183"/>
    <m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x v="9"/>
    <n v="125"/>
    <m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x v="9"/>
    <n v="112"/>
    <m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x v="9"/>
    <n v="116"/>
    <m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x v="9"/>
    <n v="173"/>
    <m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x v="9"/>
    <n v="126"/>
    <m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x v="9"/>
    <n v="109"/>
    <m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x v="9"/>
    <n v="100"/>
    <m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x v="11"/>
    <n v="119"/>
    <m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x v="11"/>
    <n v="100"/>
    <m/>
    <x v="4"/>
    <s v="rock"/>
    <x v="1365"/>
    <d v="2015-03-16T16:35:52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x v="11"/>
    <n v="126"/>
    <m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x v="11"/>
    <n v="114"/>
    <m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x v="11"/>
    <n v="111"/>
    <m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x v="11"/>
    <n v="105"/>
    <m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x v="11"/>
    <n v="104"/>
    <m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x v="11"/>
    <n v="107"/>
    <m/>
    <x v="4"/>
    <s v="rock"/>
    <x v="1371"/>
    <d v="2015-05-07T18:12:22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x v="11"/>
    <n v="124"/>
    <m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x v="11"/>
    <n v="105"/>
    <m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x v="11"/>
    <n v="189"/>
    <m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x v="11"/>
    <n v="171"/>
    <m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x v="11"/>
    <n v="252"/>
    <m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x v="11"/>
    <n v="116"/>
    <m/>
    <x v="4"/>
    <s v="rock"/>
    <x v="1377"/>
    <d v="2017-02-03T04:11:00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x v="11"/>
    <n v="203"/>
    <m/>
    <x v="4"/>
    <s v="rock"/>
    <x v="1378"/>
    <d v="2016-08-01T18:13:30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x v="11"/>
    <n v="112"/>
    <m/>
    <x v="4"/>
    <s v="rock"/>
    <x v="1379"/>
    <d v="2015-06-05T11:47:56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x v="11"/>
    <n v="424"/>
    <m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x v="11"/>
    <n v="107"/>
    <m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x v="11"/>
    <n v="104"/>
    <m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x v="11"/>
    <n v="212"/>
    <m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x v="11"/>
    <n v="124"/>
    <m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x v="11"/>
    <n v="110"/>
    <m/>
    <x v="4"/>
    <s v="rock"/>
    <x v="1385"/>
    <d v="2016-04-29T12:11:00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x v="11"/>
    <n v="219"/>
    <m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x v="11"/>
    <n v="137"/>
    <m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x v="11"/>
    <n v="135"/>
    <m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x v="11"/>
    <n v="145"/>
    <m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x v="11"/>
    <n v="109"/>
    <m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x v="11"/>
    <n v="110"/>
    <m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x v="11"/>
    <n v="114"/>
    <m/>
    <x v="4"/>
    <s v="rock"/>
    <x v="1392"/>
    <d v="2016-03-03T03:43:06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x v="11"/>
    <n v="102"/>
    <m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x v="11"/>
    <n v="122"/>
    <m/>
    <x v="4"/>
    <s v="rock"/>
    <x v="1394"/>
    <d v="2017-03-01T03:00:00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x v="11"/>
    <n v="112"/>
    <m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x v="11"/>
    <n v="107"/>
    <m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x v="11"/>
    <n v="114"/>
    <m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x v="11"/>
    <n v="110"/>
    <m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x v="11"/>
    <n v="126"/>
    <m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x v="11"/>
    <n v="167"/>
    <m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x v="11"/>
    <n v="497"/>
    <m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x v="11"/>
    <n v="109"/>
    <m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x v="11"/>
    <n v="103"/>
    <m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x v="22"/>
    <n v="2"/>
    <m/>
    <x v="3"/>
    <s v="translations"/>
    <x v="1404"/>
    <d v="2015-02-22T12:14:45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x v="22"/>
    <n v="0"/>
    <m/>
    <x v="3"/>
    <s v="translations"/>
    <x v="1405"/>
    <d v="2014-11-28T17:20:01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x v="22"/>
    <n v="0"/>
    <m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x v="22"/>
    <n v="1"/>
    <m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x v="22"/>
    <n v="7"/>
    <m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x v="22"/>
    <n v="0"/>
    <m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x v="22"/>
    <n v="0"/>
    <m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x v="22"/>
    <n v="0"/>
    <m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x v="22"/>
    <n v="5"/>
    <m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x v="22"/>
    <n v="5"/>
    <m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x v="22"/>
    <n v="0"/>
    <m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x v="22"/>
    <n v="18"/>
    <m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x v="22"/>
    <n v="0"/>
    <m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x v="22"/>
    <n v="1"/>
    <m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x v="22"/>
    <n v="0"/>
    <m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x v="22"/>
    <n v="7"/>
    <m/>
    <x v="3"/>
    <s v="translations"/>
    <x v="1419"/>
    <d v="2016-10-09T10:56:59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x v="22"/>
    <n v="3"/>
    <m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x v="22"/>
    <n v="0"/>
    <m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x v="22"/>
    <n v="0"/>
    <m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x v="22"/>
    <n v="0"/>
    <m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x v="22"/>
    <n v="20"/>
    <m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x v="22"/>
    <n v="0"/>
    <m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x v="22"/>
    <n v="0"/>
    <m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x v="22"/>
    <n v="8"/>
    <m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x v="22"/>
    <n v="5"/>
    <m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x v="22"/>
    <n v="0"/>
    <m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x v="22"/>
    <n v="8"/>
    <m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x v="22"/>
    <n v="32"/>
    <m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x v="22"/>
    <n v="0"/>
    <m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x v="22"/>
    <n v="7"/>
    <m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x v="22"/>
    <n v="10"/>
    <m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x v="22"/>
    <n v="0"/>
    <m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x v="22"/>
    <n v="1"/>
    <m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x v="22"/>
    <n v="27"/>
    <m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x v="22"/>
    <n v="3"/>
    <m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x v="22"/>
    <n v="7"/>
    <m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x v="22"/>
    <n v="0"/>
    <m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x v="22"/>
    <n v="1"/>
    <m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x v="22"/>
    <n v="0"/>
    <m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x v="22"/>
    <n v="0"/>
    <m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x v="22"/>
    <n v="0"/>
    <m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x v="22"/>
    <n v="0"/>
    <m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x v="22"/>
    <n v="0"/>
    <m/>
    <x v="3"/>
    <s v="translations"/>
    <x v="1446"/>
    <d v="2016-04-21T10:44:38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x v="22"/>
    <n v="0"/>
    <m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x v="22"/>
    <n v="0"/>
    <m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x v="22"/>
    <n v="0"/>
    <m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x v="22"/>
    <n v="0"/>
    <m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x v="22"/>
    <n v="0"/>
    <m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x v="22"/>
    <n v="0"/>
    <m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x v="22"/>
    <n v="0"/>
    <m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x v="22"/>
    <n v="1"/>
    <m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x v="22"/>
    <n v="11"/>
    <m/>
    <x v="3"/>
    <s v="translations"/>
    <x v="1455"/>
    <d v="2014-09-05T13:39:00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x v="22"/>
    <n v="3"/>
    <m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x v="22"/>
    <n v="0"/>
    <m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x v="22"/>
    <n v="0"/>
    <m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x v="22"/>
    <n v="0"/>
    <m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x v="22"/>
    <n v="0"/>
    <m/>
    <x v="3"/>
    <s v="translations"/>
    <x v="1460"/>
    <d v="2014-11-30T23:45:00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x v="23"/>
    <n v="101"/>
    <m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x v="23"/>
    <n v="109"/>
    <m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x v="23"/>
    <n v="148"/>
    <m/>
    <x v="3"/>
    <s v="radio &amp; podcasts"/>
    <x v="1463"/>
    <d v="2013-04-07T20:52:18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x v="23"/>
    <n v="163"/>
    <m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x v="23"/>
    <n v="456"/>
    <m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x v="23"/>
    <n v="108"/>
    <m/>
    <x v="3"/>
    <s v="radio &amp; podcasts"/>
    <x v="1466"/>
    <d v="2016-01-12T05:00:00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x v="23"/>
    <n v="115"/>
    <m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x v="23"/>
    <n v="102"/>
    <m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x v="23"/>
    <n v="108"/>
    <m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x v="23"/>
    <n v="125"/>
    <m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x v="23"/>
    <n v="104"/>
    <m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x v="23"/>
    <n v="139"/>
    <m/>
    <x v="3"/>
    <s v="radio &amp; podcasts"/>
    <x v="1472"/>
    <d v="2013-10-16T13:01:43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x v="23"/>
    <n v="121"/>
    <m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x v="23"/>
    <n v="112"/>
    <m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x v="23"/>
    <n v="189"/>
    <m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x v="23"/>
    <n v="662"/>
    <m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x v="23"/>
    <n v="111"/>
    <m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x v="23"/>
    <n v="1182"/>
    <m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x v="23"/>
    <n v="137"/>
    <m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x v="23"/>
    <n v="117"/>
    <m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x v="10"/>
    <n v="2"/>
    <m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x v="10"/>
    <n v="0"/>
    <m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x v="10"/>
    <n v="1"/>
    <m/>
    <x v="3"/>
    <s v="fiction"/>
    <x v="1483"/>
    <d v="2016-07-22T04:37:55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x v="10"/>
    <n v="0"/>
    <m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x v="10"/>
    <n v="2"/>
    <m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x v="10"/>
    <n v="0"/>
    <m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x v="10"/>
    <n v="0"/>
    <m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x v="10"/>
    <n v="2"/>
    <m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x v="10"/>
    <n v="0"/>
    <m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x v="10"/>
    <n v="31"/>
    <m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x v="10"/>
    <n v="8"/>
    <m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x v="10"/>
    <n v="1"/>
    <m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x v="10"/>
    <n v="0"/>
    <m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x v="10"/>
    <n v="9"/>
    <m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x v="10"/>
    <n v="0"/>
    <m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x v="10"/>
    <n v="0"/>
    <m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x v="10"/>
    <n v="0"/>
    <m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x v="10"/>
    <n v="2"/>
    <m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x v="10"/>
    <n v="0"/>
    <m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x v="10"/>
    <n v="25"/>
    <m/>
    <x v="3"/>
    <s v="fiction"/>
    <x v="1500"/>
    <d v="2013-05-01T21:42:37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x v="20"/>
    <n v="166"/>
    <m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x v="20"/>
    <n v="101"/>
    <m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x v="20"/>
    <n v="108"/>
    <m/>
    <x v="8"/>
    <s v="photobooks"/>
    <x v="1503"/>
    <d v="2016-10-23T08:20:01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x v="20"/>
    <n v="278"/>
    <m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x v="20"/>
    <n v="104"/>
    <m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x v="20"/>
    <n v="111"/>
    <m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x v="20"/>
    <n v="215"/>
    <m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x v="20"/>
    <n v="111"/>
    <m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x v="20"/>
    <n v="124"/>
    <m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x v="20"/>
    <n v="101"/>
    <m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x v="20"/>
    <n v="112"/>
    <m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x v="20"/>
    <n v="559"/>
    <m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x v="20"/>
    <n v="150"/>
    <m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x v="20"/>
    <n v="106"/>
    <m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x v="20"/>
    <n v="157"/>
    <m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x v="20"/>
    <n v="109"/>
    <m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x v="20"/>
    <n v="162"/>
    <m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x v="20"/>
    <n v="205"/>
    <m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x v="20"/>
    <n v="103"/>
    <m/>
    <x v="8"/>
    <s v="photobooks"/>
    <x v="1519"/>
    <d v="2014-06-20T21:59:0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x v="20"/>
    <n v="103"/>
    <m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x v="20"/>
    <n v="107"/>
    <m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x v="20"/>
    <n v="139"/>
    <m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x v="20"/>
    <n v="125"/>
    <m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x v="20"/>
    <n v="207"/>
    <m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x v="20"/>
    <n v="174"/>
    <m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x v="20"/>
    <n v="120"/>
    <m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x v="20"/>
    <n v="110"/>
    <m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x v="20"/>
    <n v="282"/>
    <m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x v="20"/>
    <n v="101"/>
    <m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x v="20"/>
    <n v="135"/>
    <m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x v="20"/>
    <n v="176"/>
    <m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x v="20"/>
    <n v="484"/>
    <m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x v="20"/>
    <n v="145"/>
    <m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x v="20"/>
    <n v="418"/>
    <m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x v="20"/>
    <n v="132"/>
    <m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x v="20"/>
    <n v="250"/>
    <m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x v="20"/>
    <n v="180"/>
    <m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x v="20"/>
    <n v="103"/>
    <m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x v="20"/>
    <n v="136"/>
    <m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x v="20"/>
    <n v="118"/>
    <m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x v="24"/>
    <n v="0"/>
    <m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x v="24"/>
    <n v="4"/>
    <m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x v="24"/>
    <n v="0"/>
    <m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x v="24"/>
    <n v="0"/>
    <m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x v="24"/>
    <n v="0"/>
    <m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x v="24"/>
    <n v="29"/>
    <m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x v="24"/>
    <n v="0"/>
    <m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x v="24"/>
    <n v="9"/>
    <m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x v="24"/>
    <n v="34"/>
    <m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x v="24"/>
    <n v="13"/>
    <m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x v="24"/>
    <n v="0"/>
    <m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x v="24"/>
    <n v="49"/>
    <m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x v="24"/>
    <n v="0"/>
    <m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x v="24"/>
    <n v="0"/>
    <m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x v="24"/>
    <n v="0"/>
    <m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x v="24"/>
    <n v="45"/>
    <m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x v="24"/>
    <n v="4"/>
    <m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x v="24"/>
    <n v="5"/>
    <m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x v="24"/>
    <n v="0"/>
    <m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x v="24"/>
    <n v="4"/>
    <m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x v="25"/>
    <n v="1"/>
    <m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x v="25"/>
    <n v="0"/>
    <m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x v="25"/>
    <n v="1"/>
    <m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x v="25"/>
    <n v="0"/>
    <m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x v="25"/>
    <n v="3"/>
    <m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x v="25"/>
    <n v="21"/>
    <m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x v="25"/>
    <n v="4"/>
    <m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x v="25"/>
    <n v="14"/>
    <m/>
    <x v="3"/>
    <s v="art books"/>
    <x v="1568"/>
    <d v="2014-12-24T01:29:45"/>
  </r>
  <r>
    <n v="1569"/>
    <s v="to be removed (Canceled)"/>
    <s v="to be removed"/>
    <x v="11"/>
    <x v="117"/>
    <x v="1"/>
    <x v="0"/>
    <s v="USD"/>
    <n v="1369498714"/>
    <n v="1366906714"/>
    <b v="0"/>
    <n v="0"/>
    <b v="0"/>
    <x v="25"/>
    <n v="0"/>
    <m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x v="25"/>
    <n v="41"/>
    <m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x v="25"/>
    <n v="1"/>
    <m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x v="25"/>
    <n v="5"/>
    <m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x v="25"/>
    <n v="2"/>
    <m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x v="25"/>
    <n v="5"/>
    <m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x v="25"/>
    <n v="23"/>
    <m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x v="25"/>
    <n v="13"/>
    <m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x v="25"/>
    <n v="1"/>
    <m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x v="25"/>
    <n v="11"/>
    <m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x v="25"/>
    <n v="1"/>
    <m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x v="25"/>
    <n v="0"/>
    <m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x v="26"/>
    <n v="1"/>
    <m/>
    <x v="8"/>
    <s v="places"/>
    <x v="1581"/>
    <d v="2015-12-19T10:46:30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x v="26"/>
    <n v="9"/>
    <m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x v="26"/>
    <n v="0"/>
    <m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x v="26"/>
    <n v="0"/>
    <m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x v="26"/>
    <n v="79"/>
    <m/>
    <x v="8"/>
    <s v="places"/>
    <x v="1585"/>
    <d v="2016-12-25T11:00:00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x v="26"/>
    <n v="0"/>
    <m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x v="26"/>
    <n v="0"/>
    <m/>
    <x v="8"/>
    <s v="places"/>
    <x v="1587"/>
    <d v="2014-12-13T22:49:25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x v="26"/>
    <n v="0"/>
    <m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x v="26"/>
    <n v="0"/>
    <m/>
    <x v="8"/>
    <s v="places"/>
    <x v="1589"/>
    <d v="2015-10-09T23:38:06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x v="26"/>
    <n v="2"/>
    <m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x v="26"/>
    <n v="29"/>
    <m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x v="26"/>
    <n v="0"/>
    <m/>
    <x v="8"/>
    <s v="places"/>
    <x v="1592"/>
    <d v="2015-03-28T00:44:45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x v="26"/>
    <n v="0"/>
    <m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x v="26"/>
    <n v="21"/>
    <m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x v="26"/>
    <n v="0"/>
    <m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x v="26"/>
    <n v="2"/>
    <m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x v="26"/>
    <n v="0"/>
    <m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x v="26"/>
    <n v="0"/>
    <m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x v="26"/>
    <n v="0"/>
    <m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x v="26"/>
    <n v="7"/>
    <m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x v="11"/>
    <n v="108"/>
    <m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x v="11"/>
    <n v="100"/>
    <m/>
    <x v="4"/>
    <s v="rock"/>
    <x v="1602"/>
    <d v="2011-10-14T23:00:00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x v="11"/>
    <n v="100"/>
    <m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x v="11"/>
    <n v="122"/>
    <m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x v="11"/>
    <n v="101"/>
    <m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x v="11"/>
    <n v="101"/>
    <m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x v="11"/>
    <n v="145"/>
    <m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x v="11"/>
    <n v="101"/>
    <m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x v="11"/>
    <n v="118"/>
    <m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x v="11"/>
    <n v="272"/>
    <m/>
    <x v="4"/>
    <s v="rock"/>
    <x v="1610"/>
    <d v="2012-12-15T22:11:50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x v="11"/>
    <n v="125"/>
    <m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x v="11"/>
    <n v="110"/>
    <m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x v="11"/>
    <n v="102"/>
    <m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x v="11"/>
    <n v="103"/>
    <m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x v="11"/>
    <n v="114"/>
    <m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x v="11"/>
    <n v="104"/>
    <m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x v="11"/>
    <n v="146"/>
    <m/>
    <x v="4"/>
    <s v="rock"/>
    <x v="1617"/>
    <d v="2013-11-01T19:00:00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x v="11"/>
    <n v="105"/>
    <m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x v="11"/>
    <n v="133"/>
    <m/>
    <x v="4"/>
    <s v="rock"/>
    <x v="1619"/>
    <d v="2014-09-15T04:28:06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x v="11"/>
    <n v="113"/>
    <m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x v="11"/>
    <n v="121"/>
    <m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x v="11"/>
    <n v="102"/>
    <m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x v="11"/>
    <n v="101"/>
    <m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x v="11"/>
    <n v="118"/>
    <m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x v="11"/>
    <n v="155"/>
    <m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x v="11"/>
    <n v="101"/>
    <m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x v="11"/>
    <n v="117"/>
    <m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x v="11"/>
    <n v="101"/>
    <m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x v="11"/>
    <n v="104"/>
    <m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x v="11"/>
    <n v="265"/>
    <m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x v="11"/>
    <n v="156"/>
    <m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x v="11"/>
    <n v="102"/>
    <m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x v="11"/>
    <n v="100"/>
    <m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x v="11"/>
    <n v="101"/>
    <m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x v="11"/>
    <n v="125"/>
    <m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x v="11"/>
    <n v="104"/>
    <m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x v="11"/>
    <n v="104"/>
    <m/>
    <x v="4"/>
    <s v="rock"/>
    <x v="1637"/>
    <d v="2009-12-31T23:39:00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x v="11"/>
    <n v="105"/>
    <m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x v="11"/>
    <n v="100"/>
    <m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x v="11"/>
    <n v="170"/>
    <m/>
    <x v="4"/>
    <s v="rock"/>
    <x v="1640"/>
    <d v="2010-08-03T01:59:00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x v="27"/>
    <n v="101"/>
    <m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x v="27"/>
    <n v="100"/>
    <m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x v="27"/>
    <n v="125"/>
    <m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x v="27"/>
    <n v="110"/>
    <m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x v="27"/>
    <n v="111"/>
    <m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x v="27"/>
    <n v="110"/>
    <m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x v="27"/>
    <n v="105"/>
    <m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x v="27"/>
    <n v="125"/>
    <m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x v="27"/>
    <n v="101"/>
    <m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x v="27"/>
    <n v="142"/>
    <m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x v="27"/>
    <n v="101"/>
    <m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x v="27"/>
    <n v="101"/>
    <m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x v="27"/>
    <n v="174"/>
    <m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x v="27"/>
    <n v="120"/>
    <m/>
    <x v="4"/>
    <s v="pop"/>
    <x v="1654"/>
    <d v="2012-04-18T21:22:40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x v="27"/>
    <n v="143"/>
    <m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x v="27"/>
    <n v="100"/>
    <m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x v="27"/>
    <n v="105"/>
    <m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x v="27"/>
    <n v="132"/>
    <m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x v="27"/>
    <n v="113"/>
    <m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x v="27"/>
    <n v="1254"/>
    <m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x v="27"/>
    <n v="103"/>
    <m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x v="27"/>
    <n v="103"/>
    <m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x v="27"/>
    <n v="108"/>
    <m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x v="27"/>
    <n v="122"/>
    <m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x v="27"/>
    <n v="119"/>
    <m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x v="27"/>
    <n v="161"/>
    <m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x v="27"/>
    <n v="127"/>
    <m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x v="27"/>
    <n v="103"/>
    <m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x v="27"/>
    <n v="140"/>
    <m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x v="27"/>
    <n v="103"/>
    <m/>
    <x v="4"/>
    <s v="pop"/>
    <x v="1670"/>
    <d v="2010-07-05T04:00:00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x v="27"/>
    <n v="101"/>
    <m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x v="27"/>
    <n v="113"/>
    <m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x v="27"/>
    <n v="128"/>
    <m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x v="27"/>
    <n v="202"/>
    <m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x v="27"/>
    <n v="137"/>
    <m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x v="27"/>
    <n v="115"/>
    <m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x v="27"/>
    <n v="112"/>
    <m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x v="27"/>
    <n v="118"/>
    <m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x v="27"/>
    <n v="175"/>
    <m/>
    <x v="4"/>
    <s v="pop"/>
    <x v="1679"/>
    <d v="2011-07-22T01:39:05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x v="27"/>
    <n v="118"/>
    <m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x v="28"/>
    <n v="101"/>
    <m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x v="28"/>
    <n v="0"/>
    <m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x v="28"/>
    <n v="22"/>
    <m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x v="28"/>
    <n v="109"/>
    <m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x v="28"/>
    <n v="103"/>
    <m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x v="28"/>
    <n v="0"/>
    <m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x v="28"/>
    <n v="31"/>
    <m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x v="28"/>
    <n v="44"/>
    <m/>
    <x v="4"/>
    <s v="faith"/>
    <x v="1688"/>
    <d v="2017-04-09T11:49:54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x v="28"/>
    <n v="100"/>
    <m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x v="28"/>
    <n v="25"/>
    <m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x v="28"/>
    <n v="33"/>
    <m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x v="28"/>
    <n v="48"/>
    <m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x v="28"/>
    <n v="9"/>
    <m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x v="28"/>
    <n v="0"/>
    <m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x v="28"/>
    <n v="12"/>
    <m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x v="28"/>
    <n v="0"/>
    <m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x v="28"/>
    <n v="20"/>
    <m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x v="28"/>
    <n v="0"/>
    <m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x v="28"/>
    <n v="4"/>
    <m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x v="28"/>
    <n v="26"/>
    <m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x v="28"/>
    <n v="0"/>
    <m/>
    <x v="4"/>
    <s v="faith"/>
    <x v="1701"/>
    <d v="2015-01-15T15:56:45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x v="28"/>
    <n v="0"/>
    <m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x v="28"/>
    <n v="1"/>
    <m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x v="28"/>
    <n v="65"/>
    <m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x v="28"/>
    <n v="0"/>
    <m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x v="28"/>
    <n v="0"/>
    <m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x v="28"/>
    <n v="10"/>
    <m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x v="28"/>
    <n v="0"/>
    <m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x v="28"/>
    <n v="5"/>
    <m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x v="28"/>
    <n v="1"/>
    <m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x v="28"/>
    <n v="11"/>
    <m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x v="28"/>
    <n v="0"/>
    <m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x v="28"/>
    <n v="2"/>
    <m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x v="28"/>
    <n v="8"/>
    <m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x v="28"/>
    <n v="0"/>
    <m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x v="28"/>
    <n v="8"/>
    <m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x v="28"/>
    <n v="43"/>
    <m/>
    <x v="4"/>
    <s v="faith"/>
    <x v="1717"/>
    <d v="2016-04-21T04:00:00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x v="28"/>
    <n v="0"/>
    <m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x v="28"/>
    <n v="1"/>
    <m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x v="28"/>
    <n v="6"/>
    <m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x v="28"/>
    <n v="0"/>
    <m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x v="28"/>
    <n v="0"/>
    <m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x v="28"/>
    <n v="7"/>
    <m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x v="28"/>
    <n v="1"/>
    <m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x v="28"/>
    <n v="10"/>
    <m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x v="28"/>
    <n v="34"/>
    <m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x v="28"/>
    <n v="0"/>
    <m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x v="28"/>
    <n v="68"/>
    <m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x v="28"/>
    <n v="0"/>
    <m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x v="28"/>
    <n v="0"/>
    <m/>
    <x v="4"/>
    <s v="faith"/>
    <x v="1730"/>
    <d v="2015-10-25T02:06:23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x v="28"/>
    <n v="0"/>
    <m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x v="28"/>
    <n v="0"/>
    <m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x v="28"/>
    <n v="0"/>
    <m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x v="28"/>
    <n v="0"/>
    <m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x v="28"/>
    <n v="11"/>
    <m/>
    <x v="4"/>
    <s v="faith"/>
    <x v="1735"/>
    <d v="2016-08-07T19:32:25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x v="28"/>
    <n v="1"/>
    <m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x v="28"/>
    <n v="21"/>
    <m/>
    <x v="4"/>
    <s v="faith"/>
    <x v="1737"/>
    <d v="2015-07-20T22:46:32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x v="28"/>
    <n v="0"/>
    <m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x v="28"/>
    <n v="0"/>
    <m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x v="28"/>
    <n v="0"/>
    <m/>
    <x v="4"/>
    <s v="faith"/>
    <x v="1740"/>
    <d v="2015-07-16T19:37:02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x v="20"/>
    <n v="111"/>
    <m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x v="20"/>
    <n v="109"/>
    <m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x v="20"/>
    <n v="100"/>
    <m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x v="20"/>
    <n v="118"/>
    <m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x v="20"/>
    <n v="114"/>
    <m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x v="20"/>
    <n v="148"/>
    <m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x v="20"/>
    <n v="105"/>
    <m/>
    <x v="8"/>
    <s v="photobooks"/>
    <x v="1747"/>
    <d v="2015-11-13T15:00:0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x v="20"/>
    <n v="130"/>
    <m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x v="20"/>
    <n v="123"/>
    <m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x v="20"/>
    <n v="202"/>
    <m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x v="20"/>
    <n v="103"/>
    <m/>
    <x v="8"/>
    <s v="photobooks"/>
    <x v="1751"/>
    <d v="2015-03-19T17:45:23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x v="20"/>
    <n v="260"/>
    <m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x v="20"/>
    <n v="108"/>
    <m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x v="20"/>
    <n v="111"/>
    <m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x v="20"/>
    <n v="120"/>
    <m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x v="20"/>
    <n v="103"/>
    <m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x v="20"/>
    <n v="116"/>
    <m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x v="20"/>
    <n v="115"/>
    <m/>
    <x v="8"/>
    <s v="photobooks"/>
    <x v="1758"/>
    <d v="2016-07-14T22:56:32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x v="20"/>
    <n v="107"/>
    <m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x v="20"/>
    <n v="165"/>
    <m/>
    <x v="8"/>
    <s v="photobooks"/>
    <x v="1760"/>
    <d v="2016-02-25T16:08:33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x v="20"/>
    <n v="155"/>
    <m/>
    <x v="8"/>
    <s v="photobooks"/>
    <x v="1761"/>
    <d v="2015-09-12T13:37:4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x v="20"/>
    <n v="885"/>
    <m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x v="20"/>
    <n v="102"/>
    <m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x v="20"/>
    <n v="20"/>
    <m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x v="20"/>
    <n v="59"/>
    <m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x v="20"/>
    <n v="0"/>
    <m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x v="20"/>
    <n v="46"/>
    <m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x v="20"/>
    <n v="4"/>
    <m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x v="20"/>
    <n v="3"/>
    <m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x v="20"/>
    <n v="57"/>
    <m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x v="20"/>
    <n v="21"/>
    <m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x v="20"/>
    <n v="16"/>
    <m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x v="20"/>
    <n v="6"/>
    <m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x v="20"/>
    <n v="46"/>
    <m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x v="20"/>
    <n v="65"/>
    <m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x v="20"/>
    <n v="7"/>
    <m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x v="20"/>
    <n v="14"/>
    <m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x v="20"/>
    <n v="2"/>
    <m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x v="20"/>
    <n v="36"/>
    <m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x v="20"/>
    <n v="40"/>
    <m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x v="20"/>
    <n v="26"/>
    <m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x v="20"/>
    <n v="15"/>
    <m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x v="20"/>
    <n v="24"/>
    <m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x v="20"/>
    <n v="40"/>
    <m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x v="20"/>
    <n v="20"/>
    <m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x v="20"/>
    <n v="48"/>
    <m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x v="20"/>
    <n v="15"/>
    <m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x v="20"/>
    <n v="1"/>
    <m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x v="20"/>
    <n v="1"/>
    <m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x v="20"/>
    <n v="5"/>
    <m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x v="20"/>
    <n v="4"/>
    <m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x v="20"/>
    <n v="61"/>
    <m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x v="20"/>
    <n v="1"/>
    <m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x v="20"/>
    <n v="11"/>
    <m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x v="20"/>
    <n v="39"/>
    <m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x v="20"/>
    <n v="22"/>
    <m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x v="20"/>
    <n v="68"/>
    <m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x v="20"/>
    <n v="14"/>
    <m/>
    <x v="8"/>
    <s v="photobooks"/>
    <x v="1798"/>
    <d v="2016-02-04T07:50:33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x v="20"/>
    <n v="2"/>
    <m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x v="20"/>
    <n v="20"/>
    <m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x v="20"/>
    <n v="14"/>
    <m/>
    <x v="8"/>
    <s v="photobooks"/>
    <x v="1801"/>
    <d v="2015-12-15T12:10:0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x v="20"/>
    <n v="48"/>
    <m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x v="20"/>
    <n v="31"/>
    <m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x v="20"/>
    <n v="35"/>
    <m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x v="20"/>
    <n v="36"/>
    <m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x v="20"/>
    <n v="3"/>
    <m/>
    <x v="8"/>
    <s v="photobooks"/>
    <x v="1806"/>
    <d v="2014-09-30T15:19:09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x v="20"/>
    <n v="11"/>
    <m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x v="20"/>
    <n v="41"/>
    <m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x v="20"/>
    <n v="11"/>
    <m/>
    <x v="8"/>
    <s v="photobooks"/>
    <x v="1809"/>
    <d v="2015-03-01T21:47:19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x v="20"/>
    <n v="3"/>
    <m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x v="20"/>
    <n v="0"/>
    <m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x v="20"/>
    <n v="13"/>
    <m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x v="20"/>
    <n v="0"/>
    <m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x v="20"/>
    <n v="49"/>
    <m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x v="20"/>
    <n v="0"/>
    <m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x v="20"/>
    <n v="2"/>
    <m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x v="20"/>
    <n v="52"/>
    <m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x v="20"/>
    <n v="0"/>
    <m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x v="20"/>
    <n v="2"/>
    <m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x v="20"/>
    <n v="7"/>
    <m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x v="11"/>
    <n v="135"/>
    <m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x v="11"/>
    <n v="100"/>
    <m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x v="11"/>
    <n v="116"/>
    <m/>
    <x v="4"/>
    <s v="rock"/>
    <x v="1823"/>
    <d v="2012-10-24T16:26:16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x v="11"/>
    <n v="100"/>
    <m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x v="11"/>
    <n v="105"/>
    <m/>
    <x v="4"/>
    <s v="rock"/>
    <x v="1825"/>
    <d v="2013-07-11T20:01:43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x v="11"/>
    <n v="101"/>
    <m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x v="11"/>
    <n v="101"/>
    <m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x v="11"/>
    <n v="100"/>
    <m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x v="11"/>
    <n v="167"/>
    <m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x v="11"/>
    <n v="102"/>
    <m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x v="11"/>
    <n v="103"/>
    <m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x v="11"/>
    <n v="143"/>
    <m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x v="11"/>
    <n v="263"/>
    <m/>
    <x v="4"/>
    <s v="rock"/>
    <x v="1833"/>
    <d v="2013-03-02T07:59:00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x v="11"/>
    <n v="118"/>
    <m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x v="11"/>
    <n v="104"/>
    <m/>
    <x v="4"/>
    <s v="rock"/>
    <x v="1835"/>
    <d v="2016-03-31T15:51: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x v="11"/>
    <n v="200"/>
    <m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x v="11"/>
    <n v="307"/>
    <m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x v="11"/>
    <n v="100"/>
    <m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x v="11"/>
    <n v="205"/>
    <m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x v="11"/>
    <n v="109"/>
    <m/>
    <x v="4"/>
    <s v="rock"/>
    <x v="1840"/>
    <d v="2013-05-07T04:59:00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x v="11"/>
    <n v="102"/>
    <m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x v="11"/>
    <n v="125"/>
    <m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x v="11"/>
    <n v="124"/>
    <m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x v="11"/>
    <n v="101"/>
    <m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x v="11"/>
    <n v="100"/>
    <m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x v="11"/>
    <n v="138"/>
    <m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x v="11"/>
    <n v="121"/>
    <m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x v="11"/>
    <n v="107"/>
    <m/>
    <x v="4"/>
    <s v="rock"/>
    <x v="1848"/>
    <d v="2011-07-31T06:59:00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x v="11"/>
    <n v="100"/>
    <m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x v="11"/>
    <n v="102"/>
    <m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x v="11"/>
    <n v="100"/>
    <m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x v="11"/>
    <n v="117"/>
    <m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x v="11"/>
    <n v="102"/>
    <m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x v="11"/>
    <n v="102"/>
    <m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x v="11"/>
    <n v="154"/>
    <m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x v="11"/>
    <n v="101"/>
    <m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x v="11"/>
    <n v="100"/>
    <m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x v="11"/>
    <n v="109"/>
    <m/>
    <x v="4"/>
    <s v="rock"/>
    <x v="1858"/>
    <d v="2011-12-16T05:48:4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x v="11"/>
    <n v="132"/>
    <m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x v="11"/>
    <n v="133"/>
    <m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x v="18"/>
    <n v="0"/>
    <m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x v="18"/>
    <n v="8"/>
    <m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x v="18"/>
    <n v="0"/>
    <m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x v="18"/>
    <n v="43"/>
    <m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x v="18"/>
    <n v="0"/>
    <m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x v="18"/>
    <n v="1"/>
    <m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x v="18"/>
    <n v="0"/>
    <m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x v="18"/>
    <n v="5"/>
    <m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x v="18"/>
    <n v="0"/>
    <m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x v="18"/>
    <n v="10"/>
    <m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x v="18"/>
    <n v="72"/>
    <m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x v="18"/>
    <n v="1"/>
    <m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x v="18"/>
    <n v="0"/>
    <m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x v="18"/>
    <n v="0"/>
    <m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x v="18"/>
    <n v="1"/>
    <m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x v="18"/>
    <n v="0"/>
    <m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x v="18"/>
    <n v="0"/>
    <m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x v="18"/>
    <n v="0"/>
    <m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x v="18"/>
    <n v="0"/>
    <m/>
    <x v="6"/>
    <s v="mobile games"/>
    <x v="1879"/>
    <d v="2016-03-14T14:35:29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x v="18"/>
    <n v="20"/>
    <m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x v="14"/>
    <n v="173"/>
    <m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x v="14"/>
    <n v="101"/>
    <m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x v="14"/>
    <n v="105"/>
    <m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x v="14"/>
    <n v="135"/>
    <m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x v="14"/>
    <n v="116"/>
    <m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x v="14"/>
    <n v="102"/>
    <m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x v="14"/>
    <n v="111"/>
    <m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x v="14"/>
    <n v="166"/>
    <m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x v="14"/>
    <n v="107"/>
    <m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x v="14"/>
    <n v="145"/>
    <m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x v="14"/>
    <n v="106"/>
    <m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x v="14"/>
    <n v="137"/>
    <m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x v="14"/>
    <n v="104"/>
    <m/>
    <x v="4"/>
    <s v="indie rock"/>
    <x v="1893"/>
    <d v="2011-04-16T03:59:00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x v="14"/>
    <n v="115"/>
    <m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x v="14"/>
    <n v="102"/>
    <m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x v="14"/>
    <n v="124"/>
    <m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x v="14"/>
    <n v="102"/>
    <m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x v="14"/>
    <n v="145"/>
    <m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x v="14"/>
    <n v="133"/>
    <m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x v="14"/>
    <n v="109"/>
    <m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x v="29"/>
    <n v="3"/>
    <m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x v="29"/>
    <n v="1"/>
    <m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x v="29"/>
    <n v="47"/>
    <m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x v="29"/>
    <n v="0"/>
    <m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x v="29"/>
    <n v="0"/>
    <m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x v="29"/>
    <n v="43"/>
    <m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x v="29"/>
    <n v="0"/>
    <m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x v="29"/>
    <n v="2"/>
    <m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x v="29"/>
    <n v="14"/>
    <m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x v="29"/>
    <n v="39"/>
    <m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x v="29"/>
    <n v="0"/>
    <m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x v="29"/>
    <n v="59"/>
    <m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x v="29"/>
    <n v="1"/>
    <m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x v="29"/>
    <n v="9"/>
    <m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x v="29"/>
    <n v="2"/>
    <m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x v="29"/>
    <n v="1"/>
    <m/>
    <x v="2"/>
    <s v="gadgets"/>
    <x v="1916"/>
    <d v="2016-11-07T18:12:55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x v="29"/>
    <n v="53"/>
    <m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x v="29"/>
    <n v="1"/>
    <m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x v="29"/>
    <n v="47"/>
    <m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x v="29"/>
    <n v="43"/>
    <m/>
    <x v="2"/>
    <s v="gadgets"/>
    <x v="1920"/>
    <d v="2015-10-21T23:00:00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x v="14"/>
    <n v="137"/>
    <m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x v="14"/>
    <n v="116"/>
    <m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x v="14"/>
    <n v="241"/>
    <m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x v="14"/>
    <n v="114"/>
    <m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x v="14"/>
    <n v="110"/>
    <m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x v="14"/>
    <n v="195"/>
    <m/>
    <x v="4"/>
    <s v="indie rock"/>
    <x v="1926"/>
    <d v="2010-11-02T00:26:00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x v="14"/>
    <n v="103"/>
    <m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x v="14"/>
    <n v="103"/>
    <m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x v="14"/>
    <n v="100"/>
    <m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x v="14"/>
    <n v="127"/>
    <m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x v="14"/>
    <n v="121"/>
    <m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x v="14"/>
    <n v="107"/>
    <m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x v="14"/>
    <n v="172"/>
    <m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x v="14"/>
    <n v="124"/>
    <m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x v="14"/>
    <n v="108"/>
    <m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x v="14"/>
    <n v="117"/>
    <m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x v="14"/>
    <n v="187"/>
    <m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x v="14"/>
    <n v="116"/>
    <m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x v="14"/>
    <n v="111"/>
    <m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x v="14"/>
    <n v="171"/>
    <m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x v="30"/>
    <n v="126"/>
    <m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x v="30"/>
    <n v="138"/>
    <m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x v="30"/>
    <n v="1705"/>
    <m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x v="30"/>
    <n v="788"/>
    <m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x v="30"/>
    <n v="348"/>
    <m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x v="30"/>
    <n v="150"/>
    <m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x v="30"/>
    <n v="101"/>
    <m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x v="30"/>
    <n v="800"/>
    <m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x v="30"/>
    <n v="106"/>
    <m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x v="30"/>
    <n v="201"/>
    <m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x v="30"/>
    <n v="212"/>
    <m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x v="30"/>
    <n v="198"/>
    <m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x v="30"/>
    <n v="226"/>
    <m/>
    <x v="2"/>
    <s v="hardware"/>
    <x v="1953"/>
    <d v="2012-03-02T03:00:0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x v="30"/>
    <n v="699"/>
    <m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x v="30"/>
    <n v="399"/>
    <m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x v="30"/>
    <n v="294"/>
    <m/>
    <x v="2"/>
    <s v="hardware"/>
    <x v="1956"/>
    <d v="2015-04-18T21:10:05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x v="30"/>
    <n v="168"/>
    <m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x v="30"/>
    <n v="1436"/>
    <m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x v="30"/>
    <n v="157"/>
    <m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x v="30"/>
    <n v="118"/>
    <m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x v="30"/>
    <n v="1105"/>
    <m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x v="30"/>
    <n v="193"/>
    <m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x v="30"/>
    <n v="127"/>
    <m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x v="30"/>
    <n v="260"/>
    <m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x v="30"/>
    <n v="262"/>
    <m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x v="30"/>
    <n v="207"/>
    <m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x v="30"/>
    <n v="370"/>
    <m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x v="30"/>
    <n v="285"/>
    <m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x v="30"/>
    <n v="579"/>
    <m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x v="30"/>
    <n v="1132"/>
    <m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x v="30"/>
    <n v="263"/>
    <m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x v="30"/>
    <n v="674"/>
    <m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x v="30"/>
    <n v="257"/>
    <m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x v="30"/>
    <n v="375"/>
    <m/>
    <x v="2"/>
    <s v="hardware"/>
    <x v="1974"/>
    <d v="2013-08-19T08:01:09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x v="30"/>
    <n v="209"/>
    <m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x v="30"/>
    <n v="347"/>
    <m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x v="30"/>
    <n v="402"/>
    <m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x v="30"/>
    <n v="1027"/>
    <m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x v="30"/>
    <n v="115"/>
    <m/>
    <x v="2"/>
    <s v="hardware"/>
    <x v="1979"/>
    <d v="2015-11-19T04:59:0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x v="30"/>
    <n v="355"/>
    <m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x v="31"/>
    <n v="5"/>
    <m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x v="31"/>
    <n v="0"/>
    <m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x v="31"/>
    <n v="4"/>
    <m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x v="31"/>
    <n v="21"/>
    <m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x v="31"/>
    <n v="3"/>
    <m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x v="31"/>
    <n v="0"/>
    <m/>
    <x v="8"/>
    <s v="people"/>
    <x v="1986"/>
    <d v="2016-03-14T09:24:43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x v="31"/>
    <n v="42"/>
    <m/>
    <x v="8"/>
    <s v="people"/>
    <x v="1987"/>
    <d v="2015-03-01T15:21:16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x v="31"/>
    <n v="0"/>
    <m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x v="31"/>
    <n v="1"/>
    <m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x v="31"/>
    <n v="17"/>
    <m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x v="31"/>
    <n v="7"/>
    <m/>
    <x v="8"/>
    <s v="people"/>
    <x v="1991"/>
    <d v="2015-07-03T21:26:26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x v="31"/>
    <n v="0"/>
    <m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x v="31"/>
    <n v="0"/>
    <m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x v="31"/>
    <n v="0"/>
    <m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x v="31"/>
    <n v="8"/>
    <m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x v="31"/>
    <n v="0"/>
    <m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x v="31"/>
    <n v="0"/>
    <m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x v="31"/>
    <n v="26"/>
    <m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x v="31"/>
    <n v="1"/>
    <m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x v="31"/>
    <n v="13"/>
    <m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x v="30"/>
    <n v="382"/>
    <m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x v="30"/>
    <n v="217"/>
    <m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x v="30"/>
    <n v="312"/>
    <m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x v="30"/>
    <n v="234"/>
    <m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x v="30"/>
    <n v="124"/>
    <m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x v="30"/>
    <n v="248"/>
    <m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x v="30"/>
    <n v="116"/>
    <m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x v="30"/>
    <n v="117"/>
    <m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x v="30"/>
    <n v="305"/>
    <m/>
    <x v="2"/>
    <s v="hardware"/>
    <x v="2009"/>
    <d v="2016-11-23T08:45:43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x v="30"/>
    <n v="320"/>
    <m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x v="30"/>
    <n v="820"/>
    <m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x v="30"/>
    <n v="235"/>
    <m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x v="30"/>
    <n v="495"/>
    <m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x v="30"/>
    <n v="7814"/>
    <m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x v="30"/>
    <n v="113"/>
    <m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x v="30"/>
    <n v="922"/>
    <m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x v="30"/>
    <n v="125"/>
    <m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x v="30"/>
    <n v="102"/>
    <m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x v="30"/>
    <n v="485"/>
    <m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x v="30"/>
    <n v="192"/>
    <m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x v="30"/>
    <n v="281"/>
    <m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x v="30"/>
    <n v="125"/>
    <m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x v="30"/>
    <n v="161"/>
    <m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x v="30"/>
    <n v="585"/>
    <m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x v="30"/>
    <n v="201"/>
    <m/>
    <x v="2"/>
    <s v="hardware"/>
    <x v="2025"/>
    <d v="2015-06-11T04:25:46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x v="30"/>
    <n v="133"/>
    <m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x v="30"/>
    <n v="120"/>
    <m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x v="30"/>
    <n v="126"/>
    <m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x v="30"/>
    <n v="361"/>
    <m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x v="30"/>
    <n v="226"/>
    <m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x v="30"/>
    <n v="120"/>
    <m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x v="30"/>
    <n v="304"/>
    <m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x v="30"/>
    <n v="179"/>
    <m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x v="30"/>
    <n v="387"/>
    <m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x v="30"/>
    <n v="211"/>
    <m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x v="30"/>
    <n v="132"/>
    <m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x v="30"/>
    <n v="300"/>
    <m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x v="30"/>
    <n v="421"/>
    <m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x v="30"/>
    <n v="136"/>
    <m/>
    <x v="2"/>
    <s v="hardware"/>
    <x v="2039"/>
    <d v="2016-12-01T04:59:0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x v="30"/>
    <n v="248"/>
    <m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x v="30"/>
    <n v="182"/>
    <m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x v="30"/>
    <n v="124"/>
    <m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x v="30"/>
    <n v="506"/>
    <m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x v="30"/>
    <n v="108"/>
    <m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x v="30"/>
    <n v="819"/>
    <m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x v="30"/>
    <n v="121"/>
    <m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x v="30"/>
    <n v="103"/>
    <m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x v="30"/>
    <n v="148"/>
    <m/>
    <x v="2"/>
    <s v="hardware"/>
    <x v="2048"/>
    <d v="2013-05-23T15:38:11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x v="30"/>
    <n v="120"/>
    <m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x v="30"/>
    <n v="473"/>
    <m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x v="30"/>
    <n v="130"/>
    <m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x v="30"/>
    <n v="353"/>
    <m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x v="30"/>
    <n v="101"/>
    <m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x v="30"/>
    <n v="114"/>
    <m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x v="30"/>
    <n v="167"/>
    <m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x v="30"/>
    <n v="153"/>
    <m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x v="30"/>
    <n v="202"/>
    <m/>
    <x v="2"/>
    <s v="hardware"/>
    <x v="2057"/>
    <d v="2016-02-26T11:52:12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x v="30"/>
    <n v="168"/>
    <m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x v="30"/>
    <n v="143"/>
    <m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x v="30"/>
    <n v="196"/>
    <m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x v="30"/>
    <n v="108"/>
    <m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x v="30"/>
    <n v="115"/>
    <m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x v="30"/>
    <n v="148"/>
    <m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x v="30"/>
    <n v="191"/>
    <m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x v="30"/>
    <n v="199"/>
    <m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x v="30"/>
    <n v="219"/>
    <m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x v="30"/>
    <n v="127"/>
    <m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x v="30"/>
    <n v="105"/>
    <m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x v="30"/>
    <n v="128"/>
    <m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x v="30"/>
    <n v="317"/>
    <m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x v="30"/>
    <n v="281"/>
    <m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x v="30"/>
    <n v="111"/>
    <m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x v="30"/>
    <n v="153"/>
    <m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x v="30"/>
    <n v="103"/>
    <m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x v="30"/>
    <n v="1678"/>
    <m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x v="30"/>
    <n v="543"/>
    <m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x v="30"/>
    <n v="116"/>
    <m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x v="30"/>
    <n v="131"/>
    <m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x v="30"/>
    <n v="288"/>
    <m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x v="30"/>
    <n v="508"/>
    <m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x v="14"/>
    <n v="115"/>
    <m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x v="14"/>
    <n v="111"/>
    <m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x v="14"/>
    <n v="113"/>
    <m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x v="14"/>
    <n v="108"/>
    <m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x v="14"/>
    <n v="124"/>
    <m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x v="14"/>
    <n v="101"/>
    <m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x v="14"/>
    <n v="104"/>
    <m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x v="14"/>
    <n v="116"/>
    <m/>
    <x v="4"/>
    <s v="indie rock"/>
    <x v="2088"/>
    <d v="2010-09-11T03:59:00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x v="14"/>
    <n v="120"/>
    <m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x v="14"/>
    <n v="115"/>
    <m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x v="14"/>
    <n v="120"/>
    <m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x v="14"/>
    <n v="101"/>
    <m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x v="14"/>
    <n v="102"/>
    <m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x v="14"/>
    <n v="121"/>
    <m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x v="14"/>
    <n v="100"/>
    <m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x v="14"/>
    <n v="102"/>
    <m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x v="14"/>
    <n v="100"/>
    <m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x v="14"/>
    <n v="100"/>
    <m/>
    <x v="4"/>
    <s v="indie rock"/>
    <x v="2098"/>
    <d v="2012-03-08T02:43:55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x v="14"/>
    <n v="132"/>
    <m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x v="14"/>
    <n v="137"/>
    <m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x v="14"/>
    <n v="113"/>
    <m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x v="14"/>
    <n v="136"/>
    <m/>
    <x v="4"/>
    <s v="indie rock"/>
    <x v="2102"/>
    <d v="2011-05-05T20:50:48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x v="14"/>
    <n v="146"/>
    <m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x v="14"/>
    <n v="130"/>
    <m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x v="14"/>
    <n v="254"/>
    <m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x v="14"/>
    <n v="107"/>
    <m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x v="14"/>
    <n v="108"/>
    <m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x v="14"/>
    <n v="107"/>
    <m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x v="14"/>
    <n v="107"/>
    <m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x v="14"/>
    <n v="100"/>
    <m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x v="14"/>
    <n v="107"/>
    <m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x v="14"/>
    <n v="100"/>
    <m/>
    <x v="4"/>
    <s v="indie rock"/>
    <x v="2112"/>
    <d v="2013-04-15T22:16:33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x v="14"/>
    <n v="105"/>
    <m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x v="14"/>
    <n v="105"/>
    <m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x v="14"/>
    <n v="226"/>
    <m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x v="14"/>
    <n v="101"/>
    <m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x v="14"/>
    <n v="148"/>
    <m/>
    <x v="4"/>
    <s v="indie rock"/>
    <x v="2117"/>
    <d v="2015-10-27T04:59:00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x v="14"/>
    <n v="135"/>
    <m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x v="14"/>
    <n v="101"/>
    <m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x v="14"/>
    <n v="101"/>
    <m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x v="17"/>
    <n v="1"/>
    <m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x v="17"/>
    <n v="0"/>
    <m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x v="17"/>
    <n v="10"/>
    <m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x v="17"/>
    <n v="10"/>
    <m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x v="17"/>
    <n v="1"/>
    <m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x v="17"/>
    <n v="0"/>
    <m/>
    <x v="6"/>
    <s v="video games"/>
    <x v="2126"/>
    <d v="2014-12-08T23:21:2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x v="17"/>
    <n v="29"/>
    <m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x v="17"/>
    <n v="0"/>
    <m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x v="17"/>
    <n v="12"/>
    <m/>
    <x v="6"/>
    <s v="video games"/>
    <x v="2129"/>
    <d v="2016-03-10T00:35:00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x v="17"/>
    <n v="0"/>
    <m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x v="17"/>
    <n v="5"/>
    <m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x v="17"/>
    <n v="2"/>
    <m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x v="17"/>
    <n v="2"/>
    <m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x v="17"/>
    <n v="2"/>
    <m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x v="17"/>
    <n v="10"/>
    <m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x v="17"/>
    <n v="0"/>
    <m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x v="17"/>
    <n v="28"/>
    <m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x v="17"/>
    <n v="13"/>
    <m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x v="17"/>
    <n v="5"/>
    <m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x v="17"/>
    <n v="0"/>
    <m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x v="17"/>
    <n v="0"/>
    <m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x v="17"/>
    <n v="6"/>
    <m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x v="17"/>
    <n v="11"/>
    <m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x v="17"/>
    <n v="2"/>
    <m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x v="17"/>
    <n v="30"/>
    <m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x v="17"/>
    <n v="0"/>
    <m/>
    <x v="6"/>
    <s v="video games"/>
    <x v="2146"/>
    <d v="2016-02-11T16:18:30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x v="17"/>
    <n v="1"/>
    <m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x v="17"/>
    <n v="2"/>
    <m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x v="17"/>
    <n v="0"/>
    <m/>
    <x v="6"/>
    <s v="video games"/>
    <x v="2149"/>
    <d v="2010-07-31T00:00:00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x v="17"/>
    <n v="1"/>
    <m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x v="17"/>
    <n v="0"/>
    <m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x v="17"/>
    <n v="0"/>
    <m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x v="17"/>
    <n v="0"/>
    <m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x v="17"/>
    <n v="1"/>
    <m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x v="17"/>
    <n v="2"/>
    <m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x v="17"/>
    <n v="3"/>
    <m/>
    <x v="6"/>
    <s v="video games"/>
    <x v="2156"/>
    <d v="2013-09-16T20:30:06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x v="17"/>
    <n v="28"/>
    <m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x v="17"/>
    <n v="7"/>
    <m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x v="17"/>
    <n v="1"/>
    <m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x v="17"/>
    <n v="1"/>
    <m/>
    <x v="6"/>
    <s v="video games"/>
    <x v="2160"/>
    <d v="2012-05-19T17:05:05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x v="11"/>
    <n v="116"/>
    <m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x v="11"/>
    <n v="112"/>
    <m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x v="11"/>
    <n v="132"/>
    <m/>
    <x v="4"/>
    <s v="rock"/>
    <x v="2163"/>
    <d v="2015-06-08T03:50:00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x v="11"/>
    <n v="103"/>
    <m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x v="11"/>
    <n v="139"/>
    <m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x v="11"/>
    <n v="147"/>
    <m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x v="11"/>
    <n v="120"/>
    <m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x v="11"/>
    <n v="122"/>
    <m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x v="11"/>
    <n v="100"/>
    <m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x v="11"/>
    <n v="181"/>
    <m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x v="11"/>
    <n v="106"/>
    <m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x v="11"/>
    <n v="100"/>
    <m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x v="11"/>
    <n v="127"/>
    <m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x v="11"/>
    <n v="103"/>
    <m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x v="11"/>
    <n v="250"/>
    <m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x v="11"/>
    <n v="126"/>
    <m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x v="11"/>
    <n v="100"/>
    <m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x v="11"/>
    <n v="139"/>
    <m/>
    <x v="4"/>
    <s v="rock"/>
    <x v="2178"/>
    <d v="2017-01-18T15:16:37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x v="11"/>
    <n v="161"/>
    <m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x v="11"/>
    <n v="107"/>
    <m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x v="32"/>
    <n v="153"/>
    <m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x v="32"/>
    <n v="524"/>
    <m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x v="32"/>
    <n v="489"/>
    <m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x v="32"/>
    <n v="285"/>
    <m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x v="32"/>
    <n v="1857"/>
    <m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x v="32"/>
    <n v="110"/>
    <m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x v="32"/>
    <n v="1015"/>
    <m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x v="32"/>
    <n v="412"/>
    <m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x v="32"/>
    <n v="503"/>
    <m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x v="32"/>
    <n v="185"/>
    <m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x v="32"/>
    <n v="120"/>
    <m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x v="32"/>
    <n v="1081"/>
    <m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x v="32"/>
    <n v="452"/>
    <m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x v="32"/>
    <n v="537"/>
    <m/>
    <x v="6"/>
    <s v="tabletop games"/>
    <x v="2194"/>
    <d v="2016-03-26T17:11:30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x v="32"/>
    <n v="120"/>
    <m/>
    <x v="6"/>
    <s v="tabletop games"/>
    <x v="2195"/>
    <d v="2015-08-11T18:31:40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x v="32"/>
    <n v="114"/>
    <m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x v="32"/>
    <n v="951"/>
    <m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x v="32"/>
    <n v="133"/>
    <m/>
    <x v="6"/>
    <s v="tabletop games"/>
    <x v="2198"/>
    <d v="2015-11-14T13:20:00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x v="32"/>
    <n v="147"/>
    <m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x v="32"/>
    <n v="542"/>
    <m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x v="15"/>
    <n v="383"/>
    <m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x v="15"/>
    <n v="704"/>
    <m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x v="15"/>
    <n v="110"/>
    <m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x v="15"/>
    <n v="133"/>
    <m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x v="15"/>
    <n v="152"/>
    <m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x v="15"/>
    <n v="103"/>
    <m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x v="15"/>
    <n v="100"/>
    <m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x v="15"/>
    <n v="102"/>
    <m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x v="15"/>
    <n v="151"/>
    <m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x v="15"/>
    <n v="111"/>
    <m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x v="15"/>
    <n v="196"/>
    <m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x v="15"/>
    <n v="114"/>
    <m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x v="15"/>
    <n v="200"/>
    <m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x v="15"/>
    <n v="293"/>
    <m/>
    <x v="4"/>
    <s v="electronic music"/>
    <x v="2214"/>
    <d v="2014-02-06T19:00:48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x v="15"/>
    <n v="156"/>
    <m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x v="15"/>
    <n v="106"/>
    <m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x v="15"/>
    <n v="101"/>
    <m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x v="15"/>
    <n v="123"/>
    <m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x v="15"/>
    <n v="102"/>
    <m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x v="15"/>
    <n v="101"/>
    <m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x v="32"/>
    <n v="108"/>
    <m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x v="32"/>
    <n v="163"/>
    <m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x v="32"/>
    <n v="106"/>
    <m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x v="32"/>
    <n v="243"/>
    <m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x v="32"/>
    <n v="945"/>
    <m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x v="32"/>
    <n v="108"/>
    <m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x v="32"/>
    <n v="157"/>
    <m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x v="32"/>
    <n v="1174"/>
    <m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x v="32"/>
    <n v="171"/>
    <m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x v="32"/>
    <n v="126"/>
    <m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x v="32"/>
    <n v="1212"/>
    <m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x v="32"/>
    <n v="496"/>
    <m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x v="32"/>
    <n v="332"/>
    <m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x v="32"/>
    <n v="1165"/>
    <m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x v="32"/>
    <n v="153"/>
    <m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x v="32"/>
    <n v="537"/>
    <m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x v="32"/>
    <n v="353"/>
    <m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x v="32"/>
    <n v="137"/>
    <m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x v="32"/>
    <n v="128"/>
    <m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x v="32"/>
    <n v="271"/>
    <m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x v="32"/>
    <n v="806"/>
    <m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x v="32"/>
    <n v="1360"/>
    <m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x v="32"/>
    <n v="930250"/>
    <m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x v="32"/>
    <n v="377"/>
    <m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x v="32"/>
    <n v="2647"/>
    <m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x v="32"/>
    <n v="100"/>
    <m/>
    <x v="6"/>
    <s v="tabletop games"/>
    <x v="2246"/>
    <d v="2015-09-04T19:00:10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x v="32"/>
    <n v="104"/>
    <m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x v="32"/>
    <n v="107"/>
    <m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x v="32"/>
    <n v="169"/>
    <m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x v="32"/>
    <n v="975"/>
    <m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x v="32"/>
    <n v="134"/>
    <m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x v="32"/>
    <n v="272"/>
    <m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x v="32"/>
    <n v="113"/>
    <m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x v="32"/>
    <n v="460"/>
    <m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x v="32"/>
    <n v="287"/>
    <m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x v="32"/>
    <n v="223"/>
    <m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x v="32"/>
    <n v="636"/>
    <m/>
    <x v="6"/>
    <s v="tabletop games"/>
    <x v="2257"/>
    <d v="2016-06-19T23:00:00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x v="32"/>
    <n v="147"/>
    <m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x v="32"/>
    <n v="1867"/>
    <m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x v="32"/>
    <n v="327"/>
    <m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x v="32"/>
    <n v="780"/>
    <m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x v="32"/>
    <n v="154"/>
    <m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x v="32"/>
    <n v="116"/>
    <m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x v="32"/>
    <n v="180"/>
    <m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x v="32"/>
    <n v="299"/>
    <m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x v="32"/>
    <n v="320"/>
    <m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x v="32"/>
    <n v="381"/>
    <m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x v="32"/>
    <n v="103"/>
    <m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x v="32"/>
    <n v="1802"/>
    <m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x v="32"/>
    <n v="720"/>
    <m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x v="32"/>
    <n v="283"/>
    <m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x v="32"/>
    <n v="1357"/>
    <m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x v="32"/>
    <n v="220"/>
    <m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x v="32"/>
    <n v="120"/>
    <m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x v="32"/>
    <n v="408"/>
    <m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x v="32"/>
    <n v="106"/>
    <m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x v="32"/>
    <n v="141"/>
    <m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x v="32"/>
    <n v="271"/>
    <m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x v="32"/>
    <n v="154"/>
    <m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x v="32"/>
    <n v="404"/>
    <m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x v="11"/>
    <n v="185"/>
    <m/>
    <x v="4"/>
    <s v="rock"/>
    <x v="2281"/>
    <d v="2011-07-25T06:50:00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x v="11"/>
    <n v="185"/>
    <m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x v="11"/>
    <n v="101"/>
    <m/>
    <x v="4"/>
    <s v="rock"/>
    <x v="2283"/>
    <d v="2012-05-09T02:00:04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x v="11"/>
    <n v="106"/>
    <m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x v="11"/>
    <n v="121"/>
    <m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x v="11"/>
    <n v="100"/>
    <m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x v="11"/>
    <n v="120"/>
    <m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x v="11"/>
    <n v="100"/>
    <m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x v="11"/>
    <n v="107"/>
    <m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x v="11"/>
    <n v="104"/>
    <m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x v="11"/>
    <n v="173"/>
    <m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x v="11"/>
    <n v="107"/>
    <m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x v="11"/>
    <n v="108"/>
    <m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x v="11"/>
    <n v="146"/>
    <m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x v="11"/>
    <n v="125"/>
    <m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x v="11"/>
    <n v="149"/>
    <m/>
    <x v="4"/>
    <s v="rock"/>
    <x v="2296"/>
    <d v="2012-02-23T17:33:46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x v="11"/>
    <n v="101"/>
    <m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x v="11"/>
    <n v="105"/>
    <m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x v="11"/>
    <n v="350"/>
    <m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x v="11"/>
    <n v="101"/>
    <m/>
    <x v="4"/>
    <s v="rock"/>
    <x v="2300"/>
    <d v="2012-06-28T17:26:56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x v="14"/>
    <n v="134"/>
    <m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x v="14"/>
    <n v="171"/>
    <m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x v="14"/>
    <n v="109"/>
    <m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x v="14"/>
    <n v="101"/>
    <m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x v="14"/>
    <n v="101"/>
    <m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x v="14"/>
    <n v="107"/>
    <m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x v="14"/>
    <n v="107"/>
    <m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x v="14"/>
    <n v="101"/>
    <m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x v="14"/>
    <n v="107"/>
    <m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x v="14"/>
    <n v="429"/>
    <m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x v="14"/>
    <n v="104"/>
    <m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x v="14"/>
    <n v="108"/>
    <m/>
    <x v="4"/>
    <s v="indie rock"/>
    <x v="2312"/>
    <d v="2014-04-18T23:00:00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x v="14"/>
    <n v="176"/>
    <m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x v="14"/>
    <n v="157"/>
    <m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x v="14"/>
    <n v="103"/>
    <m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x v="14"/>
    <n v="104"/>
    <m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x v="14"/>
    <n v="104"/>
    <m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x v="14"/>
    <n v="121"/>
    <m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x v="14"/>
    <n v="108"/>
    <m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x v="14"/>
    <n v="109"/>
    <m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x v="33"/>
    <n v="39"/>
    <m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x v="33"/>
    <n v="3"/>
    <m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x v="33"/>
    <n v="48"/>
    <m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x v="33"/>
    <n v="21"/>
    <m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x v="33"/>
    <n v="8"/>
    <m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x v="33"/>
    <n v="1"/>
    <m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x v="33"/>
    <n v="526"/>
    <m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x v="33"/>
    <n v="254"/>
    <m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x v="33"/>
    <n v="106"/>
    <m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x v="33"/>
    <n v="102"/>
    <m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x v="33"/>
    <n v="144"/>
    <m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x v="33"/>
    <n v="106"/>
    <m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x v="33"/>
    <n v="212"/>
    <m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x v="33"/>
    <n v="102"/>
    <m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x v="33"/>
    <n v="102"/>
    <m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x v="33"/>
    <n v="521"/>
    <m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x v="33"/>
    <n v="111"/>
    <m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x v="33"/>
    <n v="101"/>
    <m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x v="33"/>
    <n v="294"/>
    <m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x v="33"/>
    <n v="106"/>
    <m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x v="7"/>
    <n v="0"/>
    <m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x v="7"/>
    <n v="0"/>
    <m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x v="7"/>
    <n v="3"/>
    <m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x v="7"/>
    <n v="0"/>
    <m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x v="7"/>
    <n v="0"/>
    <m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x v="7"/>
    <n v="0"/>
    <m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x v="7"/>
    <n v="2"/>
    <m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x v="7"/>
    <n v="0"/>
    <m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x v="7"/>
    <n v="0"/>
    <m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x v="7"/>
    <n v="0"/>
    <m/>
    <x v="2"/>
    <s v="web"/>
    <x v="2350"/>
    <d v="2017-01-03T20:12:50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x v="7"/>
    <n v="1"/>
    <m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x v="7"/>
    <n v="0"/>
    <m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x v="7"/>
    <n v="0"/>
    <m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x v="7"/>
    <n v="0"/>
    <m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x v="7"/>
    <n v="1"/>
    <m/>
    <x v="2"/>
    <s v="web"/>
    <x v="2355"/>
    <d v="2015-05-02T22:02:16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x v="7"/>
    <n v="0"/>
    <m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x v="7"/>
    <n v="0"/>
    <m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x v="7"/>
    <n v="0"/>
    <m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x v="7"/>
    <n v="15"/>
    <m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x v="7"/>
    <n v="0"/>
    <m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x v="7"/>
    <n v="0"/>
    <m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x v="7"/>
    <n v="29"/>
    <m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x v="7"/>
    <n v="0"/>
    <m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x v="7"/>
    <n v="0"/>
    <m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x v="7"/>
    <n v="0"/>
    <m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x v="7"/>
    <n v="11"/>
    <m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x v="7"/>
    <n v="1"/>
    <m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x v="7"/>
    <n v="0"/>
    <m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x v="7"/>
    <n v="0"/>
    <m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x v="7"/>
    <n v="0"/>
    <m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x v="7"/>
    <n v="0"/>
    <m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x v="7"/>
    <n v="3"/>
    <m/>
    <x v="2"/>
    <s v="web"/>
    <x v="2372"/>
    <d v="2015-04-24T01:39:31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x v="7"/>
    <n v="0"/>
    <m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x v="7"/>
    <n v="0"/>
    <m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x v="7"/>
    <n v="0"/>
    <m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x v="7"/>
    <n v="11"/>
    <m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x v="7"/>
    <n v="0"/>
    <m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x v="7"/>
    <n v="0"/>
    <m/>
    <x v="2"/>
    <s v="web"/>
    <x v="2378"/>
    <d v="2015-08-26T00:18:50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x v="7"/>
    <n v="0"/>
    <m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x v="7"/>
    <n v="0"/>
    <m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x v="7"/>
    <n v="2"/>
    <m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x v="7"/>
    <n v="3"/>
    <m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x v="7"/>
    <n v="4"/>
    <m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x v="7"/>
    <n v="1"/>
    <m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x v="7"/>
    <n v="1"/>
    <m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x v="7"/>
    <n v="0"/>
    <m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x v="7"/>
    <n v="1"/>
    <m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x v="7"/>
    <n v="1"/>
    <m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x v="7"/>
    <n v="0"/>
    <m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x v="7"/>
    <n v="0"/>
    <m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x v="7"/>
    <n v="0"/>
    <m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x v="7"/>
    <n v="0"/>
    <m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x v="7"/>
    <n v="0"/>
    <m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x v="7"/>
    <n v="0"/>
    <m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x v="7"/>
    <n v="0"/>
    <m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x v="7"/>
    <n v="0"/>
    <m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x v="7"/>
    <n v="0"/>
    <m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x v="7"/>
    <n v="0"/>
    <m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x v="7"/>
    <n v="0"/>
    <m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x v="7"/>
    <n v="0"/>
    <m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x v="19"/>
    <n v="1"/>
    <m/>
    <x v="7"/>
    <s v="food trucks"/>
    <x v="2401"/>
    <d v="2016-03-05T19:44:56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x v="19"/>
    <n v="0"/>
    <m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x v="19"/>
    <n v="17"/>
    <m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x v="19"/>
    <n v="0"/>
    <m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x v="19"/>
    <n v="23"/>
    <m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x v="19"/>
    <n v="41"/>
    <m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x v="19"/>
    <n v="25"/>
    <m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x v="19"/>
    <n v="0"/>
    <m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x v="19"/>
    <n v="2"/>
    <m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x v="19"/>
    <n v="0"/>
    <m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x v="19"/>
    <n v="1"/>
    <m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x v="19"/>
    <n v="0"/>
    <m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x v="19"/>
    <n v="1"/>
    <m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x v="19"/>
    <n v="3"/>
    <m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x v="19"/>
    <n v="1"/>
    <m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x v="19"/>
    <n v="0"/>
    <m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x v="19"/>
    <n v="0"/>
    <m/>
    <x v="7"/>
    <s v="food trucks"/>
    <x v="2417"/>
    <d v="2014-08-10T21:13:07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x v="19"/>
    <n v="0"/>
    <m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x v="19"/>
    <n v="0"/>
    <m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x v="19"/>
    <n v="15"/>
    <m/>
    <x v="7"/>
    <s v="food trucks"/>
    <x v="2420"/>
    <d v="2014-11-10T01:41:35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x v="19"/>
    <n v="0"/>
    <m/>
    <x v="7"/>
    <s v="food trucks"/>
    <x v="2421"/>
    <d v="2015-02-21T16:29:56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x v="19"/>
    <n v="0"/>
    <m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x v="19"/>
    <n v="0"/>
    <m/>
    <x v="7"/>
    <s v="food trucks"/>
    <x v="2423"/>
    <d v="2014-12-31T16:54:50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x v="19"/>
    <n v="1"/>
    <m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x v="19"/>
    <n v="0"/>
    <m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x v="19"/>
    <n v="0"/>
    <m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x v="19"/>
    <n v="0"/>
    <m/>
    <x v="7"/>
    <s v="food trucks"/>
    <x v="2427"/>
    <d v="2016-03-23T06:38:53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x v="19"/>
    <n v="0"/>
    <m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x v="19"/>
    <n v="1"/>
    <m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x v="19"/>
    <n v="1"/>
    <m/>
    <x v="7"/>
    <s v="food trucks"/>
    <x v="2430"/>
    <d v="2016-02-12T03:08:24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x v="19"/>
    <n v="0"/>
    <m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x v="19"/>
    <n v="0"/>
    <m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x v="19"/>
    <n v="0"/>
    <m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x v="19"/>
    <n v="0"/>
    <m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x v="19"/>
    <n v="0"/>
    <m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x v="19"/>
    <n v="0"/>
    <m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x v="19"/>
    <n v="0"/>
    <m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x v="19"/>
    <n v="0"/>
    <m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x v="19"/>
    <n v="0"/>
    <m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x v="19"/>
    <n v="0"/>
    <m/>
    <x v="7"/>
    <s v="food trucks"/>
    <x v="2440"/>
    <d v="2016-02-13T21:35:13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x v="33"/>
    <n v="108"/>
    <m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x v="33"/>
    <n v="126"/>
    <m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x v="33"/>
    <n v="203"/>
    <m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x v="33"/>
    <n v="109"/>
    <m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x v="33"/>
    <n v="173"/>
    <m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x v="33"/>
    <n v="168"/>
    <m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x v="33"/>
    <n v="427"/>
    <m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x v="33"/>
    <n v="108"/>
    <m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x v="33"/>
    <n v="108"/>
    <m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x v="33"/>
    <n v="102"/>
    <m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x v="33"/>
    <n v="115"/>
    <m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x v="33"/>
    <n v="134"/>
    <m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x v="33"/>
    <n v="155"/>
    <m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x v="33"/>
    <n v="101"/>
    <m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x v="33"/>
    <n v="182"/>
    <m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x v="33"/>
    <n v="181"/>
    <m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x v="33"/>
    <n v="102"/>
    <m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x v="33"/>
    <n v="110"/>
    <m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x v="33"/>
    <n v="102"/>
    <m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x v="33"/>
    <n v="101"/>
    <m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x v="14"/>
    <n v="104"/>
    <m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x v="14"/>
    <n v="111"/>
    <m/>
    <x v="4"/>
    <s v="indie rock"/>
    <x v="2462"/>
    <d v="2012-07-19T04:28:16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x v="14"/>
    <n v="116"/>
    <m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x v="14"/>
    <n v="111"/>
    <m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x v="14"/>
    <n v="180"/>
    <m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x v="14"/>
    <n v="100"/>
    <m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x v="14"/>
    <n v="119"/>
    <m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x v="14"/>
    <n v="107"/>
    <m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x v="14"/>
    <n v="114"/>
    <m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x v="14"/>
    <n v="103"/>
    <m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x v="14"/>
    <n v="128"/>
    <m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x v="14"/>
    <n v="136"/>
    <m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x v="14"/>
    <n v="100"/>
    <m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x v="14"/>
    <n v="100"/>
    <m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x v="14"/>
    <n v="105"/>
    <m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x v="14"/>
    <n v="105"/>
    <m/>
    <x v="4"/>
    <s v="indie rock"/>
    <x v="2476"/>
    <d v="2014-11-03T08:52:50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x v="14"/>
    <n v="171"/>
    <m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x v="14"/>
    <n v="128"/>
    <m/>
    <x v="4"/>
    <s v="indie rock"/>
    <x v="2478"/>
    <d v="2013-01-13T22:48:33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x v="14"/>
    <n v="133"/>
    <m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x v="14"/>
    <n v="100"/>
    <m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x v="14"/>
    <n v="113"/>
    <m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x v="14"/>
    <n v="100"/>
    <m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x v="14"/>
    <n v="114"/>
    <m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x v="14"/>
    <n v="119"/>
    <m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x v="14"/>
    <n v="103"/>
    <m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x v="14"/>
    <n v="266"/>
    <m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x v="14"/>
    <n v="100"/>
    <m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x v="14"/>
    <n v="107"/>
    <m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x v="14"/>
    <n v="134"/>
    <m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x v="14"/>
    <n v="121"/>
    <m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x v="14"/>
    <n v="103"/>
    <m/>
    <x v="4"/>
    <s v="indie rock"/>
    <x v="2491"/>
    <d v="2011-01-16T01:51:00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x v="14"/>
    <n v="125"/>
    <m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x v="14"/>
    <n v="129"/>
    <m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x v="14"/>
    <n v="101"/>
    <m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x v="14"/>
    <n v="128"/>
    <m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x v="14"/>
    <n v="100"/>
    <m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x v="14"/>
    <n v="113"/>
    <m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x v="14"/>
    <n v="106"/>
    <m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x v="14"/>
    <n v="203"/>
    <m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x v="14"/>
    <n v="113"/>
    <m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x v="34"/>
    <n v="3"/>
    <m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x v="34"/>
    <n v="0"/>
    <m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x v="34"/>
    <n v="0"/>
    <m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x v="34"/>
    <n v="0"/>
    <m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x v="34"/>
    <n v="0"/>
    <m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x v="34"/>
    <n v="1"/>
    <m/>
    <x v="7"/>
    <s v="restaurants"/>
    <x v="2506"/>
    <d v="2015-10-03T21:00:00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x v="34"/>
    <n v="0"/>
    <m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x v="34"/>
    <n v="0"/>
    <m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x v="34"/>
    <n v="1"/>
    <m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x v="34"/>
    <n v="0"/>
    <m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x v="34"/>
    <n v="0"/>
    <m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x v="34"/>
    <n v="0"/>
    <m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x v="34"/>
    <n v="0"/>
    <m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x v="34"/>
    <n v="2"/>
    <m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x v="34"/>
    <n v="19"/>
    <m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x v="34"/>
    <n v="0"/>
    <m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x v="34"/>
    <n v="10"/>
    <m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x v="34"/>
    <n v="0"/>
    <m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x v="34"/>
    <n v="0"/>
    <m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x v="34"/>
    <n v="0"/>
    <m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x v="35"/>
    <n v="109"/>
    <m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x v="35"/>
    <n v="100"/>
    <m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x v="35"/>
    <n v="156"/>
    <m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x v="35"/>
    <n v="102"/>
    <m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x v="35"/>
    <n v="100"/>
    <m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x v="35"/>
    <n v="113"/>
    <m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x v="35"/>
    <n v="102"/>
    <m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x v="35"/>
    <n v="107"/>
    <m/>
    <x v="4"/>
    <s v="classical music"/>
    <x v="2528"/>
    <d v="2015-08-20T11:00:00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x v="35"/>
    <n v="104"/>
    <m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x v="35"/>
    <n v="100"/>
    <m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x v="35"/>
    <n v="100"/>
    <m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x v="35"/>
    <n v="126"/>
    <m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x v="35"/>
    <n v="111"/>
    <m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x v="35"/>
    <n v="105"/>
    <m/>
    <x v="4"/>
    <s v="classical music"/>
    <x v="2534"/>
    <d v="2010-01-01T06:00:00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x v="35"/>
    <n v="104"/>
    <m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x v="35"/>
    <n v="116"/>
    <m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x v="35"/>
    <n v="110"/>
    <m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x v="35"/>
    <n v="113"/>
    <m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x v="35"/>
    <n v="100"/>
    <m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x v="35"/>
    <n v="103"/>
    <m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x v="35"/>
    <n v="107"/>
    <m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x v="35"/>
    <n v="104"/>
    <m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x v="35"/>
    <n v="156"/>
    <m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x v="35"/>
    <n v="101"/>
    <m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x v="35"/>
    <n v="195"/>
    <m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x v="35"/>
    <n v="112"/>
    <m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x v="35"/>
    <n v="120"/>
    <m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x v="35"/>
    <n v="102"/>
    <m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x v="35"/>
    <n v="103"/>
    <m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x v="35"/>
    <n v="101"/>
    <m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x v="35"/>
    <n v="103"/>
    <m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x v="35"/>
    <n v="107"/>
    <m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x v="35"/>
    <n v="156"/>
    <m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x v="35"/>
    <n v="123"/>
    <m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x v="35"/>
    <n v="107"/>
    <m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x v="35"/>
    <n v="106"/>
    <m/>
    <x v="4"/>
    <s v="classical music"/>
    <x v="2556"/>
    <d v="2012-12-24T23:47:37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x v="35"/>
    <n v="118"/>
    <m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x v="35"/>
    <n v="109"/>
    <m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x v="35"/>
    <n v="111"/>
    <m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x v="35"/>
    <n v="100"/>
    <m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x v="19"/>
    <n v="0"/>
    <m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x v="19"/>
    <n v="1"/>
    <m/>
    <x v="7"/>
    <s v="food trucks"/>
    <x v="2562"/>
    <d v="2016-10-11T12:35:3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x v="19"/>
    <n v="0"/>
    <m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x v="19"/>
    <n v="0"/>
    <m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x v="19"/>
    <n v="1"/>
    <m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x v="19"/>
    <n v="0"/>
    <m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x v="19"/>
    <n v="0"/>
    <m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x v="19"/>
    <n v="1"/>
    <m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x v="19"/>
    <n v="2"/>
    <m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x v="19"/>
    <n v="1"/>
    <m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x v="19"/>
    <n v="0"/>
    <m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x v="19"/>
    <n v="0"/>
    <m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x v="19"/>
    <n v="0"/>
    <m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x v="19"/>
    <n v="0"/>
    <m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x v="19"/>
    <n v="0"/>
    <m/>
    <x v="7"/>
    <s v="food trucks"/>
    <x v="2575"/>
    <d v="2015-01-12T02:36:34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x v="19"/>
    <n v="0"/>
    <m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x v="19"/>
    <n v="0"/>
    <m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x v="19"/>
    <n v="0"/>
    <m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x v="19"/>
    <n v="0"/>
    <m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x v="19"/>
    <n v="1"/>
    <m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x v="19"/>
    <n v="11"/>
    <m/>
    <x v="7"/>
    <s v="food trucks"/>
    <x v="2581"/>
    <d v="2015-11-16T16:04:58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x v="19"/>
    <n v="0"/>
    <m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x v="19"/>
    <n v="1"/>
    <m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x v="19"/>
    <n v="0"/>
    <m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x v="19"/>
    <n v="0"/>
    <m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x v="19"/>
    <n v="0"/>
    <m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x v="19"/>
    <n v="2"/>
    <m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x v="19"/>
    <n v="4"/>
    <m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x v="19"/>
    <n v="0"/>
    <m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x v="19"/>
    <n v="0"/>
    <m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x v="19"/>
    <n v="2"/>
    <m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x v="19"/>
    <n v="0"/>
    <m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x v="19"/>
    <n v="0"/>
    <m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x v="19"/>
    <n v="0"/>
    <m/>
    <x v="7"/>
    <s v="food trucks"/>
    <x v="2594"/>
    <d v="2014-08-07T23:13:48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x v="19"/>
    <n v="12"/>
    <m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x v="19"/>
    <n v="24"/>
    <m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x v="19"/>
    <n v="6"/>
    <m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x v="19"/>
    <n v="39"/>
    <m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x v="19"/>
    <n v="1"/>
    <m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x v="19"/>
    <n v="7"/>
    <m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x v="36"/>
    <n v="661"/>
    <m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x v="36"/>
    <n v="326"/>
    <m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x v="36"/>
    <n v="101"/>
    <m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x v="36"/>
    <n v="104"/>
    <m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x v="36"/>
    <n v="107"/>
    <m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x v="36"/>
    <n v="110"/>
    <m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x v="36"/>
    <n v="408"/>
    <m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x v="36"/>
    <n v="224"/>
    <m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x v="36"/>
    <n v="304"/>
    <m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x v="36"/>
    <n v="141"/>
    <m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x v="36"/>
    <n v="2791"/>
    <m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x v="36"/>
    <n v="172"/>
    <m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x v="36"/>
    <n v="101"/>
    <m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x v="36"/>
    <n v="102"/>
    <m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x v="36"/>
    <n v="170"/>
    <m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x v="36"/>
    <n v="115"/>
    <m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x v="36"/>
    <n v="878"/>
    <m/>
    <x v="2"/>
    <s v="space exploration"/>
    <x v="2617"/>
    <d v="2014-10-20T20:59:11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x v="36"/>
    <n v="105"/>
    <m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x v="36"/>
    <n v="188"/>
    <m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x v="36"/>
    <n v="144"/>
    <m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x v="36"/>
    <n v="146"/>
    <m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x v="36"/>
    <n v="131"/>
    <m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x v="36"/>
    <n v="114"/>
    <m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x v="36"/>
    <n v="1379"/>
    <m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x v="36"/>
    <n v="956"/>
    <m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x v="36"/>
    <n v="112"/>
    <m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x v="36"/>
    <n v="647"/>
    <m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x v="36"/>
    <n v="110"/>
    <m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x v="36"/>
    <n v="128"/>
    <m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x v="36"/>
    <n v="158"/>
    <m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x v="36"/>
    <n v="115"/>
    <m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x v="36"/>
    <n v="137"/>
    <m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x v="36"/>
    <n v="355"/>
    <m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x v="36"/>
    <n v="106"/>
    <m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x v="36"/>
    <n v="100"/>
    <m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x v="36"/>
    <n v="187"/>
    <m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x v="36"/>
    <n v="166"/>
    <m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x v="36"/>
    <n v="102"/>
    <m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x v="36"/>
    <n v="164"/>
    <m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x v="36"/>
    <n v="106"/>
    <m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x v="36"/>
    <n v="1"/>
    <m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x v="36"/>
    <n v="0"/>
    <m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x v="36"/>
    <n v="34"/>
    <m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x v="36"/>
    <n v="2"/>
    <m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x v="36"/>
    <n v="11"/>
    <m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x v="36"/>
    <n v="8"/>
    <m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x v="36"/>
    <n v="1"/>
    <m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x v="36"/>
    <n v="1"/>
    <m/>
    <x v="2"/>
    <s v="space exploration"/>
    <x v="2648"/>
    <d v="2016-03-09T17:09:20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x v="36"/>
    <n v="0"/>
    <m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x v="36"/>
    <n v="1"/>
    <m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x v="36"/>
    <n v="2"/>
    <m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x v="36"/>
    <n v="1"/>
    <m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x v="36"/>
    <n v="12"/>
    <m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x v="36"/>
    <n v="0"/>
    <m/>
    <x v="2"/>
    <s v="space exploration"/>
    <x v="2654"/>
    <d v="2015-04-21T13:25:26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x v="36"/>
    <n v="21"/>
    <m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x v="36"/>
    <n v="11"/>
    <m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x v="36"/>
    <n v="19"/>
    <m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x v="36"/>
    <n v="0"/>
    <m/>
    <x v="2"/>
    <s v="space exploration"/>
    <x v="2658"/>
    <d v="2016-07-30T21:13:14"/>
  </r>
  <r>
    <n v="2659"/>
    <s v="test (Canceled)"/>
    <s v="test"/>
    <x v="197"/>
    <x v="1819"/>
    <x v="1"/>
    <x v="0"/>
    <s v="USD"/>
    <n v="1429321210"/>
    <n v="1426729210"/>
    <b v="0"/>
    <n v="10"/>
    <b v="0"/>
    <x v="36"/>
    <n v="3"/>
    <m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x v="36"/>
    <n v="0"/>
    <m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x v="37"/>
    <n v="103"/>
    <m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x v="37"/>
    <n v="107"/>
    <m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x v="37"/>
    <n v="105"/>
    <m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x v="37"/>
    <n v="103"/>
    <m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x v="37"/>
    <n v="123"/>
    <m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x v="37"/>
    <n v="159"/>
    <m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x v="37"/>
    <n v="111"/>
    <m/>
    <x v="2"/>
    <s v="makerspaces"/>
    <x v="2667"/>
    <d v="2016-02-10T22:13:36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x v="37"/>
    <n v="171"/>
    <m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x v="37"/>
    <n v="125"/>
    <m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x v="37"/>
    <n v="6"/>
    <m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x v="37"/>
    <n v="11"/>
    <m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x v="37"/>
    <n v="33"/>
    <m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x v="37"/>
    <n v="28"/>
    <m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x v="37"/>
    <n v="63"/>
    <m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x v="37"/>
    <n v="8"/>
    <m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x v="37"/>
    <n v="50"/>
    <m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x v="37"/>
    <n v="18"/>
    <m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x v="37"/>
    <n v="0"/>
    <m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x v="37"/>
    <n v="0"/>
    <m/>
    <x v="2"/>
    <s v="makerspaces"/>
    <x v="2679"/>
    <d v="2015-02-28T00:01:34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x v="37"/>
    <n v="1"/>
    <m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x v="19"/>
    <n v="1"/>
    <m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x v="19"/>
    <n v="28"/>
    <m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x v="19"/>
    <n v="0"/>
    <m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x v="19"/>
    <n v="1"/>
    <m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x v="19"/>
    <n v="0"/>
    <m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x v="19"/>
    <n v="0"/>
    <m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x v="19"/>
    <n v="0"/>
    <m/>
    <x v="7"/>
    <s v="food trucks"/>
    <x v="2687"/>
    <d v="2015-06-29T15:21:58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x v="19"/>
    <n v="0"/>
    <m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x v="19"/>
    <n v="0"/>
    <m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x v="19"/>
    <n v="11"/>
    <m/>
    <x v="7"/>
    <s v="food trucks"/>
    <x v="2690"/>
    <d v="2015-06-03T02:31:16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x v="19"/>
    <n v="0"/>
    <m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x v="19"/>
    <n v="1"/>
    <m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x v="19"/>
    <n v="1"/>
    <m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x v="19"/>
    <n v="0"/>
    <m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x v="19"/>
    <n v="0"/>
    <m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x v="19"/>
    <n v="6"/>
    <m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x v="19"/>
    <n v="26"/>
    <m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x v="19"/>
    <n v="0"/>
    <m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x v="19"/>
    <n v="0"/>
    <m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x v="19"/>
    <n v="1"/>
    <m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x v="38"/>
    <n v="46"/>
    <m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x v="38"/>
    <n v="34"/>
    <m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x v="38"/>
    <n v="104"/>
    <m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x v="38"/>
    <n v="6"/>
    <m/>
    <x v="1"/>
    <s v="spaces"/>
    <x v="2704"/>
    <d v="2017-04-05T19:41:54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x v="38"/>
    <n v="11"/>
    <m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x v="38"/>
    <n v="112"/>
    <m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x v="38"/>
    <n v="351"/>
    <m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x v="38"/>
    <n v="233"/>
    <m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x v="38"/>
    <n v="102"/>
    <m/>
    <x v="1"/>
    <s v="spaces"/>
    <x v="2709"/>
    <d v="2016-10-04T03:59:00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x v="38"/>
    <n v="154"/>
    <m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x v="38"/>
    <n v="101"/>
    <m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x v="38"/>
    <n v="131"/>
    <m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x v="38"/>
    <n v="102"/>
    <m/>
    <x v="1"/>
    <s v="spaces"/>
    <x v="2713"/>
    <d v="2015-12-24T15:41:24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x v="38"/>
    <n v="116"/>
    <m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x v="38"/>
    <n v="265"/>
    <m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x v="38"/>
    <n v="120"/>
    <m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x v="38"/>
    <n v="120"/>
    <m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x v="38"/>
    <n v="104"/>
    <m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x v="38"/>
    <n v="109"/>
    <m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x v="38"/>
    <n v="118"/>
    <m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x v="30"/>
    <n v="1462"/>
    <m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x v="30"/>
    <n v="253"/>
    <m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x v="30"/>
    <n v="140"/>
    <m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x v="30"/>
    <n v="297"/>
    <m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x v="30"/>
    <n v="145"/>
    <m/>
    <x v="2"/>
    <s v="hardware"/>
    <x v="2725"/>
    <d v="2017-03-01T17:52:15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x v="30"/>
    <n v="106"/>
    <m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x v="30"/>
    <n v="493"/>
    <m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x v="30"/>
    <n v="202"/>
    <m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x v="30"/>
    <n v="104"/>
    <m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x v="30"/>
    <n v="170"/>
    <m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x v="30"/>
    <n v="104"/>
    <m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x v="30"/>
    <n v="118"/>
    <m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x v="30"/>
    <n v="108"/>
    <m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x v="30"/>
    <n v="2260300"/>
    <m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x v="30"/>
    <n v="978"/>
    <m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x v="30"/>
    <n v="123"/>
    <m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x v="30"/>
    <n v="246"/>
    <m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x v="30"/>
    <n v="148"/>
    <m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x v="30"/>
    <n v="384"/>
    <m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x v="30"/>
    <n v="103"/>
    <m/>
    <x v="2"/>
    <s v="hardware"/>
    <x v="2740"/>
    <d v="2015-03-11T23:45:52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x v="39"/>
    <n v="0"/>
    <m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x v="39"/>
    <n v="29"/>
    <m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x v="39"/>
    <n v="0"/>
    <m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x v="39"/>
    <n v="5"/>
    <m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x v="39"/>
    <n v="22"/>
    <m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x v="39"/>
    <n v="27"/>
    <m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x v="39"/>
    <n v="28"/>
    <m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x v="39"/>
    <n v="1"/>
    <m/>
    <x v="3"/>
    <s v="children's books"/>
    <x v="2748"/>
    <d v="2016-09-02T17:03:22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x v="39"/>
    <n v="1"/>
    <m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x v="39"/>
    <n v="0"/>
    <m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x v="39"/>
    <n v="0"/>
    <m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x v="39"/>
    <n v="11"/>
    <m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x v="39"/>
    <n v="19"/>
    <m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x v="39"/>
    <n v="0"/>
    <m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x v="39"/>
    <n v="52"/>
    <m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x v="39"/>
    <n v="10"/>
    <m/>
    <x v="3"/>
    <s v="children's books"/>
    <x v="2756"/>
    <d v="2014-01-11T21:36:41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x v="39"/>
    <n v="1"/>
    <m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x v="39"/>
    <n v="12"/>
    <m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x v="39"/>
    <n v="11"/>
    <m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x v="39"/>
    <n v="0"/>
    <m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x v="39"/>
    <n v="1"/>
    <m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x v="39"/>
    <n v="1"/>
    <m/>
    <x v="3"/>
    <s v="children's books"/>
    <x v="2762"/>
    <d v="2012-03-18T23:53:15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x v="39"/>
    <n v="0"/>
    <m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x v="39"/>
    <n v="1"/>
    <m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x v="39"/>
    <n v="0"/>
    <m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x v="39"/>
    <n v="2"/>
    <m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x v="39"/>
    <n v="1"/>
    <m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x v="39"/>
    <n v="14"/>
    <m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x v="39"/>
    <n v="0"/>
    <m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x v="39"/>
    <n v="10"/>
    <m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x v="39"/>
    <n v="0"/>
    <m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x v="39"/>
    <n v="0"/>
    <m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x v="39"/>
    <n v="0"/>
    <m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x v="39"/>
    <n v="14"/>
    <m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x v="39"/>
    <n v="3"/>
    <m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x v="39"/>
    <n v="8"/>
    <m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x v="39"/>
    <n v="0"/>
    <m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x v="39"/>
    <n v="26"/>
    <m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x v="39"/>
    <n v="2"/>
    <m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x v="39"/>
    <n v="0"/>
    <m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x v="6"/>
    <n v="105"/>
    <m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x v="6"/>
    <n v="120"/>
    <m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x v="6"/>
    <n v="115"/>
    <m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x v="6"/>
    <n v="119"/>
    <m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x v="6"/>
    <n v="105"/>
    <m/>
    <x v="1"/>
    <s v="plays"/>
    <x v="2785"/>
    <d v="2016-08-05T21:00:00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x v="6"/>
    <n v="118"/>
    <m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x v="6"/>
    <n v="120"/>
    <m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x v="6"/>
    <n v="103"/>
    <m/>
    <x v="1"/>
    <s v="plays"/>
    <x v="2788"/>
    <d v="2016-07-29T16:50:43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x v="6"/>
    <n v="101"/>
    <m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x v="6"/>
    <n v="105"/>
    <m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x v="6"/>
    <n v="103"/>
    <m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x v="6"/>
    <n v="108"/>
    <m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x v="6"/>
    <n v="111"/>
    <m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x v="6"/>
    <n v="150"/>
    <m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x v="6"/>
    <n v="104"/>
    <m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x v="6"/>
    <n v="116"/>
    <m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x v="6"/>
    <n v="103"/>
    <m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x v="6"/>
    <n v="101"/>
    <m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x v="6"/>
    <n v="117"/>
    <m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x v="6"/>
    <n v="133"/>
    <m/>
    <x v="1"/>
    <s v="plays"/>
    <x v="2800"/>
    <d v="2015-01-04T13:16:0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x v="6"/>
    <n v="133"/>
    <m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x v="6"/>
    <n v="102"/>
    <m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x v="6"/>
    <n v="128"/>
    <m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x v="6"/>
    <n v="115"/>
    <m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x v="6"/>
    <n v="110"/>
    <m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x v="6"/>
    <n v="112"/>
    <m/>
    <x v="1"/>
    <s v="plays"/>
    <x v="2806"/>
    <d v="2015-08-05T11:00:00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x v="6"/>
    <n v="126"/>
    <m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x v="6"/>
    <n v="100"/>
    <m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x v="6"/>
    <n v="102"/>
    <m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x v="6"/>
    <n v="108"/>
    <m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x v="6"/>
    <n v="100"/>
    <m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x v="6"/>
    <n v="113"/>
    <m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x v="6"/>
    <n v="128"/>
    <m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x v="6"/>
    <n v="108"/>
    <m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x v="6"/>
    <n v="242"/>
    <m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x v="6"/>
    <n v="142"/>
    <m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x v="6"/>
    <n v="130"/>
    <m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x v="6"/>
    <n v="106"/>
    <m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x v="6"/>
    <n v="105"/>
    <m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x v="6"/>
    <n v="136"/>
    <m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x v="6"/>
    <n v="100"/>
    <m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x v="6"/>
    <n v="100"/>
    <m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x v="6"/>
    <n v="124"/>
    <m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x v="6"/>
    <n v="117"/>
    <m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x v="6"/>
    <n v="103"/>
    <m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x v="6"/>
    <n v="108"/>
    <m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x v="6"/>
    <n v="120"/>
    <m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x v="6"/>
    <n v="100"/>
    <m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x v="6"/>
    <n v="107"/>
    <m/>
    <x v="1"/>
    <s v="plays"/>
    <x v="2829"/>
    <d v="2016-06-02T10:25:18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x v="6"/>
    <n v="100"/>
    <m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x v="6"/>
    <n v="111"/>
    <m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x v="6"/>
    <n v="115"/>
    <m/>
    <x v="1"/>
    <s v="plays"/>
    <x v="2832"/>
    <d v="2014-11-23T22:00:00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x v="6"/>
    <n v="108"/>
    <m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x v="6"/>
    <n v="170"/>
    <m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x v="6"/>
    <n v="187"/>
    <m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x v="6"/>
    <n v="108"/>
    <m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x v="6"/>
    <n v="100"/>
    <m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x v="6"/>
    <n v="120"/>
    <m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x v="6"/>
    <n v="111"/>
    <m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x v="6"/>
    <n v="104"/>
    <m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x v="6"/>
    <n v="1"/>
    <m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x v="6"/>
    <n v="0"/>
    <m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x v="6"/>
    <n v="0"/>
    <m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x v="6"/>
    <n v="5"/>
    <m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x v="6"/>
    <n v="32"/>
    <m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x v="6"/>
    <n v="0"/>
    <m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x v="6"/>
    <n v="0"/>
    <m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x v="6"/>
    <n v="0"/>
    <m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x v="6"/>
    <n v="1"/>
    <m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x v="6"/>
    <n v="4"/>
    <m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x v="6"/>
    <n v="0"/>
    <m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x v="6"/>
    <n v="2"/>
    <m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x v="6"/>
    <n v="0"/>
    <m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x v="6"/>
    <n v="42"/>
    <m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x v="6"/>
    <n v="50"/>
    <m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x v="6"/>
    <n v="5"/>
    <m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x v="6"/>
    <n v="20"/>
    <m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x v="6"/>
    <n v="0"/>
    <m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x v="6"/>
    <n v="2"/>
    <m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x v="6"/>
    <n v="7"/>
    <m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x v="6"/>
    <n v="32"/>
    <m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x v="6"/>
    <n v="0"/>
    <m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x v="6"/>
    <n v="0"/>
    <m/>
    <x v="1"/>
    <s v="plays"/>
    <x v="2863"/>
    <d v="2014-09-09T16:12:03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x v="6"/>
    <n v="2"/>
    <m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x v="6"/>
    <n v="0"/>
    <m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x v="6"/>
    <n v="1"/>
    <m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x v="6"/>
    <n v="20"/>
    <m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x v="6"/>
    <n v="42"/>
    <m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x v="6"/>
    <n v="1"/>
    <m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x v="6"/>
    <n v="15"/>
    <m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x v="6"/>
    <n v="5"/>
    <m/>
    <x v="1"/>
    <s v="plays"/>
    <x v="2871"/>
    <d v="2014-12-21T17:43:33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x v="6"/>
    <n v="0"/>
    <m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x v="6"/>
    <n v="38"/>
    <m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x v="6"/>
    <n v="5"/>
    <m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x v="6"/>
    <n v="0"/>
    <m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x v="6"/>
    <n v="0"/>
    <m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x v="6"/>
    <n v="11"/>
    <m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x v="6"/>
    <n v="2"/>
    <m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x v="6"/>
    <n v="0"/>
    <m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x v="6"/>
    <n v="23"/>
    <m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x v="6"/>
    <n v="0"/>
    <m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x v="6"/>
    <n v="34"/>
    <m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x v="6"/>
    <n v="19"/>
    <m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x v="6"/>
    <n v="0"/>
    <m/>
    <x v="1"/>
    <s v="plays"/>
    <x v="2884"/>
    <d v="2014-12-05T17:27:15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x v="6"/>
    <n v="33"/>
    <m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x v="6"/>
    <n v="5"/>
    <m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x v="6"/>
    <n v="0"/>
    <m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x v="6"/>
    <n v="0"/>
    <m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x v="6"/>
    <n v="38"/>
    <m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x v="6"/>
    <n v="1"/>
    <m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x v="6"/>
    <n v="3"/>
    <m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x v="6"/>
    <n v="9"/>
    <m/>
    <x v="1"/>
    <s v="plays"/>
    <x v="2892"/>
    <d v="2014-08-25T21:00:00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x v="6"/>
    <n v="1"/>
    <m/>
    <x v="1"/>
    <s v="plays"/>
    <x v="2893"/>
    <d v="2015-01-09T02:00:00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x v="6"/>
    <n v="0"/>
    <m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x v="6"/>
    <n v="5"/>
    <m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x v="6"/>
    <n v="21"/>
    <m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x v="6"/>
    <n v="5"/>
    <m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x v="6"/>
    <n v="4"/>
    <m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x v="6"/>
    <n v="0"/>
    <m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x v="6"/>
    <n v="62"/>
    <m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x v="6"/>
    <n v="1"/>
    <m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x v="6"/>
    <n v="0"/>
    <m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x v="6"/>
    <n v="1"/>
    <m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x v="6"/>
    <n v="5"/>
    <m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x v="6"/>
    <n v="18"/>
    <m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x v="6"/>
    <n v="9"/>
    <m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x v="6"/>
    <n v="0"/>
    <m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x v="6"/>
    <n v="3"/>
    <m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x v="6"/>
    <n v="0"/>
    <m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x v="6"/>
    <n v="0"/>
    <m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x v="6"/>
    <n v="37"/>
    <m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x v="6"/>
    <n v="14"/>
    <m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x v="6"/>
    <n v="0"/>
    <m/>
    <x v="1"/>
    <s v="plays"/>
    <x v="2913"/>
    <d v="2014-09-06T22:08:59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x v="6"/>
    <n v="0"/>
    <m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x v="6"/>
    <n v="61"/>
    <m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x v="6"/>
    <n v="8"/>
    <m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x v="6"/>
    <n v="22"/>
    <m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x v="6"/>
    <n v="27"/>
    <m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x v="6"/>
    <n v="9"/>
    <m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x v="6"/>
    <n v="27"/>
    <m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x v="40"/>
    <n v="129"/>
    <m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x v="40"/>
    <n v="100"/>
    <m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x v="40"/>
    <n v="100"/>
    <m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x v="40"/>
    <n v="103"/>
    <m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x v="40"/>
    <n v="102"/>
    <m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x v="40"/>
    <n v="125"/>
    <m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x v="40"/>
    <n v="131"/>
    <m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x v="40"/>
    <n v="100"/>
    <m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x v="40"/>
    <n v="102"/>
    <m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x v="40"/>
    <n v="101"/>
    <m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x v="40"/>
    <n v="106"/>
    <m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x v="40"/>
    <n v="105"/>
    <m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x v="40"/>
    <n v="103"/>
    <m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x v="40"/>
    <n v="108"/>
    <m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x v="40"/>
    <n v="101"/>
    <m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x v="40"/>
    <n v="128"/>
    <m/>
    <x v="1"/>
    <s v="musical"/>
    <x v="2936"/>
    <d v="2014-10-13T04:59:0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x v="40"/>
    <n v="133"/>
    <m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x v="40"/>
    <n v="101"/>
    <m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x v="40"/>
    <n v="103"/>
    <m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x v="40"/>
    <n v="107"/>
    <m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x v="38"/>
    <n v="0"/>
    <m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x v="38"/>
    <n v="20"/>
    <m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x v="38"/>
    <n v="0"/>
    <m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x v="38"/>
    <n v="1"/>
    <m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x v="38"/>
    <n v="0"/>
    <m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x v="38"/>
    <n v="0"/>
    <m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x v="38"/>
    <n v="4"/>
    <m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x v="38"/>
    <n v="0"/>
    <m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x v="38"/>
    <n v="3"/>
    <m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x v="38"/>
    <n v="0"/>
    <m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x v="38"/>
    <n v="2"/>
    <m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x v="38"/>
    <n v="8"/>
    <m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x v="38"/>
    <n v="0"/>
    <m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x v="38"/>
    <n v="0"/>
    <m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x v="38"/>
    <n v="60"/>
    <m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x v="38"/>
    <n v="17"/>
    <m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x v="38"/>
    <n v="2"/>
    <m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x v="38"/>
    <n v="0"/>
    <m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x v="38"/>
    <n v="0"/>
    <m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x v="38"/>
    <n v="0"/>
    <m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x v="6"/>
    <n v="110"/>
    <m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x v="6"/>
    <n v="122"/>
    <m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x v="6"/>
    <n v="107"/>
    <m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x v="6"/>
    <n v="101"/>
    <m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x v="6"/>
    <n v="109"/>
    <m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x v="6"/>
    <n v="114"/>
    <m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x v="6"/>
    <n v="114"/>
    <m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x v="6"/>
    <n v="106"/>
    <m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x v="6"/>
    <n v="163"/>
    <m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x v="6"/>
    <n v="106"/>
    <m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x v="6"/>
    <n v="100"/>
    <m/>
    <x v="1"/>
    <s v="plays"/>
    <x v="2971"/>
    <d v="2014-08-31T15:47:58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x v="6"/>
    <n v="105"/>
    <m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x v="6"/>
    <n v="175"/>
    <m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x v="6"/>
    <n v="102"/>
    <m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x v="6"/>
    <n v="100"/>
    <m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x v="6"/>
    <n v="171"/>
    <m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x v="6"/>
    <n v="114"/>
    <m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x v="6"/>
    <n v="129"/>
    <m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x v="6"/>
    <n v="101"/>
    <m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x v="6"/>
    <n v="109"/>
    <m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x v="38"/>
    <n v="129"/>
    <m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x v="38"/>
    <n v="102"/>
    <m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x v="38"/>
    <n v="147"/>
    <m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x v="38"/>
    <n v="100"/>
    <m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x v="38"/>
    <n v="122"/>
    <m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x v="38"/>
    <n v="106"/>
    <m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x v="38"/>
    <n v="110"/>
    <m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x v="38"/>
    <n v="100"/>
    <m/>
    <x v="1"/>
    <s v="spaces"/>
    <x v="2988"/>
    <d v="2016-06-20T08:41:21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x v="38"/>
    <n v="177"/>
    <m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x v="38"/>
    <n v="100"/>
    <m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x v="38"/>
    <n v="103"/>
    <m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x v="38"/>
    <n v="105"/>
    <m/>
    <x v="1"/>
    <s v="spaces"/>
    <x v="2992"/>
    <d v="2016-10-09T18:25:10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x v="38"/>
    <n v="100"/>
    <m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x v="38"/>
    <n v="458"/>
    <m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x v="38"/>
    <n v="105"/>
    <m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x v="38"/>
    <n v="172"/>
    <m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x v="38"/>
    <n v="104"/>
    <m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x v="38"/>
    <n v="103"/>
    <m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x v="38"/>
    <n v="119"/>
    <m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x v="38"/>
    <n v="100"/>
    <m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x v="38"/>
    <n v="319"/>
    <m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x v="38"/>
    <n v="109"/>
    <m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x v="38"/>
    <n v="101"/>
    <m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x v="38"/>
    <n v="113"/>
    <m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x v="38"/>
    <n v="120"/>
    <m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x v="38"/>
    <n v="108"/>
    <m/>
    <x v="1"/>
    <s v="spaces"/>
    <x v="3006"/>
    <d v="2014-12-14T18:09:51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x v="38"/>
    <n v="180"/>
    <m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x v="38"/>
    <n v="101"/>
    <m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x v="38"/>
    <n v="120"/>
    <m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x v="38"/>
    <n v="158"/>
    <m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x v="38"/>
    <n v="124"/>
    <m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x v="38"/>
    <n v="117"/>
    <m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x v="38"/>
    <n v="157"/>
    <m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x v="38"/>
    <n v="113"/>
    <m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x v="38"/>
    <n v="103"/>
    <m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x v="38"/>
    <n v="103"/>
    <m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x v="38"/>
    <n v="106"/>
    <m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x v="38"/>
    <n v="101"/>
    <m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x v="38"/>
    <n v="121"/>
    <m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x v="38"/>
    <n v="101"/>
    <m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x v="38"/>
    <n v="116"/>
    <m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x v="38"/>
    <n v="101"/>
    <m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x v="38"/>
    <n v="103"/>
    <m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x v="38"/>
    <n v="246"/>
    <m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x v="38"/>
    <n v="302"/>
    <m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x v="38"/>
    <n v="143"/>
    <m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x v="38"/>
    <n v="131"/>
    <m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x v="38"/>
    <n v="168"/>
    <m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x v="38"/>
    <n v="110"/>
    <m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x v="38"/>
    <n v="107"/>
    <m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x v="38"/>
    <n v="100"/>
    <m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x v="38"/>
    <n v="127"/>
    <m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x v="38"/>
    <n v="147"/>
    <m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x v="38"/>
    <n v="113"/>
    <m/>
    <x v="1"/>
    <s v="spaces"/>
    <x v="3034"/>
    <d v="2016-11-01T03:59:00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x v="38"/>
    <n v="109"/>
    <m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x v="38"/>
    <n v="127"/>
    <m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x v="38"/>
    <n v="213"/>
    <m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x v="38"/>
    <n v="101"/>
    <m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x v="38"/>
    <n v="109"/>
    <m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x v="38"/>
    <n v="108"/>
    <m/>
    <x v="1"/>
    <s v="spaces"/>
    <x v="3040"/>
    <d v="2015-06-26T23:00:00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x v="38"/>
    <n v="110"/>
    <m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x v="38"/>
    <n v="128"/>
    <m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x v="38"/>
    <n v="110"/>
    <m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x v="38"/>
    <n v="109"/>
    <m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x v="38"/>
    <n v="133"/>
    <m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x v="38"/>
    <n v="191"/>
    <m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x v="38"/>
    <n v="149"/>
    <m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x v="38"/>
    <n v="166"/>
    <m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x v="38"/>
    <n v="107"/>
    <m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x v="38"/>
    <n v="106"/>
    <m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x v="38"/>
    <n v="24"/>
    <m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x v="38"/>
    <n v="0"/>
    <m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x v="38"/>
    <n v="0"/>
    <m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x v="38"/>
    <n v="0"/>
    <m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x v="38"/>
    <n v="0"/>
    <m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x v="38"/>
    <n v="0"/>
    <m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x v="38"/>
    <n v="0"/>
    <m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x v="38"/>
    <n v="0"/>
    <m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x v="38"/>
    <n v="3"/>
    <m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x v="38"/>
    <n v="0"/>
    <m/>
    <x v="1"/>
    <s v="spaces"/>
    <x v="3060"/>
    <d v="2015-09-28T06:35:34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x v="38"/>
    <n v="0"/>
    <m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x v="38"/>
    <n v="67"/>
    <m/>
    <x v="1"/>
    <s v="spaces"/>
    <x v="3062"/>
    <d v="2015-09-30T18:00:00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x v="38"/>
    <n v="20"/>
    <m/>
    <x v="1"/>
    <s v="spaces"/>
    <x v="3063"/>
    <d v="2016-10-22T22:08:5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x v="38"/>
    <n v="11"/>
    <m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x v="38"/>
    <n v="0"/>
    <m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x v="38"/>
    <n v="12"/>
    <m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x v="38"/>
    <n v="3"/>
    <m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x v="38"/>
    <n v="0"/>
    <m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x v="38"/>
    <n v="14"/>
    <m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x v="38"/>
    <n v="3"/>
    <m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x v="38"/>
    <n v="60"/>
    <m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x v="38"/>
    <n v="0"/>
    <m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x v="38"/>
    <n v="0"/>
    <m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x v="38"/>
    <n v="0"/>
    <m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x v="38"/>
    <n v="9"/>
    <m/>
    <x v="1"/>
    <s v="spaces"/>
    <x v="3075"/>
    <d v="2016-08-19T02:27:20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x v="38"/>
    <n v="15"/>
    <m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x v="38"/>
    <n v="0"/>
    <m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x v="38"/>
    <n v="0"/>
    <m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x v="38"/>
    <n v="1"/>
    <m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x v="38"/>
    <n v="0"/>
    <m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x v="38"/>
    <n v="0"/>
    <m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x v="38"/>
    <n v="0"/>
    <m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x v="38"/>
    <n v="0"/>
    <m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x v="38"/>
    <n v="12"/>
    <m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x v="38"/>
    <n v="2"/>
    <m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x v="38"/>
    <n v="0"/>
    <m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x v="38"/>
    <n v="1"/>
    <m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x v="38"/>
    <n v="0"/>
    <m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x v="38"/>
    <n v="23"/>
    <m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x v="38"/>
    <n v="5"/>
    <m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x v="38"/>
    <n v="16"/>
    <m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x v="38"/>
    <n v="1"/>
    <m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x v="38"/>
    <n v="23"/>
    <m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x v="38"/>
    <n v="0"/>
    <m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x v="38"/>
    <n v="0"/>
    <m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x v="38"/>
    <n v="4"/>
    <m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x v="38"/>
    <n v="17"/>
    <m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x v="38"/>
    <n v="4"/>
    <m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x v="38"/>
    <n v="14"/>
    <m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x v="38"/>
    <n v="15"/>
    <m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x v="38"/>
    <n v="12"/>
    <m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x v="38"/>
    <n v="39"/>
    <m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x v="38"/>
    <n v="0"/>
    <m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x v="38"/>
    <n v="30"/>
    <m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x v="38"/>
    <n v="42"/>
    <m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x v="38"/>
    <n v="4"/>
    <m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x v="38"/>
    <n v="20"/>
    <m/>
    <x v="1"/>
    <s v="spaces"/>
    <x v="3107"/>
    <d v="2015-05-11T19:32:31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x v="38"/>
    <n v="0"/>
    <m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x v="38"/>
    <n v="25"/>
    <m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x v="38"/>
    <n v="0"/>
    <m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x v="38"/>
    <n v="27"/>
    <m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x v="38"/>
    <n v="5"/>
    <m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x v="38"/>
    <n v="4"/>
    <m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x v="38"/>
    <n v="0"/>
    <m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x v="38"/>
    <n v="3"/>
    <m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x v="38"/>
    <n v="57"/>
    <m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x v="38"/>
    <n v="0"/>
    <m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x v="38"/>
    <n v="0"/>
    <m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x v="38"/>
    <n v="0"/>
    <m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x v="38"/>
    <n v="0"/>
    <m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x v="38"/>
    <n v="1"/>
    <m/>
    <x v="1"/>
    <s v="spaces"/>
    <x v="3121"/>
    <d v="2014-09-26T16:18:55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x v="38"/>
    <n v="58"/>
    <m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x v="38"/>
    <n v="68"/>
    <m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x v="38"/>
    <n v="0"/>
    <m/>
    <x v="1"/>
    <s v="spaces"/>
    <x v="3124"/>
    <d v="2015-02-02T18:43:21"/>
  </r>
  <r>
    <n v="3125"/>
    <s v="N/A (Canceled)"/>
    <s v="N/A"/>
    <x v="86"/>
    <x v="117"/>
    <x v="1"/>
    <x v="0"/>
    <s v="USD"/>
    <n v="1452142672"/>
    <n v="1449550672"/>
    <b v="0"/>
    <n v="0"/>
    <b v="0"/>
    <x v="38"/>
    <n v="0"/>
    <m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x v="38"/>
    <n v="4"/>
    <m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x v="38"/>
    <n v="0"/>
    <m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x v="6"/>
    <n v="109"/>
    <m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x v="6"/>
    <n v="1"/>
    <m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x v="6"/>
    <n v="4"/>
    <m/>
    <x v="1"/>
    <s v="plays"/>
    <x v="3130"/>
    <d v="2017-04-14T04:59:00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x v="6"/>
    <n v="16"/>
    <m/>
    <x v="1"/>
    <s v="plays"/>
    <x v="3131"/>
    <d v="2017-04-08T12:54:05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x v="6"/>
    <n v="0"/>
    <m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x v="6"/>
    <n v="108"/>
    <m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x v="6"/>
    <n v="23"/>
    <m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x v="6"/>
    <n v="21"/>
    <m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x v="6"/>
    <n v="128"/>
    <m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x v="6"/>
    <n v="3"/>
    <m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x v="6"/>
    <n v="0"/>
    <m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x v="6"/>
    <n v="5"/>
    <m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x v="6"/>
    <n v="1"/>
    <m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x v="6"/>
    <n v="52"/>
    <m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x v="6"/>
    <n v="2"/>
    <m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x v="6"/>
    <n v="0"/>
    <m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x v="6"/>
    <n v="75"/>
    <m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x v="6"/>
    <n v="0"/>
    <m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x v="6"/>
    <n v="11"/>
    <m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x v="6"/>
    <n v="118"/>
    <m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x v="6"/>
    <n v="131"/>
    <m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x v="6"/>
    <n v="104"/>
    <m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x v="6"/>
    <n v="101"/>
    <m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x v="6"/>
    <n v="100"/>
    <m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x v="6"/>
    <n v="106"/>
    <m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x v="6"/>
    <n v="336"/>
    <m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x v="6"/>
    <n v="113"/>
    <m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x v="6"/>
    <n v="189"/>
    <m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x v="6"/>
    <n v="102"/>
    <m/>
    <x v="1"/>
    <s v="plays"/>
    <x v="3156"/>
    <d v="2012-06-01T22:52:24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x v="6"/>
    <n v="101"/>
    <m/>
    <x v="1"/>
    <s v="plays"/>
    <x v="3157"/>
    <d v="2014-07-19T05:00:00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x v="6"/>
    <n v="114"/>
    <m/>
    <x v="1"/>
    <s v="plays"/>
    <x v="3158"/>
    <d v="2013-07-22T20:09:12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x v="6"/>
    <n v="133"/>
    <m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x v="6"/>
    <n v="102"/>
    <m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x v="6"/>
    <n v="105"/>
    <m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x v="6"/>
    <n v="127"/>
    <m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x v="6"/>
    <n v="111"/>
    <m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x v="6"/>
    <n v="107"/>
    <m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x v="6"/>
    <n v="163"/>
    <m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x v="6"/>
    <n v="160"/>
    <m/>
    <x v="1"/>
    <s v="plays"/>
    <x v="3166"/>
    <d v="2014-11-26T07:59:00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x v="6"/>
    <n v="116"/>
    <m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x v="6"/>
    <n v="124"/>
    <m/>
    <x v="1"/>
    <s v="plays"/>
    <x v="3168"/>
    <d v="2014-06-13T22:00:00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x v="6"/>
    <n v="103"/>
    <m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x v="6"/>
    <n v="112"/>
    <m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x v="6"/>
    <n v="109"/>
    <m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x v="6"/>
    <n v="115"/>
    <m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x v="6"/>
    <n v="103"/>
    <m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x v="6"/>
    <n v="101"/>
    <m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x v="6"/>
    <n v="110"/>
    <m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x v="6"/>
    <n v="115"/>
    <m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x v="6"/>
    <n v="117"/>
    <m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x v="6"/>
    <n v="172"/>
    <m/>
    <x v="1"/>
    <s v="plays"/>
    <x v="3178"/>
    <d v="2014-07-16T14:31:15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x v="6"/>
    <n v="114"/>
    <m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x v="6"/>
    <n v="120"/>
    <m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x v="6"/>
    <n v="109"/>
    <m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x v="6"/>
    <n v="101"/>
    <m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x v="6"/>
    <n v="109"/>
    <m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x v="6"/>
    <n v="107"/>
    <m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x v="6"/>
    <n v="100"/>
    <m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x v="6"/>
    <n v="102"/>
    <m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x v="6"/>
    <n v="116"/>
    <m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x v="40"/>
    <n v="65"/>
    <m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x v="40"/>
    <n v="12"/>
    <m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x v="40"/>
    <n v="0"/>
    <m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x v="40"/>
    <n v="4"/>
    <m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x v="40"/>
    <n v="1"/>
    <m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x v="40"/>
    <n v="12"/>
    <m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x v="40"/>
    <n v="0"/>
    <m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x v="40"/>
    <n v="59"/>
    <m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x v="40"/>
    <n v="0"/>
    <m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x v="40"/>
    <n v="11"/>
    <m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x v="40"/>
    <n v="0"/>
    <m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x v="40"/>
    <n v="52"/>
    <m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x v="40"/>
    <n v="0"/>
    <m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x v="40"/>
    <n v="1"/>
    <m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x v="40"/>
    <n v="55"/>
    <m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x v="40"/>
    <n v="25"/>
    <m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x v="40"/>
    <n v="0"/>
    <m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x v="40"/>
    <n v="3"/>
    <m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x v="40"/>
    <n v="0"/>
    <m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x v="40"/>
    <n v="46"/>
    <m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x v="6"/>
    <n v="104"/>
    <m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x v="6"/>
    <n v="119"/>
    <m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x v="6"/>
    <n v="126"/>
    <m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x v="6"/>
    <n v="120"/>
    <m/>
    <x v="1"/>
    <s v="plays"/>
    <x v="3211"/>
    <d v="2014-08-15T02:00:00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x v="6"/>
    <n v="126"/>
    <m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x v="6"/>
    <n v="100"/>
    <m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x v="6"/>
    <n v="102"/>
    <m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x v="6"/>
    <n v="100"/>
    <m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x v="6"/>
    <n v="100"/>
    <m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x v="6"/>
    <n v="116"/>
    <m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x v="6"/>
    <n v="102"/>
    <m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x v="6"/>
    <n v="100"/>
    <m/>
    <x v="1"/>
    <s v="plays"/>
    <x v="3219"/>
    <d v="2015-03-22T22:35:47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x v="6"/>
    <n v="101"/>
    <m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x v="6"/>
    <n v="103"/>
    <m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x v="6"/>
    <n v="125"/>
    <m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x v="6"/>
    <n v="110"/>
    <m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x v="6"/>
    <n v="102"/>
    <m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x v="6"/>
    <n v="102"/>
    <m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x v="6"/>
    <n v="104"/>
    <m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x v="6"/>
    <n v="125"/>
    <m/>
    <x v="1"/>
    <s v="plays"/>
    <x v="3227"/>
    <d v="2017-01-17T21:10:3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x v="6"/>
    <n v="102"/>
    <m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x v="6"/>
    <n v="108"/>
    <m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x v="6"/>
    <n v="110"/>
    <m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x v="6"/>
    <n v="161"/>
    <m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x v="6"/>
    <n v="131"/>
    <m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x v="6"/>
    <n v="119"/>
    <m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x v="6"/>
    <n v="100"/>
    <m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x v="6"/>
    <n v="103"/>
    <m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x v="6"/>
    <n v="101"/>
    <m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x v="6"/>
    <n v="101"/>
    <m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x v="6"/>
    <n v="112"/>
    <m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x v="6"/>
    <n v="106"/>
    <m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x v="6"/>
    <n v="101"/>
    <m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x v="6"/>
    <n v="115"/>
    <m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x v="6"/>
    <n v="127"/>
    <m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x v="6"/>
    <n v="103"/>
    <m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x v="6"/>
    <n v="103"/>
    <m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x v="6"/>
    <n v="104"/>
    <m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x v="6"/>
    <n v="111"/>
    <m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x v="6"/>
    <n v="106"/>
    <m/>
    <x v="1"/>
    <s v="plays"/>
    <x v="3247"/>
    <d v="2015-07-12T10:25:12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x v="6"/>
    <n v="101"/>
    <m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x v="6"/>
    <n v="105"/>
    <m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x v="6"/>
    <n v="102"/>
    <m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x v="6"/>
    <n v="111"/>
    <m/>
    <x v="1"/>
    <s v="plays"/>
    <x v="3251"/>
    <d v="2015-06-21T17:32:4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x v="6"/>
    <n v="128"/>
    <m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x v="6"/>
    <n v="102"/>
    <m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x v="6"/>
    <n v="101"/>
    <m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x v="6"/>
    <n v="175"/>
    <m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x v="6"/>
    <n v="128"/>
    <m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x v="6"/>
    <n v="106"/>
    <m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x v="6"/>
    <n v="105"/>
    <m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x v="6"/>
    <n v="106"/>
    <m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x v="6"/>
    <n v="109"/>
    <m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x v="6"/>
    <n v="100"/>
    <m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x v="6"/>
    <n v="103"/>
    <m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x v="6"/>
    <n v="112"/>
    <m/>
    <x v="1"/>
    <s v="plays"/>
    <x v="3263"/>
    <d v="2015-10-30T21:00:00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x v="6"/>
    <n v="103"/>
    <m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x v="6"/>
    <n v="164"/>
    <m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x v="6"/>
    <n v="131"/>
    <m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x v="6"/>
    <n v="102"/>
    <m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x v="6"/>
    <n v="128"/>
    <m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x v="6"/>
    <n v="102"/>
    <m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x v="6"/>
    <n v="102"/>
    <m/>
    <x v="1"/>
    <s v="plays"/>
    <x v="3270"/>
    <d v="2015-07-12T12:47:45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x v="6"/>
    <n v="130"/>
    <m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x v="6"/>
    <n v="154"/>
    <m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x v="6"/>
    <n v="107"/>
    <m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x v="6"/>
    <n v="101"/>
    <m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x v="6"/>
    <n v="100"/>
    <m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x v="6"/>
    <n v="117"/>
    <m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x v="6"/>
    <n v="109"/>
    <m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x v="6"/>
    <n v="103"/>
    <m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x v="6"/>
    <n v="114"/>
    <m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x v="6"/>
    <n v="103"/>
    <m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x v="6"/>
    <n v="122"/>
    <m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x v="6"/>
    <n v="103"/>
    <m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x v="6"/>
    <n v="105"/>
    <m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x v="6"/>
    <n v="102"/>
    <m/>
    <x v="1"/>
    <s v="plays"/>
    <x v="3284"/>
    <d v="2016-01-29T05:59:00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x v="6"/>
    <n v="112"/>
    <m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x v="6"/>
    <n v="102"/>
    <m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x v="6"/>
    <n v="100"/>
    <m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x v="6"/>
    <n v="100"/>
    <m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x v="6"/>
    <n v="133"/>
    <m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x v="6"/>
    <n v="121"/>
    <m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x v="6"/>
    <n v="114"/>
    <m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x v="6"/>
    <n v="286"/>
    <m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x v="6"/>
    <n v="170"/>
    <m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x v="6"/>
    <n v="118"/>
    <m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x v="6"/>
    <n v="103"/>
    <m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x v="6"/>
    <n v="144"/>
    <m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x v="6"/>
    <n v="100"/>
    <m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x v="6"/>
    <n v="102"/>
    <m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x v="6"/>
    <n v="116"/>
    <m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x v="6"/>
    <n v="136"/>
    <m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x v="6"/>
    <n v="133"/>
    <m/>
    <x v="1"/>
    <s v="plays"/>
    <x v="3301"/>
    <d v="2016-08-01T06:59:00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x v="6"/>
    <n v="103"/>
    <m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x v="6"/>
    <n v="116"/>
    <m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x v="6"/>
    <n v="105"/>
    <m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x v="6"/>
    <n v="102"/>
    <m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x v="6"/>
    <n v="175"/>
    <m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x v="6"/>
    <n v="107"/>
    <m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x v="6"/>
    <n v="122"/>
    <m/>
    <x v="1"/>
    <s v="plays"/>
    <x v="3308"/>
    <d v="2016-04-13T21:02:45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x v="6"/>
    <n v="159"/>
    <m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x v="6"/>
    <n v="100"/>
    <m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x v="6"/>
    <n v="110"/>
    <m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x v="6"/>
    <n v="100"/>
    <m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x v="6"/>
    <n v="116"/>
    <m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x v="6"/>
    <n v="211"/>
    <m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x v="6"/>
    <n v="110"/>
    <m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x v="6"/>
    <n v="100"/>
    <m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x v="6"/>
    <n v="106"/>
    <m/>
    <x v="1"/>
    <s v="plays"/>
    <x v="3317"/>
    <d v="2016-06-08T00:57:04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x v="6"/>
    <n v="126"/>
    <m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x v="6"/>
    <n v="108"/>
    <m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x v="6"/>
    <n v="101"/>
    <m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x v="6"/>
    <n v="107"/>
    <m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x v="6"/>
    <n v="102"/>
    <m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x v="6"/>
    <n v="126"/>
    <m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x v="6"/>
    <n v="102"/>
    <m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x v="6"/>
    <n v="113"/>
    <m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x v="6"/>
    <n v="101"/>
    <m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x v="6"/>
    <n v="101"/>
    <m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x v="6"/>
    <n v="146"/>
    <m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x v="6"/>
    <n v="117"/>
    <m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x v="6"/>
    <n v="106"/>
    <m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x v="6"/>
    <n v="105"/>
    <m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x v="6"/>
    <n v="100"/>
    <m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x v="6"/>
    <n v="105"/>
    <m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x v="6"/>
    <n v="139"/>
    <m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x v="6"/>
    <n v="100"/>
    <m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x v="6"/>
    <n v="100"/>
    <m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x v="6"/>
    <n v="110"/>
    <m/>
    <x v="1"/>
    <s v="plays"/>
    <x v="3337"/>
    <d v="2014-10-10T21:00:00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x v="6"/>
    <n v="102"/>
    <m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x v="6"/>
    <n v="104"/>
    <m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x v="6"/>
    <n v="138"/>
    <m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x v="6"/>
    <n v="100"/>
    <m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x v="6"/>
    <n v="102"/>
    <m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x v="6"/>
    <n v="171"/>
    <m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x v="6"/>
    <n v="101"/>
    <m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x v="6"/>
    <n v="130"/>
    <m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x v="6"/>
    <n v="110"/>
    <m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x v="6"/>
    <n v="119"/>
    <m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x v="6"/>
    <n v="100"/>
    <m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x v="6"/>
    <n v="153"/>
    <m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x v="6"/>
    <n v="104"/>
    <m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x v="6"/>
    <n v="101"/>
    <m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x v="6"/>
    <n v="108"/>
    <m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x v="6"/>
    <n v="315"/>
    <m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x v="6"/>
    <n v="102"/>
    <m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x v="6"/>
    <n v="126"/>
    <m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x v="6"/>
    <n v="101"/>
    <m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x v="6"/>
    <n v="101"/>
    <m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x v="6"/>
    <n v="103"/>
    <m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x v="6"/>
    <n v="106"/>
    <m/>
    <x v="1"/>
    <s v="plays"/>
    <x v="3359"/>
    <d v="2017-02-25T01:22:14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x v="6"/>
    <n v="101"/>
    <m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x v="6"/>
    <n v="113"/>
    <m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x v="6"/>
    <n v="218"/>
    <m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x v="6"/>
    <n v="101"/>
    <m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x v="6"/>
    <n v="106"/>
    <m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x v="6"/>
    <n v="104"/>
    <m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x v="6"/>
    <n v="221"/>
    <m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x v="6"/>
    <n v="119"/>
    <m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x v="6"/>
    <n v="105"/>
    <m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x v="6"/>
    <n v="104"/>
    <m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x v="6"/>
    <n v="118"/>
    <m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x v="6"/>
    <n v="139"/>
    <m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x v="6"/>
    <n v="104"/>
    <m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x v="6"/>
    <n v="100"/>
    <m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x v="6"/>
    <n v="107"/>
    <m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x v="6"/>
    <n v="100"/>
    <m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x v="6"/>
    <n v="100"/>
    <m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x v="6"/>
    <n v="101"/>
    <m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x v="6"/>
    <n v="108"/>
    <m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x v="6"/>
    <n v="104"/>
    <m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x v="6"/>
    <n v="104"/>
    <m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x v="6"/>
    <n v="102"/>
    <m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x v="6"/>
    <n v="101"/>
    <m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x v="6"/>
    <n v="112"/>
    <m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x v="6"/>
    <n v="100"/>
    <m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x v="6"/>
    <n v="100"/>
    <m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x v="6"/>
    <n v="105"/>
    <m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x v="6"/>
    <n v="117"/>
    <m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x v="6"/>
    <n v="104"/>
    <m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x v="6"/>
    <n v="115"/>
    <m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x v="6"/>
    <n v="102"/>
    <m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x v="6"/>
    <n v="223"/>
    <m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x v="6"/>
    <n v="100"/>
    <m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x v="6"/>
    <n v="106"/>
    <m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x v="6"/>
    <n v="142"/>
    <m/>
    <x v="1"/>
    <s v="plays"/>
    <x v="3394"/>
    <d v="2014-07-27T14:17:25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x v="6"/>
    <n v="184"/>
    <m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x v="6"/>
    <n v="104"/>
    <m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x v="6"/>
    <n v="112"/>
    <m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x v="6"/>
    <n v="111"/>
    <m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x v="6"/>
    <n v="104"/>
    <m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x v="6"/>
    <n v="100"/>
    <m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x v="6"/>
    <n v="102"/>
    <m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x v="6"/>
    <n v="110"/>
    <m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x v="6"/>
    <n v="100"/>
    <m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x v="6"/>
    <n v="122"/>
    <m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x v="6"/>
    <n v="138"/>
    <m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x v="6"/>
    <n v="100"/>
    <m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x v="6"/>
    <n v="107"/>
    <m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x v="6"/>
    <n v="211"/>
    <m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x v="6"/>
    <n v="124"/>
    <m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x v="6"/>
    <n v="109"/>
    <m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x v="6"/>
    <n v="104"/>
    <m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x v="6"/>
    <n v="100"/>
    <m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x v="6"/>
    <n v="130"/>
    <m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x v="6"/>
    <n v="104"/>
    <m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x v="6"/>
    <n v="100"/>
    <m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x v="6"/>
    <n v="120"/>
    <m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x v="6"/>
    <n v="100"/>
    <m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x v="6"/>
    <n v="101"/>
    <m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x v="6"/>
    <n v="107"/>
    <m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x v="6"/>
    <n v="138"/>
    <m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x v="6"/>
    <n v="101"/>
    <m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x v="6"/>
    <n v="109"/>
    <m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x v="6"/>
    <n v="140"/>
    <m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x v="6"/>
    <n v="104"/>
    <m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x v="6"/>
    <n v="103"/>
    <m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x v="6"/>
    <n v="108"/>
    <m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x v="6"/>
    <n v="100"/>
    <m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x v="6"/>
    <n v="103"/>
    <m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x v="6"/>
    <n v="130"/>
    <m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x v="6"/>
    <n v="109"/>
    <m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x v="6"/>
    <n v="100"/>
    <m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x v="6"/>
    <n v="110"/>
    <m/>
    <x v="1"/>
    <s v="plays"/>
    <x v="3432"/>
    <d v="2016-02-05T22:00:00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x v="6"/>
    <n v="100"/>
    <m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x v="6"/>
    <n v="106"/>
    <m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x v="6"/>
    <n v="112"/>
    <m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x v="6"/>
    <n v="106"/>
    <m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x v="6"/>
    <n v="101"/>
    <m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x v="6"/>
    <n v="104"/>
    <m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x v="6"/>
    <n v="135"/>
    <m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x v="6"/>
    <n v="105"/>
    <m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x v="6"/>
    <n v="103"/>
    <m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x v="6"/>
    <n v="100"/>
    <m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x v="6"/>
    <n v="186"/>
    <m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x v="6"/>
    <n v="289"/>
    <m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x v="6"/>
    <n v="100"/>
    <m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x v="6"/>
    <n v="108"/>
    <m/>
    <x v="1"/>
    <s v="plays"/>
    <x v="3446"/>
    <d v="2015-02-05T12:20:00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x v="6"/>
    <n v="108"/>
    <m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x v="6"/>
    <n v="110"/>
    <m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x v="6"/>
    <n v="171"/>
    <m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x v="6"/>
    <n v="152"/>
    <m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x v="6"/>
    <n v="101"/>
    <m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x v="6"/>
    <n v="153"/>
    <m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x v="6"/>
    <n v="128"/>
    <m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x v="6"/>
    <n v="101"/>
    <m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x v="6"/>
    <n v="101"/>
    <m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x v="6"/>
    <n v="191"/>
    <m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x v="6"/>
    <n v="140"/>
    <m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x v="6"/>
    <n v="124"/>
    <m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x v="6"/>
    <n v="126"/>
    <m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x v="6"/>
    <n v="190"/>
    <m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x v="6"/>
    <n v="139"/>
    <m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x v="6"/>
    <n v="202"/>
    <m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x v="6"/>
    <n v="103"/>
    <m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x v="6"/>
    <n v="102"/>
    <m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x v="6"/>
    <n v="103"/>
    <m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x v="6"/>
    <n v="127"/>
    <m/>
    <x v="1"/>
    <s v="plays"/>
    <x v="3466"/>
    <d v="2016-04-19T23:27:30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x v="6"/>
    <n v="101"/>
    <m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x v="6"/>
    <n v="122"/>
    <m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x v="6"/>
    <n v="113"/>
    <m/>
    <x v="1"/>
    <s v="plays"/>
    <x v="3469"/>
    <d v="2016-04-28T15:24:05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x v="6"/>
    <n v="150"/>
    <m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x v="6"/>
    <n v="215"/>
    <m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x v="6"/>
    <n v="102"/>
    <m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x v="6"/>
    <n v="100"/>
    <m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x v="6"/>
    <n v="101"/>
    <m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x v="6"/>
    <n v="113"/>
    <m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x v="6"/>
    <n v="104"/>
    <m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x v="6"/>
    <n v="115"/>
    <m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x v="6"/>
    <n v="113"/>
    <m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x v="6"/>
    <n v="128"/>
    <m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x v="6"/>
    <n v="143"/>
    <m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x v="6"/>
    <n v="119"/>
    <m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x v="6"/>
    <n v="138"/>
    <m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x v="6"/>
    <n v="160"/>
    <m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x v="6"/>
    <n v="114"/>
    <m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x v="6"/>
    <n v="101"/>
    <m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x v="6"/>
    <n v="155"/>
    <m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x v="6"/>
    <n v="128"/>
    <m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x v="6"/>
    <n v="121"/>
    <m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x v="6"/>
    <n v="113"/>
    <m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x v="6"/>
    <n v="128"/>
    <m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x v="6"/>
    <n v="158"/>
    <m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x v="6"/>
    <n v="105"/>
    <m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x v="6"/>
    <n v="100"/>
    <m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x v="6"/>
    <n v="100"/>
    <m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x v="6"/>
    <n v="107"/>
    <m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x v="6"/>
    <n v="124"/>
    <m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x v="6"/>
    <n v="109"/>
    <m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x v="6"/>
    <n v="102"/>
    <m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x v="6"/>
    <n v="106"/>
    <m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x v="6"/>
    <n v="106"/>
    <m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x v="6"/>
    <n v="101"/>
    <m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x v="6"/>
    <n v="105"/>
    <m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x v="6"/>
    <n v="108"/>
    <m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x v="6"/>
    <n v="100"/>
    <m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x v="6"/>
    <n v="104"/>
    <m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x v="6"/>
    <n v="102"/>
    <m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x v="6"/>
    <n v="104"/>
    <m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x v="6"/>
    <n v="180"/>
    <m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x v="6"/>
    <n v="106"/>
    <m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x v="6"/>
    <n v="101"/>
    <m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x v="6"/>
    <n v="101"/>
    <m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x v="6"/>
    <n v="100"/>
    <m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x v="6"/>
    <n v="118"/>
    <m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x v="6"/>
    <n v="110"/>
    <m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x v="6"/>
    <n v="103"/>
    <m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x v="6"/>
    <n v="100"/>
    <m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x v="6"/>
    <n v="100"/>
    <m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x v="6"/>
    <n v="110"/>
    <m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x v="6"/>
    <n v="101"/>
    <m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x v="6"/>
    <n v="101"/>
    <m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x v="6"/>
    <n v="169"/>
    <m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x v="6"/>
    <n v="100"/>
    <m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x v="6"/>
    <n v="114"/>
    <m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x v="6"/>
    <n v="102"/>
    <m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x v="6"/>
    <n v="106"/>
    <m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x v="6"/>
    <n v="102"/>
    <m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x v="6"/>
    <n v="117"/>
    <m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x v="6"/>
    <n v="101"/>
    <m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x v="6"/>
    <n v="132"/>
    <m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x v="6"/>
    <n v="100"/>
    <m/>
    <x v="1"/>
    <s v="plays"/>
    <x v="3530"/>
    <d v="2016-04-10T20:00:00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x v="6"/>
    <n v="128"/>
    <m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x v="6"/>
    <n v="119"/>
    <m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x v="6"/>
    <n v="126"/>
    <m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x v="6"/>
    <n v="156"/>
    <m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x v="6"/>
    <n v="103"/>
    <m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x v="6"/>
    <n v="153"/>
    <m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x v="6"/>
    <n v="180"/>
    <m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x v="6"/>
    <n v="128"/>
    <m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x v="6"/>
    <n v="120"/>
    <m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x v="6"/>
    <n v="123"/>
    <m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x v="6"/>
    <n v="105"/>
    <m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x v="6"/>
    <n v="102"/>
    <m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x v="6"/>
    <n v="105"/>
    <m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x v="6"/>
    <n v="100"/>
    <m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x v="6"/>
    <n v="100"/>
    <m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x v="6"/>
    <n v="102"/>
    <m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x v="6"/>
    <n v="114"/>
    <m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x v="6"/>
    <n v="102"/>
    <m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x v="6"/>
    <n v="102"/>
    <m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x v="6"/>
    <n v="105"/>
    <m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x v="6"/>
    <n v="102"/>
    <m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x v="6"/>
    <n v="100"/>
    <m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x v="6"/>
    <n v="106"/>
    <m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x v="6"/>
    <n v="113"/>
    <m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x v="6"/>
    <n v="100"/>
    <m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x v="6"/>
    <n v="100"/>
    <m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x v="6"/>
    <n v="100"/>
    <m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x v="6"/>
    <n v="144"/>
    <m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x v="6"/>
    <n v="104"/>
    <m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x v="6"/>
    <n v="108"/>
    <m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x v="6"/>
    <n v="102"/>
    <m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x v="6"/>
    <n v="149"/>
    <m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x v="6"/>
    <n v="105"/>
    <m/>
    <x v="1"/>
    <s v="plays"/>
    <x v="3563"/>
    <d v="2016-08-01T19:00:00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x v="6"/>
    <n v="101"/>
    <m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x v="6"/>
    <n v="131"/>
    <m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x v="6"/>
    <n v="105"/>
    <m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x v="6"/>
    <n v="109"/>
    <m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x v="6"/>
    <n v="111"/>
    <m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x v="6"/>
    <n v="100"/>
    <m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x v="6"/>
    <n v="114"/>
    <m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x v="6"/>
    <n v="122"/>
    <m/>
    <x v="1"/>
    <s v="plays"/>
    <x v="3571"/>
    <d v="2014-10-30T20:36:53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x v="6"/>
    <n v="100"/>
    <m/>
    <x v="1"/>
    <s v="plays"/>
    <x v="3572"/>
    <d v="2015-06-21T13:41:22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x v="6"/>
    <n v="103"/>
    <m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x v="6"/>
    <n v="106"/>
    <m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x v="6"/>
    <n v="101"/>
    <m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x v="6"/>
    <n v="100"/>
    <m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x v="6"/>
    <n v="130"/>
    <m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x v="6"/>
    <n v="100"/>
    <m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x v="6"/>
    <n v="100"/>
    <m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x v="6"/>
    <n v="114"/>
    <m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x v="6"/>
    <n v="100"/>
    <m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x v="6"/>
    <n v="287"/>
    <m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x v="6"/>
    <n v="109"/>
    <m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x v="6"/>
    <n v="116"/>
    <m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x v="6"/>
    <n v="119"/>
    <m/>
    <x v="1"/>
    <s v="plays"/>
    <x v="3585"/>
    <d v="2014-12-21T17:11:30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x v="6"/>
    <n v="109"/>
    <m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x v="6"/>
    <n v="127"/>
    <m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x v="6"/>
    <n v="101"/>
    <m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x v="6"/>
    <n v="128"/>
    <m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x v="6"/>
    <n v="100"/>
    <m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x v="6"/>
    <n v="175"/>
    <m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x v="6"/>
    <n v="127"/>
    <m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x v="6"/>
    <n v="111"/>
    <m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x v="6"/>
    <n v="126"/>
    <m/>
    <x v="1"/>
    <s v="plays"/>
    <x v="3594"/>
    <d v="2016-09-04T01:36:22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x v="6"/>
    <n v="119"/>
    <m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x v="6"/>
    <n v="108"/>
    <m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x v="6"/>
    <n v="103"/>
    <m/>
    <x v="1"/>
    <s v="plays"/>
    <x v="3597"/>
    <d v="2016-03-03T05:59:00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x v="6"/>
    <n v="110"/>
    <m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x v="6"/>
    <n v="202"/>
    <m/>
    <x v="1"/>
    <s v="plays"/>
    <x v="3599"/>
    <d v="2015-08-30T00:00:00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x v="6"/>
    <n v="130"/>
    <m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x v="6"/>
    <n v="104"/>
    <m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x v="6"/>
    <n v="100"/>
    <m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x v="6"/>
    <n v="171"/>
    <m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x v="6"/>
    <n v="113"/>
    <m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x v="6"/>
    <n v="184"/>
    <m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x v="6"/>
    <n v="130"/>
    <m/>
    <x v="1"/>
    <s v="plays"/>
    <x v="3606"/>
    <d v="2016-08-14T14:30:57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x v="6"/>
    <n v="105"/>
    <m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x v="6"/>
    <n v="100"/>
    <m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x v="6"/>
    <n v="153"/>
    <m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x v="6"/>
    <n v="162"/>
    <m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x v="6"/>
    <n v="136"/>
    <m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x v="6"/>
    <n v="144"/>
    <m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x v="6"/>
    <n v="100"/>
    <m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x v="6"/>
    <n v="101"/>
    <m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x v="6"/>
    <n v="107"/>
    <m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x v="6"/>
    <n v="125"/>
    <m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x v="6"/>
    <n v="119"/>
    <m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x v="6"/>
    <n v="101"/>
    <m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x v="6"/>
    <n v="113"/>
    <m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x v="6"/>
    <n v="105"/>
    <m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x v="6"/>
    <n v="110"/>
    <m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x v="6"/>
    <n v="100"/>
    <m/>
    <x v="1"/>
    <s v="plays"/>
    <x v="3622"/>
    <d v="2014-09-28T03:23:00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x v="6"/>
    <n v="120"/>
    <m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x v="6"/>
    <n v="105"/>
    <m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x v="6"/>
    <n v="103"/>
    <m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x v="6"/>
    <n v="102"/>
    <m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x v="6"/>
    <n v="100"/>
    <m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x v="40"/>
    <n v="0"/>
    <m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x v="40"/>
    <n v="0"/>
    <m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x v="40"/>
    <n v="0"/>
    <m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x v="40"/>
    <n v="51"/>
    <m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x v="40"/>
    <n v="20"/>
    <m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x v="40"/>
    <n v="35"/>
    <m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x v="40"/>
    <n v="4"/>
    <m/>
    <x v="1"/>
    <s v="musical"/>
    <x v="3634"/>
    <d v="2017-01-14T03:59:0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x v="40"/>
    <n v="36"/>
    <m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x v="40"/>
    <n v="0"/>
    <m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x v="40"/>
    <n v="31"/>
    <m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x v="40"/>
    <n v="7"/>
    <m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x v="40"/>
    <n v="0"/>
    <m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x v="40"/>
    <n v="6"/>
    <m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x v="40"/>
    <n v="0"/>
    <m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x v="40"/>
    <n v="2"/>
    <m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x v="40"/>
    <n v="0"/>
    <m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x v="40"/>
    <n v="16"/>
    <m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x v="40"/>
    <n v="0"/>
    <m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x v="40"/>
    <n v="5"/>
    <m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x v="40"/>
    <n v="6"/>
    <m/>
    <x v="1"/>
    <s v="musical"/>
    <x v="3647"/>
    <d v="2016-09-30T17:58:47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x v="6"/>
    <n v="100"/>
    <m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x v="6"/>
    <n v="104"/>
    <m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x v="6"/>
    <n v="100"/>
    <m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x v="6"/>
    <n v="104"/>
    <m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x v="6"/>
    <n v="251"/>
    <m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x v="6"/>
    <n v="101"/>
    <m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x v="6"/>
    <n v="174"/>
    <m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x v="6"/>
    <n v="116"/>
    <m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x v="6"/>
    <n v="106"/>
    <m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x v="6"/>
    <n v="111"/>
    <m/>
    <x v="1"/>
    <s v="plays"/>
    <x v="3657"/>
    <d v="2016-06-01T21:42:00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x v="6"/>
    <n v="101"/>
    <m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x v="6"/>
    <n v="102"/>
    <m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x v="6"/>
    <n v="100"/>
    <m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x v="6"/>
    <n v="111"/>
    <m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x v="6"/>
    <n v="101"/>
    <m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x v="6"/>
    <n v="104"/>
    <m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x v="6"/>
    <n v="109"/>
    <m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x v="6"/>
    <n v="115"/>
    <m/>
    <x v="1"/>
    <s v="plays"/>
    <x v="3665"/>
    <d v="2015-10-28T19:54:00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x v="6"/>
    <n v="100"/>
    <m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x v="6"/>
    <n v="103"/>
    <m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x v="6"/>
    <n v="104"/>
    <m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x v="6"/>
    <n v="138"/>
    <m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x v="6"/>
    <n v="110"/>
    <m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x v="6"/>
    <n v="101"/>
    <m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x v="6"/>
    <n v="102"/>
    <m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x v="6"/>
    <n v="114"/>
    <m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x v="6"/>
    <n v="100"/>
    <m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x v="6"/>
    <n v="140"/>
    <m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x v="6"/>
    <n v="129"/>
    <m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x v="6"/>
    <n v="103"/>
    <m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x v="6"/>
    <n v="103"/>
    <m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x v="6"/>
    <n v="110"/>
    <m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x v="6"/>
    <n v="113"/>
    <m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x v="6"/>
    <n v="112"/>
    <m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x v="6"/>
    <n v="139"/>
    <m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x v="6"/>
    <n v="111"/>
    <m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x v="6"/>
    <n v="139"/>
    <m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x v="6"/>
    <n v="106"/>
    <m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x v="6"/>
    <n v="101"/>
    <m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x v="6"/>
    <n v="100"/>
    <m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x v="6"/>
    <n v="109"/>
    <m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x v="6"/>
    <n v="118"/>
    <m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x v="6"/>
    <n v="120"/>
    <m/>
    <x v="1"/>
    <s v="plays"/>
    <x v="3690"/>
    <d v="2014-11-27T15:21:23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x v="6"/>
    <n v="128"/>
    <m/>
    <x v="1"/>
    <s v="plays"/>
    <x v="3691"/>
    <d v="2015-03-02T04:59:00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x v="6"/>
    <n v="126"/>
    <m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x v="6"/>
    <n v="129"/>
    <m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x v="6"/>
    <n v="107"/>
    <m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x v="6"/>
    <n v="100"/>
    <m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x v="6"/>
    <n v="155"/>
    <m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x v="6"/>
    <n v="108"/>
    <m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x v="6"/>
    <n v="111"/>
    <m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x v="6"/>
    <n v="101"/>
    <m/>
    <x v="1"/>
    <s v="plays"/>
    <x v="3699"/>
    <d v="2014-10-15T14:26:5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x v="6"/>
    <n v="121"/>
    <m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x v="6"/>
    <n v="100"/>
    <m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x v="6"/>
    <n v="109"/>
    <m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x v="6"/>
    <n v="123"/>
    <m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x v="6"/>
    <n v="136"/>
    <m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x v="6"/>
    <n v="103"/>
    <m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x v="6"/>
    <n v="121"/>
    <m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x v="6"/>
    <n v="186"/>
    <m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x v="6"/>
    <n v="300"/>
    <m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x v="6"/>
    <n v="108"/>
    <m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x v="6"/>
    <n v="141"/>
    <m/>
    <x v="1"/>
    <s v="plays"/>
    <x v="3710"/>
    <d v="2015-04-03T13:49:48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x v="6"/>
    <n v="114"/>
    <m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x v="6"/>
    <n v="154"/>
    <m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x v="6"/>
    <n v="102"/>
    <m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x v="6"/>
    <n v="102"/>
    <m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x v="6"/>
    <n v="103"/>
    <m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x v="6"/>
    <n v="156"/>
    <m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x v="6"/>
    <n v="101"/>
    <m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x v="6"/>
    <n v="239"/>
    <m/>
    <x v="1"/>
    <s v="plays"/>
    <x v="3718"/>
    <d v="2015-02-27T17:11:15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x v="6"/>
    <n v="210"/>
    <m/>
    <x v="1"/>
    <s v="plays"/>
    <x v="3719"/>
    <d v="2015-06-22T17:31:0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x v="6"/>
    <n v="105"/>
    <m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x v="6"/>
    <n v="101"/>
    <m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x v="6"/>
    <n v="111"/>
    <m/>
    <x v="1"/>
    <s v="plays"/>
    <x v="3722"/>
    <d v="2016-02-11T22:59:00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x v="6"/>
    <n v="102"/>
    <m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x v="6"/>
    <n v="103"/>
    <m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x v="6"/>
    <n v="127"/>
    <m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x v="6"/>
    <n v="339"/>
    <m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x v="6"/>
    <n v="101"/>
    <m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x v="6"/>
    <n v="9"/>
    <m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x v="6"/>
    <n v="7"/>
    <m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x v="6"/>
    <n v="10"/>
    <m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x v="6"/>
    <n v="11"/>
    <m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x v="6"/>
    <n v="15"/>
    <m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x v="6"/>
    <n v="0"/>
    <m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x v="6"/>
    <n v="28"/>
    <m/>
    <x v="1"/>
    <s v="plays"/>
    <x v="3734"/>
    <d v="2015-05-25T21:38:1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x v="6"/>
    <n v="13"/>
    <m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x v="6"/>
    <n v="1"/>
    <m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x v="6"/>
    <n v="21"/>
    <m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x v="6"/>
    <n v="18"/>
    <m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x v="6"/>
    <n v="20"/>
    <m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x v="6"/>
    <n v="18"/>
    <m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x v="6"/>
    <n v="0"/>
    <m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x v="6"/>
    <n v="2"/>
    <m/>
    <x v="1"/>
    <s v="plays"/>
    <x v="3742"/>
    <d v="2014-09-06T05:09:04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x v="6"/>
    <n v="0"/>
    <m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x v="6"/>
    <n v="0"/>
    <m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x v="6"/>
    <n v="10"/>
    <m/>
    <x v="1"/>
    <s v="plays"/>
    <x v="3745"/>
    <d v="2014-08-10T16:45:02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x v="6"/>
    <n v="2"/>
    <m/>
    <x v="1"/>
    <s v="plays"/>
    <x v="3746"/>
    <d v="2016-10-08T09:20:39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x v="6"/>
    <n v="1"/>
    <m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x v="40"/>
    <n v="104"/>
    <m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x v="40"/>
    <n v="105"/>
    <m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x v="40"/>
    <n v="100"/>
    <m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x v="40"/>
    <n v="133"/>
    <m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x v="40"/>
    <n v="113"/>
    <m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x v="40"/>
    <n v="103"/>
    <m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x v="40"/>
    <n v="120"/>
    <m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x v="40"/>
    <n v="130"/>
    <m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x v="40"/>
    <n v="101"/>
    <m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x v="40"/>
    <n v="109"/>
    <m/>
    <x v="1"/>
    <s v="musical"/>
    <x v="3757"/>
    <d v="2014-12-01T20:25:15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x v="40"/>
    <n v="102"/>
    <m/>
    <x v="1"/>
    <s v="musical"/>
    <x v="3758"/>
    <d v="2014-05-19T05:00:0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x v="40"/>
    <n v="110"/>
    <m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x v="40"/>
    <n v="101"/>
    <m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x v="40"/>
    <n v="100"/>
    <m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x v="40"/>
    <n v="106"/>
    <m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x v="40"/>
    <n v="100"/>
    <m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x v="40"/>
    <n v="100"/>
    <m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x v="40"/>
    <n v="113"/>
    <m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x v="40"/>
    <n v="103"/>
    <m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x v="40"/>
    <n v="117"/>
    <m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x v="40"/>
    <n v="108"/>
    <m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x v="40"/>
    <n v="100"/>
    <m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x v="40"/>
    <n v="100"/>
    <m/>
    <x v="1"/>
    <s v="musical"/>
    <x v="3770"/>
    <d v="2015-06-13T22:20:1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x v="40"/>
    <n v="146"/>
    <m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x v="40"/>
    <n v="110"/>
    <m/>
    <x v="1"/>
    <s v="musical"/>
    <x v="3772"/>
    <d v="2016-11-29T06:00:0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x v="40"/>
    <n v="108"/>
    <m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x v="40"/>
    <n v="100"/>
    <m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x v="40"/>
    <n v="100"/>
    <m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x v="40"/>
    <n v="107"/>
    <m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x v="40"/>
    <n v="143"/>
    <m/>
    <x v="1"/>
    <s v="musical"/>
    <x v="3777"/>
    <d v="2014-09-27T04:00:0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x v="40"/>
    <n v="105"/>
    <m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x v="40"/>
    <n v="104"/>
    <m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x v="40"/>
    <n v="120"/>
    <m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x v="40"/>
    <n v="110"/>
    <m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x v="40"/>
    <n v="102"/>
    <m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x v="40"/>
    <n v="129"/>
    <m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x v="40"/>
    <n v="115"/>
    <m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x v="40"/>
    <n v="151"/>
    <m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x v="40"/>
    <n v="111"/>
    <m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x v="40"/>
    <n v="100"/>
    <m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x v="40"/>
    <n v="1"/>
    <m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x v="40"/>
    <n v="3"/>
    <m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x v="40"/>
    <n v="0"/>
    <m/>
    <x v="1"/>
    <s v="musical"/>
    <x v="3790"/>
    <d v="2016-11-22T17:00:23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x v="40"/>
    <n v="0"/>
    <m/>
    <x v="1"/>
    <s v="musical"/>
    <x v="3791"/>
    <d v="2014-07-06T16:36:32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x v="40"/>
    <n v="0"/>
    <m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x v="40"/>
    <n v="60"/>
    <m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x v="40"/>
    <n v="1"/>
    <m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x v="40"/>
    <n v="2"/>
    <m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x v="40"/>
    <n v="0"/>
    <m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x v="40"/>
    <n v="90"/>
    <m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x v="40"/>
    <n v="1"/>
    <m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x v="40"/>
    <n v="4"/>
    <m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x v="40"/>
    <n v="4"/>
    <m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x v="40"/>
    <n v="9"/>
    <m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x v="40"/>
    <n v="0"/>
    <m/>
    <x v="1"/>
    <s v="musical"/>
    <x v="3802"/>
    <d v="2015-10-22T03:01:46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x v="40"/>
    <n v="20"/>
    <m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x v="40"/>
    <n v="0"/>
    <m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x v="40"/>
    <n v="0"/>
    <m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x v="40"/>
    <n v="0"/>
    <m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x v="40"/>
    <n v="30"/>
    <m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x v="6"/>
    <n v="100"/>
    <m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x v="6"/>
    <n v="101"/>
    <m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x v="6"/>
    <n v="122"/>
    <m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x v="6"/>
    <n v="330"/>
    <m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x v="6"/>
    <n v="110"/>
    <m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x v="6"/>
    <n v="101"/>
    <m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x v="6"/>
    <n v="140"/>
    <m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x v="6"/>
    <n v="100"/>
    <m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x v="6"/>
    <n v="119"/>
    <m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x v="6"/>
    <n v="107"/>
    <m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x v="6"/>
    <n v="228"/>
    <m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x v="6"/>
    <n v="106"/>
    <m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x v="6"/>
    <n v="143"/>
    <m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x v="6"/>
    <n v="105"/>
    <m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x v="6"/>
    <n v="110"/>
    <m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x v="6"/>
    <n v="106"/>
    <m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x v="6"/>
    <n v="108"/>
    <m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x v="6"/>
    <n v="105"/>
    <m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x v="6"/>
    <n v="119"/>
    <m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x v="6"/>
    <n v="153"/>
    <m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x v="6"/>
    <n v="100"/>
    <m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x v="6"/>
    <n v="100"/>
    <m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x v="6"/>
    <n v="225"/>
    <m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x v="6"/>
    <n v="106"/>
    <m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x v="6"/>
    <n v="105"/>
    <m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x v="6"/>
    <n v="117"/>
    <m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x v="6"/>
    <n v="109"/>
    <m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x v="6"/>
    <n v="160"/>
    <m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x v="6"/>
    <n v="113"/>
    <m/>
    <x v="1"/>
    <s v="plays"/>
    <x v="3836"/>
    <d v="2016-08-03T04:09:00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x v="6"/>
    <n v="102"/>
    <m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x v="6"/>
    <n v="101"/>
    <m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x v="6"/>
    <n v="101"/>
    <m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x v="6"/>
    <n v="6500"/>
    <m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x v="6"/>
    <n v="9"/>
    <m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x v="6"/>
    <n v="22"/>
    <m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x v="6"/>
    <n v="21"/>
    <m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x v="6"/>
    <n v="41"/>
    <m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x v="6"/>
    <n v="2"/>
    <m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x v="6"/>
    <n v="3"/>
    <m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x v="6"/>
    <n v="16"/>
    <m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x v="6"/>
    <n v="16"/>
    <m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x v="6"/>
    <n v="7"/>
    <m/>
    <x v="1"/>
    <s v="plays"/>
    <x v="3849"/>
    <d v="2015-06-11T18:24:44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x v="6"/>
    <n v="4"/>
    <m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x v="6"/>
    <n v="34"/>
    <m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x v="6"/>
    <n v="0"/>
    <m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x v="6"/>
    <n v="0"/>
    <m/>
    <x v="1"/>
    <s v="plays"/>
    <x v="3853"/>
    <d v="2014-09-01T20:09:38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x v="6"/>
    <n v="16"/>
    <m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x v="6"/>
    <n v="3"/>
    <m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x v="6"/>
    <n v="0"/>
    <m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x v="6"/>
    <n v="5"/>
    <m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x v="6"/>
    <n v="2"/>
    <m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x v="6"/>
    <n v="0"/>
    <m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x v="6"/>
    <n v="18"/>
    <m/>
    <x v="1"/>
    <s v="plays"/>
    <x v="3860"/>
    <d v="2014-08-12T15:51:50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x v="6"/>
    <n v="5"/>
    <m/>
    <x v="1"/>
    <s v="plays"/>
    <x v="3861"/>
    <d v="2014-11-12T21:47:00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x v="6"/>
    <n v="0"/>
    <m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x v="6"/>
    <n v="0"/>
    <m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x v="6"/>
    <n v="1"/>
    <m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x v="6"/>
    <n v="27"/>
    <m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x v="6"/>
    <n v="1"/>
    <m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x v="6"/>
    <n v="13"/>
    <m/>
    <x v="1"/>
    <s v="plays"/>
    <x v="3867"/>
    <d v="2016-06-18T19:32:19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x v="40"/>
    <n v="0"/>
    <m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x v="40"/>
    <n v="3"/>
    <m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x v="40"/>
    <n v="15"/>
    <m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x v="40"/>
    <n v="3"/>
    <m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x v="40"/>
    <n v="0"/>
    <m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x v="40"/>
    <n v="0"/>
    <m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x v="40"/>
    <n v="0"/>
    <m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x v="40"/>
    <n v="0"/>
    <m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x v="40"/>
    <n v="53"/>
    <m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x v="40"/>
    <n v="5"/>
    <m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x v="40"/>
    <n v="0"/>
    <m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x v="40"/>
    <n v="0"/>
    <m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x v="40"/>
    <n v="13"/>
    <m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x v="40"/>
    <n v="5"/>
    <m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x v="40"/>
    <n v="0"/>
    <m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x v="40"/>
    <n v="0"/>
    <m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x v="40"/>
    <n v="0"/>
    <m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x v="40"/>
    <n v="0"/>
    <m/>
    <x v="1"/>
    <s v="musical"/>
    <x v="3885"/>
    <d v="2016-05-09T22:49:51"/>
  </r>
  <r>
    <n v="3886"/>
    <s v="a (Canceled)"/>
    <n v="1"/>
    <x v="3"/>
    <x v="117"/>
    <x v="1"/>
    <x v="2"/>
    <s v="AUD"/>
    <n v="1418275702"/>
    <n v="1415683702"/>
    <b v="0"/>
    <n v="0"/>
    <b v="0"/>
    <x v="40"/>
    <n v="0"/>
    <m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x v="40"/>
    <n v="2"/>
    <m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x v="6"/>
    <n v="27"/>
    <m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x v="6"/>
    <n v="1"/>
    <m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x v="6"/>
    <n v="17"/>
    <m/>
    <x v="1"/>
    <s v="plays"/>
    <x v="3890"/>
    <d v="2015-08-15T18:12:24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x v="6"/>
    <n v="33"/>
    <m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x v="6"/>
    <n v="0"/>
    <m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x v="6"/>
    <n v="22"/>
    <m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x v="6"/>
    <n v="3"/>
    <m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x v="6"/>
    <n v="5"/>
    <m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x v="6"/>
    <n v="11"/>
    <m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x v="6"/>
    <n v="18"/>
    <m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x v="6"/>
    <n v="33"/>
    <m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x v="6"/>
    <n v="1"/>
    <m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x v="6"/>
    <n v="5"/>
    <m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x v="6"/>
    <n v="1"/>
    <m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x v="6"/>
    <n v="49"/>
    <m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x v="6"/>
    <n v="0"/>
    <m/>
    <x v="1"/>
    <s v="plays"/>
    <x v="3903"/>
    <d v="2015-08-14T19:38:00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x v="6"/>
    <n v="0"/>
    <m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x v="6"/>
    <n v="12"/>
    <m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x v="6"/>
    <n v="67"/>
    <m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x v="6"/>
    <n v="15"/>
    <m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x v="6"/>
    <n v="9"/>
    <m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x v="6"/>
    <n v="0"/>
    <m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x v="6"/>
    <n v="3"/>
    <m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x v="6"/>
    <n v="37"/>
    <m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x v="6"/>
    <n v="0"/>
    <m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x v="6"/>
    <n v="10"/>
    <m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x v="6"/>
    <n v="36"/>
    <m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x v="6"/>
    <n v="0"/>
    <m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x v="6"/>
    <n v="0"/>
    <m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x v="6"/>
    <n v="0"/>
    <m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x v="6"/>
    <n v="0"/>
    <m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x v="6"/>
    <n v="2"/>
    <m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x v="6"/>
    <n v="5"/>
    <m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x v="6"/>
    <n v="0"/>
    <m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x v="6"/>
    <n v="8"/>
    <m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x v="6"/>
    <n v="12"/>
    <m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x v="6"/>
    <n v="15"/>
    <m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x v="6"/>
    <n v="10"/>
    <m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x v="6"/>
    <n v="0"/>
    <m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x v="6"/>
    <n v="1"/>
    <m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x v="6"/>
    <n v="13"/>
    <m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x v="6"/>
    <n v="2"/>
    <m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x v="6"/>
    <n v="0"/>
    <m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x v="6"/>
    <n v="0"/>
    <m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x v="6"/>
    <n v="0"/>
    <m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x v="6"/>
    <n v="16"/>
    <m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x v="6"/>
    <n v="11"/>
    <m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x v="6"/>
    <n v="44"/>
    <m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x v="6"/>
    <n v="0"/>
    <m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x v="6"/>
    <n v="86"/>
    <m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x v="6"/>
    <n v="12"/>
    <m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x v="6"/>
    <n v="0"/>
    <m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x v="6"/>
    <n v="0"/>
    <m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x v="6"/>
    <n v="1"/>
    <m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x v="6"/>
    <n v="0"/>
    <m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x v="6"/>
    <n v="36"/>
    <m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x v="6"/>
    <n v="0"/>
    <m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x v="6"/>
    <n v="0"/>
    <m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x v="6"/>
    <n v="3"/>
    <m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x v="6"/>
    <n v="3"/>
    <m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x v="6"/>
    <n v="0"/>
    <m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x v="6"/>
    <n v="16"/>
    <m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x v="6"/>
    <n v="1"/>
    <m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x v="6"/>
    <n v="0"/>
    <m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x v="6"/>
    <n v="0"/>
    <m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x v="6"/>
    <n v="0"/>
    <m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x v="6"/>
    <n v="0"/>
    <m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x v="6"/>
    <n v="24"/>
    <m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x v="6"/>
    <n v="0"/>
    <m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x v="6"/>
    <n v="0"/>
    <m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x v="6"/>
    <n v="32"/>
    <m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x v="6"/>
    <n v="24"/>
    <m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x v="6"/>
    <n v="2"/>
    <m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x v="6"/>
    <n v="0"/>
    <m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x v="6"/>
    <n v="3"/>
    <m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x v="6"/>
    <n v="0"/>
    <m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x v="6"/>
    <n v="6"/>
    <m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x v="6"/>
    <n v="14"/>
    <m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x v="6"/>
    <n v="1"/>
    <m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x v="6"/>
    <n v="24"/>
    <m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x v="6"/>
    <n v="11"/>
    <m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x v="6"/>
    <n v="7"/>
    <m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x v="6"/>
    <n v="0"/>
    <m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x v="6"/>
    <n v="1"/>
    <m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x v="6"/>
    <n v="21"/>
    <m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x v="6"/>
    <n v="78"/>
    <m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x v="6"/>
    <n v="32"/>
    <m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x v="6"/>
    <n v="0"/>
    <m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x v="6"/>
    <n v="48"/>
    <m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x v="6"/>
    <n v="1"/>
    <m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x v="6"/>
    <n v="11"/>
    <m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x v="6"/>
    <n v="2"/>
    <m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x v="6"/>
    <n v="18"/>
    <m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x v="6"/>
    <n v="4"/>
    <m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x v="6"/>
    <n v="20"/>
    <m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x v="6"/>
    <n v="35"/>
    <m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x v="6"/>
    <n v="6"/>
    <m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x v="6"/>
    <n v="32"/>
    <m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x v="6"/>
    <n v="10"/>
    <m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x v="6"/>
    <n v="38"/>
    <m/>
    <x v="1"/>
    <s v="plays"/>
    <x v="3987"/>
    <d v="2014-05-16T22:11:30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x v="6"/>
    <n v="2"/>
    <m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x v="6"/>
    <n v="0"/>
    <m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x v="6"/>
    <n v="4"/>
    <m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x v="6"/>
    <n v="20"/>
    <m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x v="6"/>
    <n v="5"/>
    <m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x v="6"/>
    <n v="0"/>
    <m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x v="6"/>
    <n v="0"/>
    <m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x v="6"/>
    <n v="35"/>
    <m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x v="6"/>
    <n v="17"/>
    <m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x v="6"/>
    <n v="0"/>
    <m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x v="6"/>
    <n v="57"/>
    <m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x v="6"/>
    <n v="17"/>
    <m/>
    <x v="1"/>
    <s v="plays"/>
    <x v="3999"/>
    <d v="2014-08-31T19:51:49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x v="6"/>
    <n v="0"/>
    <m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x v="6"/>
    <n v="38"/>
    <m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x v="6"/>
    <n v="2"/>
    <m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x v="6"/>
    <n v="10"/>
    <m/>
    <x v="1"/>
    <s v="plays"/>
    <x v="4003"/>
    <d v="2015-02-15T14:05:47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x v="6"/>
    <n v="0"/>
    <m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x v="6"/>
    <n v="1"/>
    <m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x v="6"/>
    <n v="0"/>
    <m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x v="6"/>
    <n v="0"/>
    <m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x v="6"/>
    <n v="6"/>
    <m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x v="6"/>
    <n v="4"/>
    <m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x v="6"/>
    <n v="24"/>
    <m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x v="6"/>
    <n v="8"/>
    <m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x v="6"/>
    <n v="0"/>
    <m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x v="6"/>
    <n v="1"/>
    <m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x v="6"/>
    <n v="0"/>
    <m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x v="6"/>
    <n v="0"/>
    <m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x v="6"/>
    <n v="14"/>
    <m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x v="6"/>
    <n v="1"/>
    <m/>
    <x v="1"/>
    <s v="plays"/>
    <x v="4017"/>
    <d v="2014-09-04T16:07:54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x v="6"/>
    <n v="9"/>
    <m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x v="6"/>
    <n v="1"/>
    <m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x v="6"/>
    <n v="17"/>
    <m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x v="6"/>
    <n v="1"/>
    <m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x v="6"/>
    <n v="70"/>
    <m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x v="6"/>
    <n v="0"/>
    <m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x v="6"/>
    <n v="1"/>
    <m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x v="6"/>
    <n v="5"/>
    <m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x v="6"/>
    <n v="0"/>
    <m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x v="6"/>
    <n v="7"/>
    <m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x v="6"/>
    <n v="28"/>
    <m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x v="6"/>
    <n v="0"/>
    <m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x v="6"/>
    <n v="16"/>
    <m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x v="6"/>
    <n v="0"/>
    <m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x v="6"/>
    <n v="7"/>
    <m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x v="6"/>
    <n v="26"/>
    <m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x v="6"/>
    <n v="1"/>
    <m/>
    <x v="1"/>
    <s v="plays"/>
    <x v="4034"/>
    <d v="2015-04-03T21:44:10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x v="6"/>
    <n v="37"/>
    <m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x v="6"/>
    <n v="47"/>
    <m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x v="6"/>
    <n v="11"/>
    <m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x v="6"/>
    <n v="12"/>
    <m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x v="6"/>
    <n v="60"/>
    <m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x v="6"/>
    <n v="31"/>
    <m/>
    <x v="1"/>
    <s v="plays"/>
    <x v="4040"/>
    <d v="2015-07-18T03:00:00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x v="6"/>
    <n v="0"/>
    <m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x v="6"/>
    <n v="0"/>
    <m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x v="6"/>
    <n v="0"/>
    <m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x v="6"/>
    <n v="38"/>
    <m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x v="6"/>
    <n v="0"/>
    <m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x v="6"/>
    <n v="8"/>
    <m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x v="6"/>
    <n v="2"/>
    <m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x v="6"/>
    <n v="18"/>
    <m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x v="6"/>
    <n v="0"/>
    <m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x v="6"/>
    <n v="0"/>
    <m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x v="6"/>
    <n v="0"/>
    <m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x v="6"/>
    <n v="38"/>
    <m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x v="6"/>
    <n v="22"/>
    <m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x v="6"/>
    <n v="0"/>
    <m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x v="6"/>
    <n v="18"/>
    <m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x v="6"/>
    <n v="53"/>
    <m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x v="6"/>
    <n v="22"/>
    <m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x v="6"/>
    <n v="3"/>
    <m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x v="6"/>
    <n v="3"/>
    <m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x v="6"/>
    <n v="3"/>
    <m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x v="6"/>
    <n v="0"/>
    <m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x v="6"/>
    <n v="2"/>
    <m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x v="6"/>
    <n v="1"/>
    <m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x v="6"/>
    <n v="19"/>
    <m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x v="6"/>
    <n v="1"/>
    <m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x v="6"/>
    <n v="0"/>
    <m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x v="6"/>
    <n v="61"/>
    <m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x v="6"/>
    <n v="1"/>
    <m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x v="6"/>
    <n v="34"/>
    <m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x v="6"/>
    <n v="17"/>
    <m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x v="6"/>
    <n v="0"/>
    <m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x v="6"/>
    <n v="0"/>
    <m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x v="6"/>
    <n v="1"/>
    <m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x v="6"/>
    <n v="27"/>
    <m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x v="6"/>
    <n v="29"/>
    <m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x v="6"/>
    <n v="0"/>
    <m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x v="6"/>
    <n v="9"/>
    <m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x v="6"/>
    <n v="0"/>
    <m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x v="6"/>
    <n v="0"/>
    <m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x v="6"/>
    <n v="0"/>
    <m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x v="6"/>
    <n v="16"/>
    <m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x v="6"/>
    <n v="2"/>
    <m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x v="6"/>
    <n v="22"/>
    <m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x v="6"/>
    <n v="0"/>
    <m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x v="6"/>
    <n v="0"/>
    <m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x v="6"/>
    <n v="5"/>
    <m/>
    <x v="1"/>
    <s v="plays"/>
    <x v="4086"/>
    <d v="2015-11-21T04:00:00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x v="6"/>
    <n v="0"/>
    <m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x v="6"/>
    <n v="11"/>
    <m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x v="6"/>
    <n v="5"/>
    <m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x v="6"/>
    <n v="3"/>
    <m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x v="6"/>
    <n v="13"/>
    <m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x v="6"/>
    <n v="0"/>
    <m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x v="6"/>
    <n v="2"/>
    <m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x v="6"/>
    <n v="37"/>
    <m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x v="6"/>
    <n v="3"/>
    <m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x v="6"/>
    <n v="11"/>
    <m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x v="6"/>
    <n v="0"/>
    <m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x v="6"/>
    <n v="0"/>
    <m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x v="6"/>
    <n v="1"/>
    <m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x v="6"/>
    <n v="0"/>
    <m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x v="6"/>
    <n v="0"/>
    <m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x v="6"/>
    <n v="27"/>
    <m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x v="6"/>
    <n v="10"/>
    <m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x v="6"/>
    <n v="21"/>
    <m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x v="6"/>
    <n v="7"/>
    <m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x v="6"/>
    <n v="71"/>
    <m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x v="6"/>
    <n v="2"/>
    <m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x v="6"/>
    <n v="2"/>
    <m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x v="6"/>
    <n v="0"/>
    <m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x v="6"/>
    <n v="29"/>
    <m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x v="6"/>
    <n v="3"/>
    <m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x v="6"/>
    <n v="0"/>
    <m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x v="6"/>
    <n v="0"/>
    <m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B4E562-7C3D-4E0D-8D78-4D4DF69E6EEA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30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6"/>
  </rowFields>
  <rowItems count="126">
    <i>
      <x/>
    </i>
    <i r="1">
      <x v="1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5"/>
    </i>
    <i r="1">
      <x v="16"/>
    </i>
    <i r="1">
      <x v="17"/>
    </i>
    <i r="1">
      <x v="18"/>
    </i>
    <i r="1">
      <x v="20"/>
    </i>
    <i>
      <x v="1"/>
    </i>
    <i r="1">
      <x/>
    </i>
    <i r="1">
      <x v="1"/>
    </i>
    <i r="1">
      <x v="2"/>
    </i>
    <i r="1">
      <x v="3"/>
    </i>
    <i r="1">
      <x v="5"/>
    </i>
    <i r="1">
      <x v="6"/>
    </i>
    <i r="1">
      <x v="8"/>
    </i>
    <i r="1">
      <x v="9"/>
    </i>
    <i r="1">
      <x v="16"/>
    </i>
    <i r="1">
      <x v="18"/>
    </i>
    <i r="1">
      <x v="20"/>
    </i>
    <i>
      <x v="2"/>
    </i>
    <i r="1">
      <x v="1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1"/>
    </i>
    <i r="1">
      <x v="12"/>
    </i>
    <i r="1">
      <x v="14"/>
    </i>
    <i r="1">
      <x v="16"/>
    </i>
    <i r="1">
      <x v="18"/>
    </i>
    <i r="1">
      <x v="20"/>
    </i>
    <i>
      <x v="3"/>
    </i>
    <i r="1">
      <x v="5"/>
    </i>
    <i r="1">
      <x v="20"/>
    </i>
    <i>
      <x v="4"/>
    </i>
    <i r="1">
      <x/>
    </i>
    <i r="1">
      <x v="1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8"/>
    </i>
    <i r="1">
      <x v="20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8"/>
    </i>
    <i r="1">
      <x v="20"/>
    </i>
    <i>
      <x v="6"/>
    </i>
    <i r="1">
      <x v="1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4"/>
    </i>
    <i r="1">
      <x v="15"/>
    </i>
    <i r="1">
      <x v="17"/>
    </i>
    <i r="1">
      <x v="18"/>
    </i>
    <i r="1">
      <x v="20"/>
    </i>
    <i>
      <x v="7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7"/>
    </i>
    <i r="1">
      <x v="18"/>
    </i>
    <i r="1">
      <x v="20"/>
    </i>
    <i>
      <x v="8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" fld="5" subtotal="count" baseField="0" baseItem="0"/>
  </dataFields>
  <formats count="23">
    <format dxfId="36">
      <pivotArea collapsedLevelsAreSubtotals="1" fieldPosition="0">
        <references count="3">
          <reference field="5" count="1" selected="0">
            <x v="0"/>
          </reference>
          <reference field="6" count="1">
            <x v="20"/>
          </reference>
          <reference field="16" count="1" selected="0">
            <x v="0"/>
          </reference>
        </references>
      </pivotArea>
    </format>
    <format dxfId="35">
      <pivotArea collapsedLevelsAreSubtotals="1" fieldPosition="0">
        <references count="3">
          <reference field="5" count="1" selected="0">
            <x v="0"/>
          </reference>
          <reference field="6" count="1">
            <x v="20"/>
          </reference>
          <reference field="16" count="1" selected="0">
            <x v="4"/>
          </reference>
        </references>
      </pivotArea>
    </format>
    <format dxfId="34">
      <pivotArea collapsedLevelsAreSubtotals="1" fieldPosition="0">
        <references count="3">
          <reference field="5" count="1" selected="0">
            <x v="0"/>
          </reference>
          <reference field="6" count="1">
            <x v="20"/>
          </reference>
          <reference field="16" count="1" selected="0">
            <x v="5"/>
          </reference>
        </references>
      </pivotArea>
    </format>
    <format dxfId="33">
      <pivotArea collapsedLevelsAreSubtotals="1" fieldPosition="0">
        <references count="3">
          <reference field="5" count="1" selected="0">
            <x v="0"/>
          </reference>
          <reference field="6" count="1">
            <x v="20"/>
          </reference>
          <reference field="16" count="1" selected="0">
            <x v="6"/>
          </reference>
        </references>
      </pivotArea>
    </format>
    <format dxfId="32">
      <pivotArea collapsedLevelsAreSubtotals="1" fieldPosition="0">
        <references count="3">
          <reference field="5" count="1" selected="0">
            <x v="0"/>
          </reference>
          <reference field="6" count="1">
            <x v="20"/>
          </reference>
          <reference field="16" count="1" selected="0">
            <x v="7"/>
          </reference>
        </references>
      </pivotArea>
    </format>
    <format dxfId="31">
      <pivotArea collapsedLevelsAreSubtotals="1" fieldPosition="0">
        <references count="3">
          <reference field="5" count="1" selected="0">
            <x v="0"/>
          </reference>
          <reference field="6" count="1">
            <x v="20"/>
          </reference>
          <reference field="16" count="1" selected="0">
            <x v="8"/>
          </reference>
        </references>
      </pivotArea>
    </format>
    <format dxfId="30">
      <pivotArea collapsedLevelsAreSubtotals="1" fieldPosition="0">
        <references count="3">
          <reference field="5" count="1" selected="0">
            <x v="0"/>
          </reference>
          <reference field="6" count="1">
            <x v="9"/>
          </reference>
          <reference field="16" count="1" selected="0">
            <x v="8"/>
          </reference>
        </references>
      </pivotArea>
    </format>
    <format dxfId="29">
      <pivotArea collapsedLevelsAreSubtotals="1" fieldPosition="0">
        <references count="3">
          <reference field="5" count="1" selected="0">
            <x v="0"/>
          </reference>
          <reference field="6" count="1">
            <x v="20"/>
          </reference>
          <reference field="16" count="1" selected="0">
            <x v="1"/>
          </reference>
        </references>
      </pivotArea>
    </format>
    <format dxfId="28">
      <pivotArea collapsedLevelsAreSubtotals="1" fieldPosition="0">
        <references count="3">
          <reference field="5" count="1" selected="0">
            <x v="0"/>
          </reference>
          <reference field="6" count="1">
            <x v="20"/>
          </reference>
          <reference field="16" count="1" selected="0">
            <x v="2"/>
          </reference>
        </references>
      </pivotArea>
    </format>
    <format dxfId="27">
      <pivotArea collapsedLevelsAreSubtotals="1" fieldPosition="0">
        <references count="3">
          <reference field="5" count="1" selected="0">
            <x v="0"/>
          </reference>
          <reference field="6" count="1">
            <x v="9"/>
          </reference>
          <reference field="16" count="1" selected="0">
            <x v="5"/>
          </reference>
        </references>
      </pivotArea>
    </format>
    <format dxfId="26">
      <pivotArea collapsedLevelsAreSubtotals="1" fieldPosition="0">
        <references count="3">
          <reference field="5" count="1" selected="0">
            <x v="0"/>
          </reference>
          <reference field="6" count="1">
            <x v="9"/>
          </reference>
          <reference field="16" count="1" selected="0">
            <x v="4"/>
          </reference>
        </references>
      </pivotArea>
    </format>
    <format dxfId="25">
      <pivotArea collapsedLevelsAreSubtotals="1" fieldPosition="0">
        <references count="3">
          <reference field="5" count="1" selected="0">
            <x v="0"/>
          </reference>
          <reference field="6" count="1">
            <x v="3"/>
          </reference>
          <reference field="16" count="1" selected="0">
            <x v="4"/>
          </reference>
        </references>
      </pivotArea>
    </format>
    <format dxfId="24">
      <pivotArea collapsedLevelsAreSubtotals="1" fieldPosition="0">
        <references count="3">
          <reference field="5" count="1" selected="0">
            <x v="0"/>
          </reference>
          <reference field="6" count="1">
            <x v="3"/>
          </reference>
          <reference field="16" count="1" selected="0">
            <x v="4"/>
          </reference>
        </references>
      </pivotArea>
    </format>
    <format dxfId="23">
      <pivotArea collapsedLevelsAreSubtotals="1" fieldPosition="0">
        <references count="3">
          <reference field="5" count="1" selected="0">
            <x v="0"/>
          </reference>
          <reference field="6" count="1">
            <x v="9"/>
          </reference>
          <reference field="16" count="1" selected="0">
            <x v="0"/>
          </reference>
        </references>
      </pivotArea>
    </format>
    <format dxfId="22">
      <pivotArea collapsedLevelsAreSubtotals="1" fieldPosition="0">
        <references count="3">
          <reference field="5" count="1" selected="0">
            <x v="0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21">
      <pivotArea collapsedLevelsAreSubtotals="1" fieldPosition="0">
        <references count="3">
          <reference field="5" count="1" selected="0">
            <x v="0"/>
          </reference>
          <reference field="6" count="1">
            <x v="9"/>
          </reference>
          <reference field="16" count="1" selected="0">
            <x v="2"/>
          </reference>
        </references>
      </pivotArea>
    </format>
    <format dxfId="20">
      <pivotArea collapsedLevelsAreSubtotals="1" fieldPosition="0">
        <references count="3">
          <reference field="5" count="1" selected="0">
            <x v="0"/>
          </reference>
          <reference field="6" count="1">
            <x v="3"/>
          </reference>
          <reference field="16" count="1" selected="0">
            <x v="2"/>
          </reference>
        </references>
      </pivotArea>
    </format>
    <format dxfId="19">
      <pivotArea collapsedLevelsAreSubtotals="1" fieldPosition="0">
        <references count="3">
          <reference field="5" count="1" selected="0">
            <x v="0"/>
          </reference>
          <reference field="6" count="1">
            <x v="3"/>
          </reference>
          <reference field="16" count="1" selected="0">
            <x v="5"/>
          </reference>
        </references>
      </pivotArea>
    </format>
    <format dxfId="18">
      <pivotArea collapsedLevelsAreSubtotals="1" fieldPosition="0">
        <references count="3">
          <reference field="5" count="1" selected="0">
            <x v="0"/>
          </reference>
          <reference field="6" count="1">
            <x v="3"/>
          </reference>
          <reference field="16" count="1" selected="0">
            <x v="6"/>
          </reference>
        </references>
      </pivotArea>
    </format>
    <format dxfId="17">
      <pivotArea collapsedLevelsAreSubtotals="1" fieldPosition="0">
        <references count="3">
          <reference field="5" count="1" selected="0">
            <x v="0"/>
          </reference>
          <reference field="6" count="1">
            <x v="3"/>
          </reference>
          <reference field="16" count="1" selected="0">
            <x v="7"/>
          </reference>
        </references>
      </pivotArea>
    </format>
    <format dxfId="16">
      <pivotArea collapsedLevelsAreSubtotals="1" fieldPosition="0">
        <references count="3">
          <reference field="5" count="1" selected="0">
            <x v="0"/>
          </reference>
          <reference field="6" count="1">
            <x v="9"/>
          </reference>
          <reference field="16" count="1" selected="0">
            <x v="7"/>
          </reference>
        </references>
      </pivotArea>
    </format>
    <format dxfId="15">
      <pivotArea collapsedLevelsAreSubtotals="1" fieldPosition="0">
        <references count="3">
          <reference field="5" count="1" selected="0">
            <x v="0"/>
          </reference>
          <reference field="6" count="1">
            <x v="9"/>
          </reference>
          <reference field="16" count="1" selected="0">
            <x v="8"/>
          </reference>
        </references>
      </pivotArea>
    </format>
    <format dxfId="14">
      <pivotArea collapsedLevelsAreSubtotals="1" fieldPosition="0">
        <references count="3">
          <reference field="5" count="1" selected="0">
            <x v="0"/>
          </reference>
          <reference field="6" count="1">
            <x v="3"/>
          </reference>
          <reference field="16" count="1" selected="0">
            <x v="8"/>
          </reference>
        </references>
      </pivotArea>
    </format>
  </formats>
  <chartFormats count="7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4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</references>
      </pivotArea>
    </chartFormat>
    <chartFormat chart="4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"/>
          </reference>
        </references>
      </pivotArea>
    </chartFormat>
    <chartFormat chart="4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4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3"/>
          </reference>
        </references>
      </pivotArea>
    </chartFormat>
    <chartFormat chart="4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4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4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4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4"/>
          </reference>
        </references>
      </pivotArea>
    </chartFormat>
    <chartFormat chart="4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4"/>
          </reference>
        </references>
      </pivotArea>
    </chartFormat>
    <chartFormat chart="4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4"/>
          </reference>
        </references>
      </pivotArea>
    </chartFormat>
    <chartFormat chart="4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</references>
      </pivotArea>
    </chartFormat>
    <chartFormat chart="4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4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</references>
      </pivotArea>
    </chartFormat>
    <chartFormat chart="4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4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</references>
      </pivotArea>
    </chartFormat>
    <chartFormat chart="4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</references>
      </pivotArea>
    </chartFormat>
    <chartFormat chart="4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4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4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7"/>
          </reference>
        </references>
      </pivotArea>
    </chartFormat>
    <chartFormat chart="4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4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4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4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4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4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4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4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4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4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0"/>
          </reference>
        </references>
      </pivotArea>
    </chartFormat>
    <chartFormat chart="4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4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4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4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4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4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4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2"/>
          </reference>
        </references>
      </pivotArea>
    </chartFormat>
    <chartFormat chart="4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3"/>
          </reference>
        </references>
      </pivotArea>
    </chartFormat>
    <chartFormat chart="4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4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4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4"/>
          </reference>
        </references>
      </pivotArea>
    </chartFormat>
    <chartFormat chart="4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5"/>
          </reference>
        </references>
      </pivotArea>
    </chartFormat>
    <chartFormat chart="4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4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4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4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6"/>
          </reference>
        </references>
      </pivotArea>
    </chartFormat>
    <chartFormat chart="4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4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4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4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7"/>
          </reference>
        </references>
      </pivotArea>
    </chartFormat>
    <chartFormat chart="4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4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4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8"/>
          </reference>
        </references>
      </pivotArea>
    </chartFormat>
    <chartFormat chart="4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9"/>
          </reference>
        </references>
      </pivotArea>
    </chartFormat>
    <chartFormat chart="4" format="6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4" format="6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4" format="6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4" format="6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86EA9A-1139-4957-8AD8-0A6FDEB71153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425CAF-2DF3-41D3-BC85-A4CFC755F6C1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name="Parent Category"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6" subtotal="count" baseField="17" baseItem="0"/>
  </dataFields>
  <formats count="2">
    <format dxfId="13">
      <pivotArea collapsedLevelsAreSubtotals="1" fieldPosition="0">
        <references count="2">
          <reference field="5" count="1" selected="0">
            <x v="0"/>
          </reference>
          <reference field="17" count="1">
            <x v="24"/>
          </reference>
        </references>
      </pivotArea>
    </format>
    <format dxfId="12">
      <pivotArea collapsedLevelsAreSubtotals="1" fieldPosition="0">
        <references count="2">
          <reference field="5" count="1" selected="0">
            <x v="0"/>
          </reference>
          <reference field="17" count="1">
            <x v="28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0DA123-2DF8-4FFE-A123-32EA59CB3901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0ED6E-E2AF-43CD-83EA-ED14BC591A06}">
  <sheetPr codeName="Sheet1"/>
  <dimension ref="A3:F130"/>
  <sheetViews>
    <sheetView zoomScale="90" zoomScaleNormal="90" workbookViewId="0">
      <selection activeCell="B113" sqref="B113"/>
    </sheetView>
  </sheetViews>
  <sheetFormatPr defaultRowHeight="14.5" x14ac:dyDescent="0.35"/>
  <cols>
    <col min="1" max="1" width="16.1796875" bestFit="1" customWidth="1"/>
    <col min="2" max="2" width="15.54296875" bestFit="1" customWidth="1"/>
    <col min="3" max="3" width="5.54296875" bestFit="1" customWidth="1"/>
    <col min="4" max="4" width="8.1796875" bestFit="1" customWidth="1"/>
    <col min="5" max="5" width="3.90625" bestFit="1" customWidth="1"/>
    <col min="6" max="6" width="10.7265625" bestFit="1" customWidth="1"/>
    <col min="7" max="7" width="5.54296875" bestFit="1" customWidth="1"/>
    <col min="8" max="8" width="8.1796875" bestFit="1" customWidth="1"/>
    <col min="9" max="9" width="8" bestFit="1" customWidth="1"/>
    <col min="10" max="10" width="9.1796875" bestFit="1" customWidth="1"/>
    <col min="11" max="11" width="5.54296875" bestFit="1" customWidth="1"/>
    <col min="12" max="12" width="7.6328125" bestFit="1" customWidth="1"/>
    <col min="13" max="13" width="9.1796875" bestFit="1" customWidth="1"/>
    <col min="14" max="14" width="5.54296875" bestFit="1" customWidth="1"/>
    <col min="15" max="15" width="8.1796875" bestFit="1" customWidth="1"/>
    <col min="16" max="16" width="3.90625" bestFit="1" customWidth="1"/>
    <col min="17" max="17" width="7.90625" bestFit="1" customWidth="1"/>
    <col min="18" max="18" width="9.1796875" bestFit="1" customWidth="1"/>
    <col min="19" max="19" width="5.54296875" bestFit="1" customWidth="1"/>
    <col min="20" max="20" width="8.1796875" bestFit="1" customWidth="1"/>
    <col min="21" max="21" width="7.90625" bestFit="1" customWidth="1"/>
    <col min="22" max="22" width="9.1796875" bestFit="1" customWidth="1"/>
    <col min="23" max="23" width="5.54296875" bestFit="1" customWidth="1"/>
    <col min="24" max="24" width="8.1796875" bestFit="1" customWidth="1"/>
    <col min="25" max="25" width="7.81640625" bestFit="1" customWidth="1"/>
    <col min="26" max="26" width="9.1796875" bestFit="1" customWidth="1"/>
    <col min="27" max="27" width="5.54296875" bestFit="1" customWidth="1"/>
    <col min="28" max="28" width="8.1796875" bestFit="1" customWidth="1"/>
    <col min="29" max="29" width="7.90625" bestFit="1" customWidth="1"/>
    <col min="30" max="30" width="9.1796875" bestFit="1" customWidth="1"/>
    <col min="31" max="31" width="5.54296875" bestFit="1" customWidth="1"/>
    <col min="32" max="32" width="8.1796875" bestFit="1" customWidth="1"/>
    <col min="33" max="33" width="7.453125" bestFit="1" customWidth="1"/>
    <col min="34" max="34" width="9.1796875" bestFit="1" customWidth="1"/>
    <col min="35" max="35" width="5.54296875" bestFit="1" customWidth="1"/>
    <col min="36" max="36" width="8.1796875" bestFit="1" customWidth="1"/>
    <col min="37" max="37" width="3.90625" bestFit="1" customWidth="1"/>
    <col min="38" max="38" width="7.54296875" bestFit="1" customWidth="1"/>
    <col min="39" max="39" width="9.1796875" bestFit="1" customWidth="1"/>
    <col min="40" max="40" width="5.54296875" bestFit="1" customWidth="1"/>
    <col min="41" max="41" width="8.1796875" bestFit="1" customWidth="1"/>
    <col min="42" max="42" width="3.90625" bestFit="1" customWidth="1"/>
    <col min="43" max="43" width="7.90625" bestFit="1" customWidth="1"/>
    <col min="44" max="44" width="5.54296875" bestFit="1" customWidth="1"/>
    <col min="45" max="45" width="8.1796875" bestFit="1" customWidth="1"/>
    <col min="46" max="46" width="7.90625" bestFit="1" customWidth="1"/>
    <col min="47" max="47" width="9.1796875" bestFit="1" customWidth="1"/>
    <col min="48" max="48" width="5.54296875" bestFit="1" customWidth="1"/>
    <col min="49" max="49" width="8.1796875" bestFit="1" customWidth="1"/>
    <col min="50" max="50" width="3.90625" bestFit="1" customWidth="1"/>
    <col min="51" max="51" width="7.08984375" bestFit="1" customWidth="1"/>
    <col min="52" max="52" width="9.1796875" bestFit="1" customWidth="1"/>
    <col min="53" max="53" width="5.54296875" bestFit="1" customWidth="1"/>
    <col min="54" max="54" width="8.1796875" bestFit="1" customWidth="1"/>
    <col min="55" max="55" width="7.08984375" bestFit="1" customWidth="1"/>
    <col min="56" max="56" width="9.1796875" bestFit="1" customWidth="1"/>
    <col min="57" max="57" width="7.7265625" bestFit="1" customWidth="1"/>
    <col min="58" max="58" width="5.54296875" bestFit="1" customWidth="1"/>
    <col min="59" max="59" width="8.1796875" bestFit="1" customWidth="1"/>
    <col min="60" max="60" width="3.90625" bestFit="1" customWidth="1"/>
    <col min="61" max="61" width="8.36328125" bestFit="1" customWidth="1"/>
    <col min="62" max="62" width="9.1796875" bestFit="1" customWidth="1"/>
    <col min="63" max="63" width="5.54296875" bestFit="1" customWidth="1"/>
    <col min="64" max="64" width="8.1796875" bestFit="1" customWidth="1"/>
    <col min="65" max="65" width="3.90625" bestFit="1" customWidth="1"/>
    <col min="66" max="66" width="7.90625" bestFit="1" customWidth="1"/>
    <col min="67" max="67" width="9.1796875" bestFit="1" customWidth="1"/>
    <col min="68" max="68" width="5.54296875" bestFit="1" customWidth="1"/>
    <col min="69" max="69" width="8.26953125" bestFit="1" customWidth="1"/>
    <col min="70" max="70" width="9.1796875" bestFit="1" customWidth="1"/>
    <col min="71" max="71" width="5.54296875" bestFit="1" customWidth="1"/>
    <col min="72" max="72" width="8.1796875" bestFit="1" customWidth="1"/>
    <col min="73" max="73" width="7.90625" bestFit="1" customWidth="1"/>
    <col min="74" max="74" width="9.1796875" bestFit="1" customWidth="1"/>
    <col min="75" max="75" width="5.54296875" bestFit="1" customWidth="1"/>
    <col min="76" max="76" width="8.1796875" bestFit="1" customWidth="1"/>
    <col min="77" max="77" width="7.453125" bestFit="1" customWidth="1"/>
    <col min="78" max="78" width="9.1796875" bestFit="1" customWidth="1"/>
    <col min="79" max="79" width="7.7265625" bestFit="1" customWidth="1"/>
    <col min="80" max="80" width="9.1796875" bestFit="1" customWidth="1"/>
    <col min="81" max="81" width="5.54296875" bestFit="1" customWidth="1"/>
    <col min="82" max="82" width="8.1796875" bestFit="1" customWidth="1"/>
    <col min="83" max="83" width="3.90625" bestFit="1" customWidth="1"/>
    <col min="84" max="84" width="7.7265625" bestFit="1" customWidth="1"/>
    <col min="85" max="85" width="10.7265625" bestFit="1" customWidth="1"/>
  </cols>
  <sheetData>
    <row r="3" spans="1:6" x14ac:dyDescent="0.35">
      <c r="A3" s="5" t="s">
        <v>8323</v>
      </c>
      <c r="B3" s="5" t="s">
        <v>8311</v>
      </c>
    </row>
    <row r="4" spans="1:6" x14ac:dyDescent="0.35">
      <c r="A4" s="5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35">
      <c r="A5" s="6" t="s">
        <v>8314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35">
      <c r="A6" s="12" t="s">
        <v>8226</v>
      </c>
      <c r="B6" s="7">
        <v>4</v>
      </c>
      <c r="C6" s="7">
        <v>6</v>
      </c>
      <c r="D6" s="7">
        <v>2</v>
      </c>
      <c r="E6" s="7"/>
      <c r="F6" s="7">
        <v>12</v>
      </c>
    </row>
    <row r="7" spans="1:6" x14ac:dyDescent="0.35">
      <c r="A7" s="12" t="s">
        <v>8229</v>
      </c>
      <c r="B7" s="17">
        <v>6</v>
      </c>
      <c r="C7" s="7">
        <v>7</v>
      </c>
      <c r="D7" s="7">
        <v>3</v>
      </c>
      <c r="E7" s="7"/>
      <c r="F7" s="7">
        <v>16</v>
      </c>
    </row>
    <row r="8" spans="1:6" x14ac:dyDescent="0.35">
      <c r="A8" s="12" t="s">
        <v>8236</v>
      </c>
      <c r="B8" s="7">
        <v>1</v>
      </c>
      <c r="C8" s="7">
        <v>2</v>
      </c>
      <c r="D8" s="7"/>
      <c r="E8" s="7"/>
      <c r="F8" s="7">
        <v>3</v>
      </c>
    </row>
    <row r="9" spans="1:6" x14ac:dyDescent="0.35">
      <c r="A9" s="12" t="s">
        <v>8232</v>
      </c>
      <c r="B9" s="7"/>
      <c r="C9" s="7"/>
      <c r="D9" s="7">
        <v>1</v>
      </c>
      <c r="E9" s="7"/>
      <c r="F9" s="7">
        <v>1</v>
      </c>
    </row>
    <row r="10" spans="1:6" x14ac:dyDescent="0.35">
      <c r="A10" s="12" t="s">
        <v>8227</v>
      </c>
      <c r="B10" s="7">
        <v>3</v>
      </c>
      <c r="C10" s="7">
        <v>1</v>
      </c>
      <c r="D10" s="7"/>
      <c r="E10" s="7"/>
      <c r="F10" s="7">
        <v>4</v>
      </c>
    </row>
    <row r="11" spans="1:6" x14ac:dyDescent="0.35">
      <c r="A11" s="12" t="s">
        <v>8230</v>
      </c>
      <c r="B11" s="7">
        <v>3</v>
      </c>
      <c r="C11" s="7"/>
      <c r="D11" s="7"/>
      <c r="E11" s="7"/>
      <c r="F11" s="7">
        <v>3</v>
      </c>
    </row>
    <row r="12" spans="1:6" x14ac:dyDescent="0.35">
      <c r="A12" s="12" t="s">
        <v>8225</v>
      </c>
      <c r="B12" s="16">
        <v>21</v>
      </c>
      <c r="C12" s="7">
        <v>30</v>
      </c>
      <c r="D12" s="7">
        <v>2</v>
      </c>
      <c r="E12" s="7"/>
      <c r="F12" s="7">
        <v>53</v>
      </c>
    </row>
    <row r="13" spans="1:6" x14ac:dyDescent="0.35">
      <c r="A13" s="12" t="s">
        <v>8231</v>
      </c>
      <c r="B13" s="7"/>
      <c r="C13" s="7"/>
      <c r="D13" s="7">
        <v>1</v>
      </c>
      <c r="E13" s="7"/>
      <c r="F13" s="7">
        <v>1</v>
      </c>
    </row>
    <row r="14" spans="1:6" x14ac:dyDescent="0.35">
      <c r="A14" s="12" t="s">
        <v>8233</v>
      </c>
      <c r="B14" s="7"/>
      <c r="C14" s="7">
        <v>1</v>
      </c>
      <c r="D14" s="7"/>
      <c r="E14" s="7"/>
      <c r="F14" s="7">
        <v>1</v>
      </c>
    </row>
    <row r="15" spans="1:6" x14ac:dyDescent="0.35">
      <c r="A15" s="12" t="s">
        <v>8234</v>
      </c>
      <c r="B15" s="7"/>
      <c r="C15" s="7">
        <v>1</v>
      </c>
      <c r="D15" s="7"/>
      <c r="E15" s="7"/>
      <c r="F15" s="7">
        <v>1</v>
      </c>
    </row>
    <row r="16" spans="1:6" x14ac:dyDescent="0.35">
      <c r="A16" s="12" t="s">
        <v>8228</v>
      </c>
      <c r="B16" s="7">
        <v>1</v>
      </c>
      <c r="C16" s="7"/>
      <c r="D16" s="7"/>
      <c r="E16" s="7"/>
      <c r="F16" s="7">
        <v>1</v>
      </c>
    </row>
    <row r="17" spans="1:6" x14ac:dyDescent="0.35">
      <c r="A17" s="12" t="s">
        <v>8235</v>
      </c>
      <c r="B17" s="7"/>
      <c r="C17" s="7">
        <v>2</v>
      </c>
      <c r="D17" s="7"/>
      <c r="E17" s="7"/>
      <c r="F17" s="7">
        <v>2</v>
      </c>
    </row>
    <row r="18" spans="1:6" x14ac:dyDescent="0.35">
      <c r="A18" s="12" t="s">
        <v>8224</v>
      </c>
      <c r="B18" s="15">
        <v>261</v>
      </c>
      <c r="C18" s="7">
        <v>130</v>
      </c>
      <c r="D18" s="7">
        <v>31</v>
      </c>
      <c r="E18" s="7"/>
      <c r="F18" s="7">
        <v>422</v>
      </c>
    </row>
    <row r="19" spans="1:6" x14ac:dyDescent="0.35">
      <c r="A19" s="6" t="s">
        <v>8315</v>
      </c>
      <c r="B19" s="7">
        <v>34</v>
      </c>
      <c r="C19" s="7">
        <v>140</v>
      </c>
      <c r="D19" s="7">
        <v>20</v>
      </c>
      <c r="E19" s="7">
        <v>6</v>
      </c>
      <c r="F19" s="7">
        <v>200</v>
      </c>
    </row>
    <row r="20" spans="1:6" x14ac:dyDescent="0.35">
      <c r="A20" s="12" t="s">
        <v>8239</v>
      </c>
      <c r="B20" s="7"/>
      <c r="C20" s="7"/>
      <c r="D20" s="7"/>
      <c r="E20" s="7">
        <v>1</v>
      </c>
      <c r="F20" s="7">
        <v>1</v>
      </c>
    </row>
    <row r="21" spans="1:6" x14ac:dyDescent="0.35">
      <c r="A21" s="12" t="s">
        <v>8226</v>
      </c>
      <c r="B21" s="7"/>
      <c r="C21" s="7">
        <v>3</v>
      </c>
      <c r="D21" s="7">
        <v>1</v>
      </c>
      <c r="E21" s="7"/>
      <c r="F21" s="7">
        <v>4</v>
      </c>
    </row>
    <row r="22" spans="1:6" x14ac:dyDescent="0.35">
      <c r="A22" s="12" t="s">
        <v>8242</v>
      </c>
      <c r="B22" s="7"/>
      <c r="C22" s="7">
        <v>1</v>
      </c>
      <c r="D22" s="7"/>
      <c r="E22" s="7"/>
      <c r="F22" s="7">
        <v>1</v>
      </c>
    </row>
    <row r="23" spans="1:6" x14ac:dyDescent="0.35">
      <c r="A23" s="12" t="s">
        <v>8229</v>
      </c>
      <c r="B23" s="7"/>
      <c r="C23" s="7">
        <v>8</v>
      </c>
      <c r="D23" s="7">
        <v>2</v>
      </c>
      <c r="E23" s="7"/>
      <c r="F23" s="7">
        <v>10</v>
      </c>
    </row>
    <row r="24" spans="1:6" x14ac:dyDescent="0.35">
      <c r="A24" s="12" t="s">
        <v>8236</v>
      </c>
      <c r="B24" s="7"/>
      <c r="C24" s="7">
        <v>1</v>
      </c>
      <c r="D24" s="7">
        <v>1</v>
      </c>
      <c r="E24" s="7"/>
      <c r="F24" s="7">
        <v>2</v>
      </c>
    </row>
    <row r="25" spans="1:6" x14ac:dyDescent="0.35">
      <c r="A25" s="12" t="s">
        <v>8232</v>
      </c>
      <c r="B25" s="7"/>
      <c r="C25" s="7">
        <v>1</v>
      </c>
      <c r="D25" s="7"/>
      <c r="E25" s="7"/>
      <c r="F25" s="7">
        <v>1</v>
      </c>
    </row>
    <row r="26" spans="1:6" x14ac:dyDescent="0.35">
      <c r="A26" s="12" t="s">
        <v>8230</v>
      </c>
      <c r="B26" s="7"/>
      <c r="C26" s="7">
        <v>1</v>
      </c>
      <c r="D26" s="7"/>
      <c r="E26" s="7"/>
      <c r="F26" s="7">
        <v>1</v>
      </c>
    </row>
    <row r="27" spans="1:6" x14ac:dyDescent="0.35">
      <c r="A27" s="12" t="s">
        <v>8225</v>
      </c>
      <c r="B27" s="7"/>
      <c r="C27" s="7">
        <v>8</v>
      </c>
      <c r="D27" s="7">
        <v>1</v>
      </c>
      <c r="E27" s="7">
        <v>1</v>
      </c>
      <c r="F27" s="7">
        <v>10</v>
      </c>
    </row>
    <row r="28" spans="1:6" x14ac:dyDescent="0.35">
      <c r="A28" s="12" t="s">
        <v>8234</v>
      </c>
      <c r="B28" s="7"/>
      <c r="C28" s="7">
        <v>1</v>
      </c>
      <c r="D28" s="7"/>
      <c r="E28" s="7"/>
      <c r="F28" s="7">
        <v>1</v>
      </c>
    </row>
    <row r="29" spans="1:6" x14ac:dyDescent="0.35">
      <c r="A29" s="12" t="s">
        <v>8235</v>
      </c>
      <c r="B29" s="7"/>
      <c r="C29" s="7">
        <v>1</v>
      </c>
      <c r="D29" s="7"/>
      <c r="E29" s="7"/>
      <c r="F29" s="7">
        <v>1</v>
      </c>
    </row>
    <row r="30" spans="1:6" x14ac:dyDescent="0.35">
      <c r="A30" s="12" t="s">
        <v>8224</v>
      </c>
      <c r="B30" s="15">
        <v>34</v>
      </c>
      <c r="C30" s="7">
        <v>115</v>
      </c>
      <c r="D30" s="7">
        <v>15</v>
      </c>
      <c r="E30" s="7">
        <v>4</v>
      </c>
      <c r="F30" s="7">
        <v>168</v>
      </c>
    </row>
    <row r="31" spans="1:6" x14ac:dyDescent="0.35">
      <c r="A31" s="6" t="s">
        <v>8316</v>
      </c>
      <c r="B31" s="7">
        <v>80</v>
      </c>
      <c r="C31" s="7">
        <v>140</v>
      </c>
      <c r="D31" s="7"/>
      <c r="E31" s="7"/>
      <c r="F31" s="7">
        <v>220</v>
      </c>
    </row>
    <row r="32" spans="1:6" x14ac:dyDescent="0.35">
      <c r="A32" s="12" t="s">
        <v>8226</v>
      </c>
      <c r="B32" s="7">
        <v>2</v>
      </c>
      <c r="C32" s="7">
        <v>7</v>
      </c>
      <c r="D32" s="7"/>
      <c r="E32" s="7"/>
      <c r="F32" s="7">
        <v>9</v>
      </c>
    </row>
    <row r="33" spans="1:6" x14ac:dyDescent="0.35">
      <c r="A33" s="12" t="s">
        <v>8229</v>
      </c>
      <c r="B33" s="17">
        <v>4</v>
      </c>
      <c r="C33" s="7">
        <v>7</v>
      </c>
      <c r="D33" s="7"/>
      <c r="E33" s="7"/>
      <c r="F33" s="7">
        <v>11</v>
      </c>
    </row>
    <row r="34" spans="1:6" x14ac:dyDescent="0.35">
      <c r="A34" s="12" t="s">
        <v>8240</v>
      </c>
      <c r="B34" s="7"/>
      <c r="C34" s="7">
        <v>1</v>
      </c>
      <c r="D34" s="7"/>
      <c r="E34" s="7"/>
      <c r="F34" s="7">
        <v>1</v>
      </c>
    </row>
    <row r="35" spans="1:6" x14ac:dyDescent="0.35">
      <c r="A35" s="12" t="s">
        <v>8236</v>
      </c>
      <c r="B35" s="7">
        <v>2</v>
      </c>
      <c r="C35" s="7">
        <v>6</v>
      </c>
      <c r="D35" s="7"/>
      <c r="E35" s="7"/>
      <c r="F35" s="7">
        <v>8</v>
      </c>
    </row>
    <row r="36" spans="1:6" x14ac:dyDescent="0.35">
      <c r="A36" s="12" t="s">
        <v>8227</v>
      </c>
      <c r="B36" s="7">
        <v>1</v>
      </c>
      <c r="C36" s="7">
        <v>1</v>
      </c>
      <c r="D36" s="7"/>
      <c r="E36" s="7"/>
      <c r="F36" s="7">
        <v>2</v>
      </c>
    </row>
    <row r="37" spans="1:6" x14ac:dyDescent="0.35">
      <c r="A37" s="12" t="s">
        <v>8230</v>
      </c>
      <c r="B37" s="7"/>
      <c r="C37" s="7">
        <v>2</v>
      </c>
      <c r="D37" s="7"/>
      <c r="E37" s="7"/>
      <c r="F37" s="7">
        <v>2</v>
      </c>
    </row>
    <row r="38" spans="1:6" x14ac:dyDescent="0.35">
      <c r="A38" s="12" t="s">
        <v>8225</v>
      </c>
      <c r="B38" s="16">
        <v>16</v>
      </c>
      <c r="C38" s="7">
        <v>17</v>
      </c>
      <c r="D38" s="7"/>
      <c r="E38" s="7"/>
      <c r="F38" s="7">
        <v>33</v>
      </c>
    </row>
    <row r="39" spans="1:6" x14ac:dyDescent="0.35">
      <c r="A39" s="12" t="s">
        <v>8241</v>
      </c>
      <c r="B39" s="7">
        <v>1</v>
      </c>
      <c r="C39" s="7"/>
      <c r="D39" s="7"/>
      <c r="E39" s="7"/>
      <c r="F39" s="7">
        <v>1</v>
      </c>
    </row>
    <row r="40" spans="1:6" x14ac:dyDescent="0.35">
      <c r="A40" s="12" t="s">
        <v>8237</v>
      </c>
      <c r="B40" s="7">
        <v>1</v>
      </c>
      <c r="C40" s="7"/>
      <c r="D40" s="7"/>
      <c r="E40" s="7"/>
      <c r="F40" s="7">
        <v>1</v>
      </c>
    </row>
    <row r="41" spans="1:6" x14ac:dyDescent="0.35">
      <c r="A41" s="12" t="s">
        <v>8238</v>
      </c>
      <c r="B41" s="7"/>
      <c r="C41" s="7">
        <v>1</v>
      </c>
      <c r="D41" s="7"/>
      <c r="E41" s="7"/>
      <c r="F41" s="7">
        <v>1</v>
      </c>
    </row>
    <row r="42" spans="1:6" x14ac:dyDescent="0.35">
      <c r="A42" s="12" t="s">
        <v>8234</v>
      </c>
      <c r="B42" s="7"/>
      <c r="C42" s="7">
        <v>2</v>
      </c>
      <c r="D42" s="7"/>
      <c r="E42" s="7"/>
      <c r="F42" s="7">
        <v>2</v>
      </c>
    </row>
    <row r="43" spans="1:6" x14ac:dyDescent="0.35">
      <c r="A43" s="12" t="s">
        <v>8235</v>
      </c>
      <c r="B43" s="7">
        <v>1</v>
      </c>
      <c r="C43" s="7"/>
      <c r="D43" s="7"/>
      <c r="E43" s="7"/>
      <c r="F43" s="7">
        <v>1</v>
      </c>
    </row>
    <row r="44" spans="1:6" x14ac:dyDescent="0.35">
      <c r="A44" s="12" t="s">
        <v>8224</v>
      </c>
      <c r="B44" s="15">
        <v>52</v>
      </c>
      <c r="C44" s="7">
        <v>96</v>
      </c>
      <c r="D44" s="7"/>
      <c r="E44" s="7"/>
      <c r="F44" s="7">
        <v>148</v>
      </c>
    </row>
    <row r="45" spans="1:6" x14ac:dyDescent="0.35">
      <c r="A45" s="6" t="s">
        <v>8317</v>
      </c>
      <c r="B45" s="7"/>
      <c r="C45" s="7"/>
      <c r="D45" s="7">
        <v>24</v>
      </c>
      <c r="E45" s="7"/>
      <c r="F45" s="7">
        <v>24</v>
      </c>
    </row>
    <row r="46" spans="1:6" x14ac:dyDescent="0.35">
      <c r="A46" s="12" t="s">
        <v>8236</v>
      </c>
      <c r="B46" s="7"/>
      <c r="C46" s="7"/>
      <c r="D46" s="7">
        <v>1</v>
      </c>
      <c r="E46" s="7"/>
      <c r="F46" s="7">
        <v>1</v>
      </c>
    </row>
    <row r="47" spans="1:6" x14ac:dyDescent="0.35">
      <c r="A47" s="12" t="s">
        <v>8224</v>
      </c>
      <c r="B47" s="7"/>
      <c r="C47" s="7"/>
      <c r="D47" s="7">
        <v>23</v>
      </c>
      <c r="E47" s="7"/>
      <c r="F47" s="7">
        <v>23</v>
      </c>
    </row>
    <row r="48" spans="1:6" x14ac:dyDescent="0.35">
      <c r="A48" s="6" t="s">
        <v>8318</v>
      </c>
      <c r="B48" s="7">
        <v>540</v>
      </c>
      <c r="C48" s="7">
        <v>120</v>
      </c>
      <c r="D48" s="7">
        <v>20</v>
      </c>
      <c r="E48" s="7">
        <v>20</v>
      </c>
      <c r="F48" s="7">
        <v>700</v>
      </c>
    </row>
    <row r="49" spans="1:6" x14ac:dyDescent="0.35">
      <c r="A49" s="12" t="s">
        <v>8239</v>
      </c>
      <c r="B49" s="7">
        <v>1</v>
      </c>
      <c r="C49" s="7"/>
      <c r="D49" s="7"/>
      <c r="E49" s="7"/>
      <c r="F49" s="7">
        <v>1</v>
      </c>
    </row>
    <row r="50" spans="1:6" x14ac:dyDescent="0.35">
      <c r="A50" s="12" t="s">
        <v>8226</v>
      </c>
      <c r="B50" s="7">
        <v>1</v>
      </c>
      <c r="C50" s="7"/>
      <c r="D50" s="7"/>
      <c r="E50" s="7"/>
      <c r="F50" s="7">
        <v>1</v>
      </c>
    </row>
    <row r="51" spans="1:6" x14ac:dyDescent="0.35">
      <c r="A51" s="12" t="s">
        <v>8229</v>
      </c>
      <c r="B51" s="17">
        <v>10</v>
      </c>
      <c r="C51" s="7">
        <v>1</v>
      </c>
      <c r="D51" s="7"/>
      <c r="E51" s="7">
        <v>1</v>
      </c>
      <c r="F51" s="7">
        <v>12</v>
      </c>
    </row>
    <row r="52" spans="1:6" x14ac:dyDescent="0.35">
      <c r="A52" s="12" t="s">
        <v>8236</v>
      </c>
      <c r="B52" s="7">
        <v>2</v>
      </c>
      <c r="C52" s="7">
        <v>2</v>
      </c>
      <c r="D52" s="7"/>
      <c r="E52" s="7"/>
      <c r="F52" s="7">
        <v>4</v>
      </c>
    </row>
    <row r="53" spans="1:6" x14ac:dyDescent="0.35">
      <c r="A53" s="12" t="s">
        <v>8232</v>
      </c>
      <c r="B53" s="7">
        <v>1</v>
      </c>
      <c r="C53" s="7"/>
      <c r="D53" s="7"/>
      <c r="E53" s="7"/>
      <c r="F53" s="7">
        <v>1</v>
      </c>
    </row>
    <row r="54" spans="1:6" x14ac:dyDescent="0.35">
      <c r="A54" s="12" t="s">
        <v>8227</v>
      </c>
      <c r="B54" s="7">
        <v>3</v>
      </c>
      <c r="C54" s="7"/>
      <c r="D54" s="7"/>
      <c r="E54" s="7"/>
      <c r="F54" s="7">
        <v>3</v>
      </c>
    </row>
    <row r="55" spans="1:6" x14ac:dyDescent="0.35">
      <c r="A55" s="12" t="s">
        <v>8230</v>
      </c>
      <c r="B55" s="7">
        <v>4</v>
      </c>
      <c r="C55" s="7"/>
      <c r="D55" s="7"/>
      <c r="E55" s="7">
        <v>1</v>
      </c>
      <c r="F55" s="7">
        <v>5</v>
      </c>
    </row>
    <row r="56" spans="1:6" x14ac:dyDescent="0.35">
      <c r="A56" s="12" t="s">
        <v>8225</v>
      </c>
      <c r="B56" s="16">
        <v>25</v>
      </c>
      <c r="C56" s="7">
        <v>7</v>
      </c>
      <c r="D56" s="7">
        <v>1</v>
      </c>
      <c r="E56" s="7">
        <v>1</v>
      </c>
      <c r="F56" s="7">
        <v>34</v>
      </c>
    </row>
    <row r="57" spans="1:6" x14ac:dyDescent="0.35">
      <c r="A57" s="12" t="s">
        <v>8237</v>
      </c>
      <c r="B57" s="7">
        <v>1</v>
      </c>
      <c r="C57" s="7"/>
      <c r="D57" s="7"/>
      <c r="E57" s="7"/>
      <c r="F57" s="7">
        <v>1</v>
      </c>
    </row>
    <row r="58" spans="1:6" x14ac:dyDescent="0.35">
      <c r="A58" s="12" t="s">
        <v>8235</v>
      </c>
      <c r="B58" s="7">
        <v>2</v>
      </c>
      <c r="C58" s="7"/>
      <c r="D58" s="7"/>
      <c r="E58" s="7"/>
      <c r="F58" s="7">
        <v>2</v>
      </c>
    </row>
    <row r="59" spans="1:6" x14ac:dyDescent="0.35">
      <c r="A59" s="12" t="s">
        <v>8224</v>
      </c>
      <c r="B59" s="15">
        <v>490</v>
      </c>
      <c r="C59" s="7">
        <v>110</v>
      </c>
      <c r="D59" s="7">
        <v>19</v>
      </c>
      <c r="E59" s="7">
        <v>17</v>
      </c>
      <c r="F59" s="7">
        <v>636</v>
      </c>
    </row>
    <row r="60" spans="1:6" x14ac:dyDescent="0.35">
      <c r="A60" s="6" t="s">
        <v>8319</v>
      </c>
      <c r="B60" s="7">
        <v>103</v>
      </c>
      <c r="C60" s="7">
        <v>117</v>
      </c>
      <c r="D60" s="7"/>
      <c r="E60" s="7"/>
      <c r="F60" s="7">
        <v>220</v>
      </c>
    </row>
    <row r="61" spans="1:6" x14ac:dyDescent="0.35">
      <c r="A61" s="12" t="s">
        <v>8239</v>
      </c>
      <c r="B61" s="7">
        <v>1</v>
      </c>
      <c r="C61" s="7"/>
      <c r="D61" s="7"/>
      <c r="E61" s="7"/>
      <c r="F61" s="7">
        <v>1</v>
      </c>
    </row>
    <row r="62" spans="1:6" x14ac:dyDescent="0.35">
      <c r="A62" s="12" t="s">
        <v>8226</v>
      </c>
      <c r="B62" s="7">
        <v>2</v>
      </c>
      <c r="C62" s="7">
        <v>3</v>
      </c>
      <c r="D62" s="7"/>
      <c r="E62" s="7"/>
      <c r="F62" s="7">
        <v>5</v>
      </c>
    </row>
    <row r="63" spans="1:6" x14ac:dyDescent="0.35">
      <c r="A63" s="12" t="s">
        <v>8242</v>
      </c>
      <c r="B63" s="7">
        <v>1</v>
      </c>
      <c r="C63" s="7"/>
      <c r="D63" s="7"/>
      <c r="E63" s="7"/>
      <c r="F63" s="7">
        <v>1</v>
      </c>
    </row>
    <row r="64" spans="1:6" x14ac:dyDescent="0.35">
      <c r="A64" s="12" t="s">
        <v>8229</v>
      </c>
      <c r="B64" s="17">
        <v>6</v>
      </c>
      <c r="C64" s="7">
        <v>7</v>
      </c>
      <c r="D64" s="7"/>
      <c r="E64" s="7"/>
      <c r="F64" s="7">
        <v>13</v>
      </c>
    </row>
    <row r="65" spans="1:6" x14ac:dyDescent="0.35">
      <c r="A65" s="12" t="s">
        <v>8240</v>
      </c>
      <c r="B65" s="7"/>
      <c r="C65" s="7">
        <v>1</v>
      </c>
      <c r="D65" s="7"/>
      <c r="E65" s="7"/>
      <c r="F65" s="7">
        <v>1</v>
      </c>
    </row>
    <row r="66" spans="1:6" x14ac:dyDescent="0.35">
      <c r="A66" s="12" t="s">
        <v>8236</v>
      </c>
      <c r="B66" s="7">
        <v>5</v>
      </c>
      <c r="C66" s="7">
        <v>3</v>
      </c>
      <c r="D66" s="7"/>
      <c r="E66" s="7"/>
      <c r="F66" s="7">
        <v>8</v>
      </c>
    </row>
    <row r="67" spans="1:6" x14ac:dyDescent="0.35">
      <c r="A67" s="12" t="s">
        <v>8232</v>
      </c>
      <c r="B67" s="7">
        <v>1</v>
      </c>
      <c r="C67" s="7"/>
      <c r="D67" s="7"/>
      <c r="E67" s="7"/>
      <c r="F67" s="7">
        <v>1</v>
      </c>
    </row>
    <row r="68" spans="1:6" x14ac:dyDescent="0.35">
      <c r="A68" s="12" t="s">
        <v>8225</v>
      </c>
      <c r="B68" s="16">
        <v>18</v>
      </c>
      <c r="C68" s="7">
        <v>27</v>
      </c>
      <c r="D68" s="7"/>
      <c r="E68" s="7"/>
      <c r="F68" s="7">
        <v>45</v>
      </c>
    </row>
    <row r="69" spans="1:6" x14ac:dyDescent="0.35">
      <c r="A69" s="12" t="s">
        <v>8231</v>
      </c>
      <c r="B69" s="7"/>
      <c r="C69" s="7">
        <v>1</v>
      </c>
      <c r="D69" s="7"/>
      <c r="E69" s="7"/>
      <c r="F69" s="7">
        <v>1</v>
      </c>
    </row>
    <row r="70" spans="1:6" x14ac:dyDescent="0.35">
      <c r="A70" s="12" t="s">
        <v>8241</v>
      </c>
      <c r="B70" s="7">
        <v>1</v>
      </c>
      <c r="C70" s="7"/>
      <c r="D70" s="7"/>
      <c r="E70" s="7"/>
      <c r="F70" s="7">
        <v>1</v>
      </c>
    </row>
    <row r="71" spans="1:6" x14ac:dyDescent="0.35">
      <c r="A71" s="12" t="s">
        <v>8237</v>
      </c>
      <c r="B71" s="7">
        <v>2</v>
      </c>
      <c r="C71" s="7">
        <v>1</v>
      </c>
      <c r="D71" s="7"/>
      <c r="E71" s="7"/>
      <c r="F71" s="7">
        <v>3</v>
      </c>
    </row>
    <row r="72" spans="1:6" x14ac:dyDescent="0.35">
      <c r="A72" s="12" t="s">
        <v>8243</v>
      </c>
      <c r="B72" s="7">
        <v>1</v>
      </c>
      <c r="C72" s="7"/>
      <c r="D72" s="7"/>
      <c r="E72" s="7"/>
      <c r="F72" s="7">
        <v>1</v>
      </c>
    </row>
    <row r="73" spans="1:6" x14ac:dyDescent="0.35">
      <c r="A73" s="12" t="s">
        <v>8233</v>
      </c>
      <c r="B73" s="7"/>
      <c r="C73" s="7">
        <v>2</v>
      </c>
      <c r="D73" s="7"/>
      <c r="E73" s="7"/>
      <c r="F73" s="7">
        <v>2</v>
      </c>
    </row>
    <row r="74" spans="1:6" x14ac:dyDescent="0.35">
      <c r="A74" s="12" t="s">
        <v>8234</v>
      </c>
      <c r="B74" s="7">
        <v>1</v>
      </c>
      <c r="C74" s="7"/>
      <c r="D74" s="7"/>
      <c r="E74" s="7"/>
      <c r="F74" s="7">
        <v>1</v>
      </c>
    </row>
    <row r="75" spans="1:6" x14ac:dyDescent="0.35">
      <c r="A75" s="12" t="s">
        <v>8235</v>
      </c>
      <c r="B75" s="7">
        <v>2</v>
      </c>
      <c r="C75" s="7"/>
      <c r="D75" s="7"/>
      <c r="E75" s="7"/>
      <c r="F75" s="7">
        <v>2</v>
      </c>
    </row>
    <row r="76" spans="1:6" x14ac:dyDescent="0.35">
      <c r="A76" s="12" t="s">
        <v>8224</v>
      </c>
      <c r="B76" s="15">
        <v>62</v>
      </c>
      <c r="C76" s="7">
        <v>72</v>
      </c>
      <c r="D76" s="7"/>
      <c r="E76" s="7"/>
      <c r="F76" s="7">
        <v>134</v>
      </c>
    </row>
    <row r="77" spans="1:6" x14ac:dyDescent="0.35">
      <c r="A77" s="6" t="s">
        <v>8320</v>
      </c>
      <c r="B77" s="7">
        <v>80</v>
      </c>
      <c r="C77" s="7">
        <v>127</v>
      </c>
      <c r="D77" s="7">
        <v>30</v>
      </c>
      <c r="E77" s="7"/>
      <c r="F77" s="7">
        <v>237</v>
      </c>
    </row>
    <row r="78" spans="1:6" x14ac:dyDescent="0.35">
      <c r="A78" s="12" t="s">
        <v>8226</v>
      </c>
      <c r="B78" s="7">
        <v>1</v>
      </c>
      <c r="C78" s="7">
        <v>5</v>
      </c>
      <c r="D78" s="7"/>
      <c r="E78" s="7"/>
      <c r="F78" s="7">
        <v>6</v>
      </c>
    </row>
    <row r="79" spans="1:6" x14ac:dyDescent="0.35">
      <c r="A79" s="12" t="s">
        <v>8229</v>
      </c>
      <c r="B79" s="17">
        <v>3</v>
      </c>
      <c r="C79" s="7">
        <v>5</v>
      </c>
      <c r="D79" s="7">
        <v>1</v>
      </c>
      <c r="E79" s="7"/>
      <c r="F79" s="7">
        <v>9</v>
      </c>
    </row>
    <row r="80" spans="1:6" x14ac:dyDescent="0.35">
      <c r="A80" s="12" t="s">
        <v>8236</v>
      </c>
      <c r="B80" s="7"/>
      <c r="C80" s="7">
        <v>5</v>
      </c>
      <c r="D80" s="7"/>
      <c r="E80" s="7"/>
      <c r="F80" s="7">
        <v>5</v>
      </c>
    </row>
    <row r="81" spans="1:6" x14ac:dyDescent="0.35">
      <c r="A81" s="12" t="s">
        <v>8232</v>
      </c>
      <c r="B81" s="7"/>
      <c r="C81" s="7">
        <v>2</v>
      </c>
      <c r="D81" s="7">
        <v>1</v>
      </c>
      <c r="E81" s="7"/>
      <c r="F81" s="7">
        <v>3</v>
      </c>
    </row>
    <row r="82" spans="1:6" x14ac:dyDescent="0.35">
      <c r="A82" s="12" t="s">
        <v>8227</v>
      </c>
      <c r="B82" s="7"/>
      <c r="C82" s="7">
        <v>2</v>
      </c>
      <c r="D82" s="7">
        <v>1</v>
      </c>
      <c r="E82" s="7"/>
      <c r="F82" s="7">
        <v>3</v>
      </c>
    </row>
    <row r="83" spans="1:6" x14ac:dyDescent="0.35">
      <c r="A83" s="12" t="s">
        <v>8230</v>
      </c>
      <c r="B83" s="7"/>
      <c r="C83" s="7">
        <v>1</v>
      </c>
      <c r="D83" s="7">
        <v>1</v>
      </c>
      <c r="E83" s="7"/>
      <c r="F83" s="7">
        <v>2</v>
      </c>
    </row>
    <row r="84" spans="1:6" x14ac:dyDescent="0.35">
      <c r="A84" s="12" t="s">
        <v>8225</v>
      </c>
      <c r="B84" s="7">
        <v>6</v>
      </c>
      <c r="C84" s="7">
        <v>8</v>
      </c>
      <c r="D84" s="7">
        <v>3</v>
      </c>
      <c r="E84" s="7"/>
      <c r="F84" s="7">
        <v>17</v>
      </c>
    </row>
    <row r="85" spans="1:6" x14ac:dyDescent="0.35">
      <c r="A85" s="12" t="s">
        <v>8241</v>
      </c>
      <c r="B85" s="7"/>
      <c r="C85" s="7">
        <v>1</v>
      </c>
      <c r="D85" s="7"/>
      <c r="E85" s="7"/>
      <c r="F85" s="7">
        <v>1</v>
      </c>
    </row>
    <row r="86" spans="1:6" x14ac:dyDescent="0.35">
      <c r="A86" s="12" t="s">
        <v>8237</v>
      </c>
      <c r="B86" s="7"/>
      <c r="C86" s="7">
        <v>8</v>
      </c>
      <c r="D86" s="7">
        <v>1</v>
      </c>
      <c r="E86" s="7"/>
      <c r="F86" s="7">
        <v>9</v>
      </c>
    </row>
    <row r="87" spans="1:6" x14ac:dyDescent="0.35">
      <c r="A87" s="12" t="s">
        <v>8238</v>
      </c>
      <c r="B87" s="7"/>
      <c r="C87" s="7">
        <v>1</v>
      </c>
      <c r="D87" s="7"/>
      <c r="E87" s="7"/>
      <c r="F87" s="7">
        <v>1</v>
      </c>
    </row>
    <row r="88" spans="1:6" x14ac:dyDescent="0.35">
      <c r="A88" s="12" t="s">
        <v>8233</v>
      </c>
      <c r="B88" s="7">
        <v>1</v>
      </c>
      <c r="C88" s="7"/>
      <c r="D88" s="7"/>
      <c r="E88" s="7"/>
      <c r="F88" s="7">
        <v>1</v>
      </c>
    </row>
    <row r="89" spans="1:6" x14ac:dyDescent="0.35">
      <c r="A89" s="12" t="s">
        <v>8228</v>
      </c>
      <c r="B89" s="7"/>
      <c r="C89" s="7">
        <v>1</v>
      </c>
      <c r="D89" s="7"/>
      <c r="E89" s="7"/>
      <c r="F89" s="7">
        <v>1</v>
      </c>
    </row>
    <row r="90" spans="1:6" x14ac:dyDescent="0.35">
      <c r="A90" s="12" t="s">
        <v>8235</v>
      </c>
      <c r="B90" s="7"/>
      <c r="C90" s="7">
        <v>1</v>
      </c>
      <c r="D90" s="7"/>
      <c r="E90" s="7"/>
      <c r="F90" s="7">
        <v>1</v>
      </c>
    </row>
    <row r="91" spans="1:6" x14ac:dyDescent="0.35">
      <c r="A91" s="12" t="s">
        <v>8224</v>
      </c>
      <c r="B91" s="15">
        <v>69</v>
      </c>
      <c r="C91" s="7">
        <v>87</v>
      </c>
      <c r="D91" s="7">
        <v>22</v>
      </c>
      <c r="E91" s="7"/>
      <c r="F91" s="7">
        <v>178</v>
      </c>
    </row>
    <row r="92" spans="1:6" x14ac:dyDescent="0.35">
      <c r="A92" s="6" t="s">
        <v>8321</v>
      </c>
      <c r="B92" s="7">
        <v>209</v>
      </c>
      <c r="C92" s="7">
        <v>213</v>
      </c>
      <c r="D92" s="7">
        <v>178</v>
      </c>
      <c r="E92" s="7"/>
      <c r="F92" s="7">
        <v>600</v>
      </c>
    </row>
    <row r="93" spans="1:6" x14ac:dyDescent="0.35">
      <c r="A93" s="12" t="s">
        <v>8239</v>
      </c>
      <c r="B93" s="7">
        <v>1</v>
      </c>
      <c r="C93" s="7">
        <v>1</v>
      </c>
      <c r="D93" s="7"/>
      <c r="E93" s="7"/>
      <c r="F93" s="7">
        <v>2</v>
      </c>
    </row>
    <row r="94" spans="1:6" x14ac:dyDescent="0.35">
      <c r="A94" s="12" t="s">
        <v>8226</v>
      </c>
      <c r="B94" s="7">
        <v>3</v>
      </c>
      <c r="C94" s="7">
        <v>4</v>
      </c>
      <c r="D94" s="7">
        <v>9</v>
      </c>
      <c r="E94" s="7"/>
      <c r="F94" s="7">
        <v>16</v>
      </c>
    </row>
    <row r="95" spans="1:6" x14ac:dyDescent="0.35">
      <c r="A95" s="12" t="s">
        <v>8229</v>
      </c>
      <c r="B95" s="17">
        <v>7</v>
      </c>
      <c r="C95" s="7">
        <v>14</v>
      </c>
      <c r="D95" s="7">
        <v>10</v>
      </c>
      <c r="E95" s="7"/>
      <c r="F95" s="7">
        <v>31</v>
      </c>
    </row>
    <row r="96" spans="1:6" x14ac:dyDescent="0.35">
      <c r="A96" s="12" t="s">
        <v>8240</v>
      </c>
      <c r="B96" s="7"/>
      <c r="C96" s="7"/>
      <c r="D96" s="7">
        <v>3</v>
      </c>
      <c r="E96" s="7"/>
      <c r="F96" s="7">
        <v>3</v>
      </c>
    </row>
    <row r="97" spans="1:6" x14ac:dyDescent="0.35">
      <c r="A97" s="12" t="s">
        <v>8236</v>
      </c>
      <c r="B97" s="7">
        <v>9</v>
      </c>
      <c r="C97" s="7">
        <v>6</v>
      </c>
      <c r="D97" s="7">
        <v>1</v>
      </c>
      <c r="E97" s="7"/>
      <c r="F97" s="7">
        <v>16</v>
      </c>
    </row>
    <row r="98" spans="1:6" x14ac:dyDescent="0.35">
      <c r="A98" s="12" t="s">
        <v>8232</v>
      </c>
      <c r="B98" s="7">
        <v>1</v>
      </c>
      <c r="C98" s="7">
        <v>1</v>
      </c>
      <c r="D98" s="7">
        <v>1</v>
      </c>
      <c r="E98" s="7"/>
      <c r="F98" s="7">
        <v>3</v>
      </c>
    </row>
    <row r="99" spans="1:6" x14ac:dyDescent="0.35">
      <c r="A99" s="12" t="s">
        <v>8227</v>
      </c>
      <c r="B99" s="7">
        <v>2</v>
      </c>
      <c r="C99" s="7">
        <v>5</v>
      </c>
      <c r="D99" s="7"/>
      <c r="E99" s="7"/>
      <c r="F99" s="7">
        <v>7</v>
      </c>
    </row>
    <row r="100" spans="1:6" x14ac:dyDescent="0.35">
      <c r="A100" s="12" t="s">
        <v>8230</v>
      </c>
      <c r="B100" s="7">
        <v>1</v>
      </c>
      <c r="C100" s="7">
        <v>3</v>
      </c>
      <c r="D100" s="7">
        <v>4</v>
      </c>
      <c r="E100" s="7"/>
      <c r="F100" s="7">
        <v>8</v>
      </c>
    </row>
    <row r="101" spans="1:6" x14ac:dyDescent="0.35">
      <c r="A101" s="12" t="s">
        <v>8225</v>
      </c>
      <c r="B101" s="16">
        <v>22</v>
      </c>
      <c r="C101" s="7">
        <v>19</v>
      </c>
      <c r="D101" s="7">
        <v>12</v>
      </c>
      <c r="E101" s="7"/>
      <c r="F101" s="7">
        <v>53</v>
      </c>
    </row>
    <row r="102" spans="1:6" x14ac:dyDescent="0.35">
      <c r="A102" s="12" t="s">
        <v>8231</v>
      </c>
      <c r="B102" s="7"/>
      <c r="C102" s="7">
        <v>1</v>
      </c>
      <c r="D102" s="7"/>
      <c r="E102" s="7"/>
      <c r="F102" s="7">
        <v>1</v>
      </c>
    </row>
    <row r="103" spans="1:6" x14ac:dyDescent="0.35">
      <c r="A103" s="12" t="s">
        <v>8241</v>
      </c>
      <c r="B103" s="7">
        <v>1</v>
      </c>
      <c r="C103" s="7"/>
      <c r="D103" s="7">
        <v>2</v>
      </c>
      <c r="E103" s="7"/>
      <c r="F103" s="7">
        <v>3</v>
      </c>
    </row>
    <row r="104" spans="1:6" x14ac:dyDescent="0.35">
      <c r="A104" s="12" t="s">
        <v>8237</v>
      </c>
      <c r="B104" s="7">
        <v>2</v>
      </c>
      <c r="C104" s="7">
        <v>7</v>
      </c>
      <c r="D104" s="7">
        <v>2</v>
      </c>
      <c r="E104" s="7"/>
      <c r="F104" s="7">
        <v>11</v>
      </c>
    </row>
    <row r="105" spans="1:6" x14ac:dyDescent="0.35">
      <c r="A105" s="12" t="s">
        <v>8238</v>
      </c>
      <c r="B105" s="7"/>
      <c r="C105" s="7">
        <v>2</v>
      </c>
      <c r="D105" s="7">
        <v>1</v>
      </c>
      <c r="E105" s="7"/>
      <c r="F105" s="7">
        <v>3</v>
      </c>
    </row>
    <row r="106" spans="1:6" x14ac:dyDescent="0.35">
      <c r="A106" s="12" t="s">
        <v>8233</v>
      </c>
      <c r="B106" s="7">
        <v>1</v>
      </c>
      <c r="C106" s="7">
        <v>8</v>
      </c>
      <c r="D106" s="7">
        <v>4</v>
      </c>
      <c r="E106" s="7"/>
      <c r="F106" s="7">
        <v>13</v>
      </c>
    </row>
    <row r="107" spans="1:6" x14ac:dyDescent="0.35">
      <c r="A107" s="12" t="s">
        <v>8228</v>
      </c>
      <c r="B107" s="7"/>
      <c r="C107" s="7">
        <v>2</v>
      </c>
      <c r="D107" s="7">
        <v>3</v>
      </c>
      <c r="E107" s="7"/>
      <c r="F107" s="7">
        <v>5</v>
      </c>
    </row>
    <row r="108" spans="1:6" x14ac:dyDescent="0.35">
      <c r="A108" s="12" t="s">
        <v>8235</v>
      </c>
      <c r="B108" s="7">
        <v>1</v>
      </c>
      <c r="C108" s="7">
        <v>2</v>
      </c>
      <c r="D108" s="7">
        <v>5</v>
      </c>
      <c r="E108" s="7"/>
      <c r="F108" s="7">
        <v>8</v>
      </c>
    </row>
    <row r="109" spans="1:6" x14ac:dyDescent="0.35">
      <c r="A109" s="12" t="s">
        <v>8224</v>
      </c>
      <c r="B109" s="15">
        <v>158</v>
      </c>
      <c r="C109" s="7">
        <v>138</v>
      </c>
      <c r="D109" s="7">
        <v>121</v>
      </c>
      <c r="E109" s="7"/>
      <c r="F109" s="7">
        <v>417</v>
      </c>
    </row>
    <row r="110" spans="1:6" x14ac:dyDescent="0.35">
      <c r="A110" s="6" t="s">
        <v>8322</v>
      </c>
      <c r="B110" s="7">
        <v>839</v>
      </c>
      <c r="C110" s="7">
        <v>493</v>
      </c>
      <c r="D110" s="7">
        <v>37</v>
      </c>
      <c r="E110" s="7">
        <v>24</v>
      </c>
      <c r="F110" s="7">
        <v>1393</v>
      </c>
    </row>
    <row r="111" spans="1:6" x14ac:dyDescent="0.35">
      <c r="A111" s="12" t="s">
        <v>8239</v>
      </c>
      <c r="B111" s="7"/>
      <c r="C111" s="7">
        <v>1</v>
      </c>
      <c r="D111" s="7"/>
      <c r="E111" s="7"/>
      <c r="F111" s="7">
        <v>1</v>
      </c>
    </row>
    <row r="112" spans="1:6" x14ac:dyDescent="0.35">
      <c r="A112" s="12" t="s">
        <v>8226</v>
      </c>
      <c r="B112" s="7">
        <v>6</v>
      </c>
      <c r="C112" s="7">
        <v>13</v>
      </c>
      <c r="D112" s="7">
        <v>2</v>
      </c>
      <c r="E112" s="7"/>
      <c r="F112" s="7">
        <v>21</v>
      </c>
    </row>
    <row r="113" spans="1:6" x14ac:dyDescent="0.35">
      <c r="A113" s="12" t="s">
        <v>8229</v>
      </c>
      <c r="B113" s="17">
        <v>28</v>
      </c>
      <c r="C113" s="7">
        <v>15</v>
      </c>
      <c r="D113" s="7">
        <v>1</v>
      </c>
      <c r="E113" s="7"/>
      <c r="F113" s="7">
        <v>44</v>
      </c>
    </row>
    <row r="114" spans="1:6" x14ac:dyDescent="0.35">
      <c r="A114" s="12" t="s">
        <v>8240</v>
      </c>
      <c r="B114" s="7">
        <v>1</v>
      </c>
      <c r="C114" s="7"/>
      <c r="D114" s="7"/>
      <c r="E114" s="7"/>
      <c r="F114" s="7">
        <v>1</v>
      </c>
    </row>
    <row r="115" spans="1:6" x14ac:dyDescent="0.35">
      <c r="A115" s="12" t="s">
        <v>8236</v>
      </c>
      <c r="B115" s="7">
        <v>4</v>
      </c>
      <c r="C115" s="7">
        <v>2</v>
      </c>
      <c r="D115" s="7"/>
      <c r="E115" s="7"/>
      <c r="F115" s="7">
        <v>6</v>
      </c>
    </row>
    <row r="116" spans="1:6" x14ac:dyDescent="0.35">
      <c r="A116" s="12" t="s">
        <v>8232</v>
      </c>
      <c r="B116" s="7">
        <v>1</v>
      </c>
      <c r="C116" s="7">
        <v>2</v>
      </c>
      <c r="D116" s="7">
        <v>1</v>
      </c>
      <c r="E116" s="7"/>
      <c r="F116" s="7">
        <v>4</v>
      </c>
    </row>
    <row r="117" spans="1:6" x14ac:dyDescent="0.35">
      <c r="A117" s="12" t="s">
        <v>8227</v>
      </c>
      <c r="B117" s="7">
        <v>2</v>
      </c>
      <c r="C117" s="7"/>
      <c r="D117" s="7"/>
      <c r="E117" s="7"/>
      <c r="F117" s="7">
        <v>2</v>
      </c>
    </row>
    <row r="118" spans="1:6" x14ac:dyDescent="0.35">
      <c r="A118" s="12" t="s">
        <v>8230</v>
      </c>
      <c r="B118" s="7">
        <v>2</v>
      </c>
      <c r="C118" s="7">
        <v>3</v>
      </c>
      <c r="D118" s="7"/>
      <c r="E118" s="7">
        <v>1</v>
      </c>
      <c r="F118" s="7">
        <v>6</v>
      </c>
    </row>
    <row r="119" spans="1:6" x14ac:dyDescent="0.35">
      <c r="A119" s="12" t="s">
        <v>8225</v>
      </c>
      <c r="B119" s="16">
        <v>258</v>
      </c>
      <c r="C119" s="7">
        <v>89</v>
      </c>
      <c r="D119" s="7">
        <v>6</v>
      </c>
      <c r="E119" s="7">
        <v>6</v>
      </c>
      <c r="F119" s="7">
        <v>359</v>
      </c>
    </row>
    <row r="120" spans="1:6" x14ac:dyDescent="0.35">
      <c r="A120" s="12" t="s">
        <v>8241</v>
      </c>
      <c r="B120" s="7">
        <v>5</v>
      </c>
      <c r="C120" s="7">
        <v>3</v>
      </c>
      <c r="D120" s="7"/>
      <c r="E120" s="7">
        <v>1</v>
      </c>
      <c r="F120" s="7">
        <v>9</v>
      </c>
    </row>
    <row r="121" spans="1:6" x14ac:dyDescent="0.35">
      <c r="A121" s="12" t="s">
        <v>8237</v>
      </c>
      <c r="B121" s="7">
        <v>1</v>
      </c>
      <c r="C121" s="7">
        <v>3</v>
      </c>
      <c r="D121" s="7"/>
      <c r="E121" s="7"/>
      <c r="F121" s="7">
        <v>4</v>
      </c>
    </row>
    <row r="122" spans="1:6" x14ac:dyDescent="0.35">
      <c r="A122" s="12" t="s">
        <v>8243</v>
      </c>
      <c r="B122" s="7">
        <v>1</v>
      </c>
      <c r="C122" s="7"/>
      <c r="D122" s="7"/>
      <c r="E122" s="7"/>
      <c r="F122" s="7">
        <v>1</v>
      </c>
    </row>
    <row r="123" spans="1:6" x14ac:dyDescent="0.35">
      <c r="A123" s="12" t="s">
        <v>8238</v>
      </c>
      <c r="B123" s="7"/>
      <c r="C123" s="7">
        <v>4</v>
      </c>
      <c r="D123" s="7"/>
      <c r="E123" s="7">
        <v>3</v>
      </c>
      <c r="F123" s="7">
        <v>7</v>
      </c>
    </row>
    <row r="124" spans="1:6" x14ac:dyDescent="0.35">
      <c r="A124" s="12" t="s">
        <v>8233</v>
      </c>
      <c r="B124" s="7"/>
      <c r="C124" s="7">
        <v>3</v>
      </c>
      <c r="D124" s="7"/>
      <c r="E124" s="7">
        <v>1</v>
      </c>
      <c r="F124" s="7">
        <v>4</v>
      </c>
    </row>
    <row r="125" spans="1:6" x14ac:dyDescent="0.35">
      <c r="A125" s="12" t="s">
        <v>8234</v>
      </c>
      <c r="B125" s="7">
        <v>1</v>
      </c>
      <c r="C125" s="7">
        <v>1</v>
      </c>
      <c r="D125" s="7"/>
      <c r="E125" s="7"/>
      <c r="F125" s="7">
        <v>2</v>
      </c>
    </row>
    <row r="126" spans="1:6" x14ac:dyDescent="0.35">
      <c r="A126" s="12" t="s">
        <v>8228</v>
      </c>
      <c r="B126" s="7">
        <v>2</v>
      </c>
      <c r="C126" s="7">
        <v>2</v>
      </c>
      <c r="D126" s="7">
        <v>1</v>
      </c>
      <c r="E126" s="7"/>
      <c r="F126" s="7">
        <v>5</v>
      </c>
    </row>
    <row r="127" spans="1:6" x14ac:dyDescent="0.35">
      <c r="A127" s="12" t="s">
        <v>8235</v>
      </c>
      <c r="B127" s="7">
        <v>1</v>
      </c>
      <c r="C127" s="7">
        <v>3</v>
      </c>
      <c r="D127" s="7"/>
      <c r="E127" s="7"/>
      <c r="F127" s="7">
        <v>4</v>
      </c>
    </row>
    <row r="128" spans="1:6" x14ac:dyDescent="0.35">
      <c r="A128" s="12" t="s">
        <v>8244</v>
      </c>
      <c r="B128" s="7">
        <v>1</v>
      </c>
      <c r="C128" s="7"/>
      <c r="D128" s="7"/>
      <c r="E128" s="7"/>
      <c r="F128" s="7">
        <v>1</v>
      </c>
    </row>
    <row r="129" spans="1:6" x14ac:dyDescent="0.35">
      <c r="A129" s="12" t="s">
        <v>8224</v>
      </c>
      <c r="B129" s="15">
        <v>525</v>
      </c>
      <c r="C129" s="7">
        <v>349</v>
      </c>
      <c r="D129" s="7">
        <v>26</v>
      </c>
      <c r="E129" s="7">
        <v>12</v>
      </c>
      <c r="F129" s="7">
        <v>912</v>
      </c>
    </row>
    <row r="130" spans="1:6" x14ac:dyDescent="0.35">
      <c r="A130" s="6" t="s">
        <v>8312</v>
      </c>
      <c r="B130" s="7">
        <v>2185</v>
      </c>
      <c r="C130" s="7">
        <v>1530</v>
      </c>
      <c r="D130" s="7">
        <v>349</v>
      </c>
      <c r="E130" s="7">
        <v>50</v>
      </c>
      <c r="F130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abSelected="1" topLeftCell="D1" zoomScale="60" zoomScaleNormal="60" workbookViewId="0">
      <selection activeCell="I9" sqref="I9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bestFit="1" customWidth="1"/>
    <col min="16" max="16" width="16" style="9" bestFit="1" customWidth="1"/>
    <col min="17" max="17" width="12" bestFit="1" customWidth="1"/>
    <col min="18" max="18" width="17.63281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8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ROUND((E2/D2)*100,0)</f>
        <v>137</v>
      </c>
      <c r="P2" s="9">
        <f t="shared" ref="P2:P65" si="1">E2/L2</f>
        <v>63.917582417582416</v>
      </c>
      <c r="Q2" t="str">
        <f t="shared" ref="Q2:Q65" si="2">LEFT(N2,FIND("/",N2)-1)</f>
        <v>film &amp; video</v>
      </c>
      <c r="R2" t="str">
        <f t="shared" ref="R2:R65" si="3">RIGHT(N2,LEN(N2) - FIND("/",N2))</f>
        <v>television</v>
      </c>
      <c r="S2" s="10">
        <f t="shared" ref="S2:S65" si="4">(((J2/60)/60)/24)+DATE(1970,1,1)</f>
        <v>42177.007071759261</v>
      </c>
      <c r="T2" s="10">
        <f t="shared" ref="T2:T65" si="5"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143</v>
      </c>
      <c r="P3" s="9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0">
        <f t="shared" si="4"/>
        <v>42766.600497685184</v>
      </c>
      <c r="T3" s="10">
        <f t="shared" si="5"/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6">ROUND((E66/D66)*100,0)</f>
        <v>173</v>
      </c>
      <c r="P66" s="9">
        <f t="shared" ref="P66:P129" si="7">E66/L66</f>
        <v>86.666666666666671</v>
      </c>
      <c r="Q66" t="str">
        <f t="shared" ref="Q66:Q129" si="8">LEFT(N66,FIND("/",N66)-1)</f>
        <v>film &amp; video</v>
      </c>
      <c r="R66" t="str">
        <f t="shared" ref="R66:R129" si="9">RIGHT(N66,LEN(N66) - FIND("/",N66))</f>
        <v>shorts</v>
      </c>
      <c r="S66" s="10">
        <f t="shared" ref="S66:S129" si="10">(((J66/60)/60)/24)+DATE(1970,1,1)</f>
        <v>41433.01829861111</v>
      </c>
      <c r="T66" s="10">
        <f t="shared" ref="T66:T129" si="11">(((I66/60)/60)/24)+DATE(1970,1,1)</f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6"/>
        <v>108</v>
      </c>
      <c r="P67" s="9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0">
        <f t="shared" si="10"/>
        <v>41835.821226851855</v>
      </c>
      <c r="T67" s="10">
        <f t="shared" si="11"/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s="9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s="9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12">ROUND((E130/D130)*100,0)</f>
        <v>2</v>
      </c>
      <c r="P130" s="9">
        <f t="shared" ref="P130:P193" si="13">E130/L130</f>
        <v>311.16666666666669</v>
      </c>
      <c r="Q130" t="str">
        <f t="shared" ref="Q130:Q193" si="14">LEFT(N130,FIND("/",N130)-1)</f>
        <v>film &amp; video</v>
      </c>
      <c r="R130" t="str">
        <f t="shared" ref="R130:R193" si="15">RIGHT(N130,LEN(N130) - FIND("/",N130))</f>
        <v>science fiction</v>
      </c>
      <c r="S130" s="10">
        <f t="shared" ref="S130:S193" si="16">(((J130/60)/60)/24)+DATE(1970,1,1)</f>
        <v>42628.22792824074</v>
      </c>
      <c r="T130" s="10">
        <f t="shared" ref="T130:T193" si="17">(((I130/60)/60)/24)+DATE(1970,1,1)</f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12"/>
        <v>0</v>
      </c>
      <c r="P131" s="9" t="e">
        <f t="shared" si="13"/>
        <v>#DIV/0!</v>
      </c>
      <c r="Q131" t="str">
        <f t="shared" si="14"/>
        <v>film &amp; video</v>
      </c>
      <c r="R131" t="str">
        <f t="shared" si="15"/>
        <v>science fiction</v>
      </c>
      <c r="S131" s="10">
        <f t="shared" si="16"/>
        <v>41882.937303240738</v>
      </c>
      <c r="T131" s="10">
        <f t="shared" si="17"/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s="9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s="9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s="9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s="9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s="9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s="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s="9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s="9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s="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s="9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s="9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s="9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s="9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s="9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s="9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s="9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s="9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s="9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s="9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s="9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s="9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18">ROUND((E194/D194)*100,0)</f>
        <v>0</v>
      </c>
      <c r="P194" s="9">
        <f t="shared" ref="P194:P257" si="19">E194/L194</f>
        <v>5.666666666666667</v>
      </c>
      <c r="Q194" t="str">
        <f t="shared" ref="Q194:Q257" si="20">LEFT(N194,FIND("/",N194)-1)</f>
        <v>film &amp; video</v>
      </c>
      <c r="R194" t="str">
        <f t="shared" ref="R194:R257" si="21">RIGHT(N194,LEN(N194) - FIND("/",N194))</f>
        <v>drama</v>
      </c>
      <c r="S194" s="10">
        <f t="shared" ref="S194:S257" si="22">(((J194/60)/60)/24)+DATE(1970,1,1)</f>
        <v>41899.792037037041</v>
      </c>
      <c r="T194" s="10">
        <f t="shared" ref="T194:T257" si="23">(((I194/60)/60)/24)+DATE(1970,1,1)</f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8"/>
        <v>0</v>
      </c>
      <c r="P195" s="9" t="e">
        <f t="shared" si="19"/>
        <v>#DIV/0!</v>
      </c>
      <c r="Q195" t="str">
        <f t="shared" si="20"/>
        <v>film &amp; video</v>
      </c>
      <c r="R195" t="str">
        <f t="shared" si="21"/>
        <v>drama</v>
      </c>
      <c r="S195" s="10">
        <f t="shared" si="22"/>
        <v>41911.934791666667</v>
      </c>
      <c r="T195" s="10">
        <f t="shared" si="23"/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s="9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s="9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s="9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s="9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s="9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s="9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s="9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s="9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s="9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s="9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s="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s="9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s="9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s="9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s="9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s="9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s="9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s="9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24">ROUND((E258/D258)*100,0)</f>
        <v>139</v>
      </c>
      <c r="P258" s="9">
        <f t="shared" ref="P258:P321" si="25">E258/L258</f>
        <v>65.756363636363631</v>
      </c>
      <c r="Q258" t="str">
        <f t="shared" ref="Q258:Q321" si="26">LEFT(N258,FIND("/",N258)-1)</f>
        <v>film &amp; video</v>
      </c>
      <c r="R258" t="str">
        <f t="shared" ref="R258:R321" si="27">RIGHT(N258,LEN(N258) - FIND("/",N258))</f>
        <v>documentary</v>
      </c>
      <c r="S258" s="10">
        <f t="shared" ref="S258:S321" si="28">(((J258/60)/60)/24)+DATE(1970,1,1)</f>
        <v>41319.769293981481</v>
      </c>
      <c r="T258" s="10">
        <f t="shared" ref="T258:T321" si="29">(((I258/60)/60)/24)+DATE(1970,1,1)</f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24"/>
        <v>107</v>
      </c>
      <c r="P259" s="9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0">
        <f t="shared" si="28"/>
        <v>42479.626875000002</v>
      </c>
      <c r="T259" s="10">
        <f t="shared" si="29"/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30">ROUND((E322/D322)*100,0)</f>
        <v>107</v>
      </c>
      <c r="P322" s="9">
        <f t="shared" ref="P322:P385" si="31">E322/L322</f>
        <v>134.91139240506328</v>
      </c>
      <c r="Q322" t="str">
        <f t="shared" ref="Q322:Q385" si="32">LEFT(N322,FIND("/",N322)-1)</f>
        <v>film &amp; video</v>
      </c>
      <c r="R322" t="str">
        <f t="shared" ref="R322:R385" si="33">RIGHT(N322,LEN(N322) - FIND("/",N322))</f>
        <v>documentary</v>
      </c>
      <c r="S322" s="10">
        <f t="shared" ref="S322:S385" si="34">(((J322/60)/60)/24)+DATE(1970,1,1)</f>
        <v>42331.551307870366</v>
      </c>
      <c r="T322" s="10">
        <f t="shared" ref="T322:T385" si="35">(((I322/60)/60)/24)+DATE(1970,1,1)</f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30"/>
        <v>103</v>
      </c>
      <c r="P323" s="9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0">
        <f t="shared" si="34"/>
        <v>42647.446597222224</v>
      </c>
      <c r="T323" s="10">
        <f t="shared" si="35"/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36">ROUND((E386/D386)*100,0)</f>
        <v>112</v>
      </c>
      <c r="P386" s="9">
        <f t="shared" ref="P386:P449" si="37">E386/L386</f>
        <v>58.540469973890339</v>
      </c>
      <c r="Q386" t="str">
        <f t="shared" ref="Q386:Q449" si="38">LEFT(N386,FIND("/",N386)-1)</f>
        <v>film &amp; video</v>
      </c>
      <c r="R386" t="str">
        <f t="shared" ref="R386:R449" si="39">RIGHT(N386,LEN(N386) - FIND("/",N386))</f>
        <v>documentary</v>
      </c>
      <c r="S386" s="10">
        <f t="shared" ref="S386:S449" si="40">(((J386/60)/60)/24)+DATE(1970,1,1)</f>
        <v>41980.781793981485</v>
      </c>
      <c r="T386" s="10">
        <f t="shared" ref="T386:T449" si="41">(((I386/60)/60)/24)+DATE(1970,1,1)</f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36"/>
        <v>106</v>
      </c>
      <c r="P387" s="9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0">
        <f t="shared" si="40"/>
        <v>41934.584502314814</v>
      </c>
      <c r="T387" s="10">
        <f t="shared" si="41"/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s="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s="9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s="9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s="9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s="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s="9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s="9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42">ROUND((E450/D450)*100,0)</f>
        <v>3</v>
      </c>
      <c r="P450" s="9">
        <f t="shared" ref="P450:P513" si="43">E450/L450</f>
        <v>20.502500000000001</v>
      </c>
      <c r="Q450" t="str">
        <f t="shared" ref="Q450:Q513" si="44">LEFT(N450,FIND("/",N450)-1)</f>
        <v>film &amp; video</v>
      </c>
      <c r="R450" t="str">
        <f t="shared" ref="R450:R513" si="45">RIGHT(N450,LEN(N450) - FIND("/",N450))</f>
        <v>animation</v>
      </c>
      <c r="S450" s="10">
        <f t="shared" ref="S450:S513" si="46">(((J450/60)/60)/24)+DATE(1970,1,1)</f>
        <v>41753.758043981477</v>
      </c>
      <c r="T450" s="10">
        <f t="shared" ref="T450:T513" si="47">(((I450/60)/60)/24)+DATE(1970,1,1)</f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42"/>
        <v>2</v>
      </c>
      <c r="P451" s="9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0">
        <f t="shared" si="46"/>
        <v>41534.568113425928</v>
      </c>
      <c r="T451" s="10">
        <f t="shared" si="47"/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s="9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s="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s="9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s="9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s="9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s="9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s="9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s="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s="9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s="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s="9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s="9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s="9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s="9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s="9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s="9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s="9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s="9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48">ROUND((E514/D514)*100,0)</f>
        <v>0</v>
      </c>
      <c r="P514" s="9">
        <f t="shared" ref="P514:P577" si="49">E514/L514</f>
        <v>5.5</v>
      </c>
      <c r="Q514" t="str">
        <f t="shared" ref="Q514:Q577" si="50">LEFT(N514,FIND("/",N514)-1)</f>
        <v>film &amp; video</v>
      </c>
      <c r="R514" t="str">
        <f t="shared" ref="R514:R577" si="51">RIGHT(N514,LEN(N514) - FIND("/",N514))</f>
        <v>animation</v>
      </c>
      <c r="S514" s="10">
        <f t="shared" ref="S514:S577" si="52">(((J514/60)/60)/24)+DATE(1970,1,1)</f>
        <v>42649.742210648154</v>
      </c>
      <c r="T514" s="10">
        <f t="shared" ref="T514:T577" si="53">(((I514/60)/60)/24)+DATE(1970,1,1)</f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48"/>
        <v>14</v>
      </c>
      <c r="P515" s="9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0">
        <f t="shared" si="52"/>
        <v>42552.653993055559</v>
      </c>
      <c r="T515" s="10">
        <f t="shared" si="53"/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s="9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s="9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s="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s="9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s="9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s="9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s="9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s="9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s="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s="9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54">ROUND((E578/D578)*100,0)</f>
        <v>0</v>
      </c>
      <c r="P578" s="9">
        <f t="shared" ref="P578:P641" si="55">E578/L578</f>
        <v>1</v>
      </c>
      <c r="Q578" t="str">
        <f t="shared" ref="Q578:Q641" si="56">LEFT(N578,FIND("/",N578)-1)</f>
        <v>technology</v>
      </c>
      <c r="R578" t="str">
        <f t="shared" ref="R578:R641" si="57">RIGHT(N578,LEN(N578) - FIND("/",N578))</f>
        <v>web</v>
      </c>
      <c r="S578" s="10">
        <f t="shared" ref="S578:S641" si="58">(((J578/60)/60)/24)+DATE(1970,1,1)</f>
        <v>42031.471666666665</v>
      </c>
      <c r="T578" s="10">
        <f t="shared" ref="T578:T641" si="59">(((I578/60)/60)/24)+DATE(1970,1,1)</f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54"/>
        <v>0</v>
      </c>
      <c r="P579" s="9">
        <f t="shared" si="55"/>
        <v>10</v>
      </c>
      <c r="Q579" t="str">
        <f t="shared" si="56"/>
        <v>technology</v>
      </c>
      <c r="R579" t="str">
        <f t="shared" si="57"/>
        <v>web</v>
      </c>
      <c r="S579" s="10">
        <f t="shared" si="58"/>
        <v>42450.589143518519</v>
      </c>
      <c r="T579" s="10">
        <f t="shared" si="59"/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s="9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s="9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s="9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s="9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s="9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s="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s="9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s="9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s="9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s="9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s="9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s="9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s="9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s="9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s="9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s="9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s="9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s="9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s="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60">ROUND((E642/D642)*100,0)</f>
        <v>144</v>
      </c>
      <c r="P642" s="9">
        <f t="shared" ref="P642:P705" si="61">E642/L642</f>
        <v>50.5</v>
      </c>
      <c r="Q642" t="str">
        <f t="shared" ref="Q642:Q705" si="62">LEFT(N642,FIND("/",N642)-1)</f>
        <v>technology</v>
      </c>
      <c r="R642" t="str">
        <f t="shared" ref="R642:R705" si="63">RIGHT(N642,LEN(N642) - FIND("/",N642))</f>
        <v>wearables</v>
      </c>
      <c r="S642" s="10">
        <f t="shared" ref="S642:S705" si="64">(((J642/60)/60)/24)+DATE(1970,1,1)</f>
        <v>42683.420312500006</v>
      </c>
      <c r="T642" s="10">
        <f t="shared" ref="T642:T705" si="65">(((I642/60)/60)/24)+DATE(1970,1,1)</f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60"/>
        <v>119</v>
      </c>
      <c r="P643" s="9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0">
        <f t="shared" si="64"/>
        <v>42199.57</v>
      </c>
      <c r="T643" s="10">
        <f t="shared" si="65"/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s="9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66">ROUND((E706/D706)*100,0)</f>
        <v>1</v>
      </c>
      <c r="P706" s="9">
        <f t="shared" ref="P706:P769" si="67">E706/L706</f>
        <v>120.25</v>
      </c>
      <c r="Q706" t="str">
        <f t="shared" ref="Q706:Q769" si="68">LEFT(N706,FIND("/",N706)-1)</f>
        <v>technology</v>
      </c>
      <c r="R706" t="str">
        <f t="shared" ref="R706:R769" si="69">RIGHT(N706,LEN(N706) - FIND("/",N706))</f>
        <v>wearables</v>
      </c>
      <c r="S706" s="10">
        <f t="shared" ref="S706:S769" si="70">(((J706/60)/60)/24)+DATE(1970,1,1)</f>
        <v>42726.192916666667</v>
      </c>
      <c r="T706" s="10">
        <f t="shared" ref="T706:T769" si="71">(((I706/60)/60)/24)+DATE(1970,1,1)</f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66"/>
        <v>1</v>
      </c>
      <c r="P707" s="9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0">
        <f t="shared" si="70"/>
        <v>42726.491643518515</v>
      </c>
      <c r="T707" s="10">
        <f t="shared" si="71"/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s="9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s="9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s="9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s="9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s="9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s="9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72">ROUND((E770/D770)*100,0)</f>
        <v>0</v>
      </c>
      <c r="P770" s="9" t="e">
        <f t="shared" ref="P770:P833" si="73">E770/L770</f>
        <v>#DIV/0!</v>
      </c>
      <c r="Q770" t="str">
        <f t="shared" ref="Q770:Q833" si="74">LEFT(N770,FIND("/",N770)-1)</f>
        <v>publishing</v>
      </c>
      <c r="R770" t="str">
        <f t="shared" ref="R770:R833" si="75">RIGHT(N770,LEN(N770) - FIND("/",N770))</f>
        <v>fiction</v>
      </c>
      <c r="S770" s="10">
        <f t="shared" ref="S770:S833" si="76">(((J770/60)/60)/24)+DATE(1970,1,1)</f>
        <v>41594.207060185188</v>
      </c>
      <c r="T770" s="10">
        <f t="shared" ref="T770:T833" si="77">(((I770/60)/60)/24)+DATE(1970,1,1)</f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72"/>
        <v>41</v>
      </c>
      <c r="P771" s="9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0">
        <f t="shared" si="76"/>
        <v>41604.996458333335</v>
      </c>
      <c r="T771" s="10">
        <f t="shared" si="77"/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s="9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78">ROUND((E834/D834)*100,0)</f>
        <v>101</v>
      </c>
      <c r="P834" s="9">
        <f t="shared" ref="P834:P897" si="79">E834/L834</f>
        <v>97.993896103896105</v>
      </c>
      <c r="Q834" t="str">
        <f t="shared" ref="Q834:Q897" si="80">LEFT(N834,FIND("/",N834)-1)</f>
        <v>music</v>
      </c>
      <c r="R834" t="str">
        <f t="shared" ref="R834:R897" si="81">RIGHT(N834,LEN(N834) - FIND("/",N834))</f>
        <v>rock</v>
      </c>
      <c r="S834" s="10">
        <f t="shared" ref="S834:S897" si="82">(((J834/60)/60)/24)+DATE(1970,1,1)</f>
        <v>40869.675173611111</v>
      </c>
      <c r="T834" s="10">
        <f t="shared" ref="T834:T897" si="83">(((I834/60)/60)/24)+DATE(1970,1,1)</f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78"/>
        <v>102</v>
      </c>
      <c r="P835" s="9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0">
        <f t="shared" si="82"/>
        <v>41718.878182870372</v>
      </c>
      <c r="T835" s="10">
        <f t="shared" si="83"/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s="9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s="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84">ROUND((E898/D898)*100,0)</f>
        <v>40</v>
      </c>
      <c r="P898" s="9">
        <f t="shared" ref="P898:P961" si="85">E898/L898</f>
        <v>44.444444444444443</v>
      </c>
      <c r="Q898" t="str">
        <f t="shared" ref="Q898:Q961" si="86">LEFT(N898,FIND("/",N898)-1)</f>
        <v>music</v>
      </c>
      <c r="R898" t="str">
        <f t="shared" ref="R898:R961" si="87">RIGHT(N898,LEN(N898) - FIND("/",N898))</f>
        <v>indie rock</v>
      </c>
      <c r="S898" s="10">
        <f t="shared" ref="S898:S961" si="88">(((J898/60)/60)/24)+DATE(1970,1,1)</f>
        <v>42218.872986111113</v>
      </c>
      <c r="T898" s="10">
        <f t="shared" ref="T898:T961" si="89">(((I898/60)/60)/24)+DATE(1970,1,1)</f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84"/>
        <v>0</v>
      </c>
      <c r="P899" s="9" t="e">
        <f t="shared" si="85"/>
        <v>#DIV/0!</v>
      </c>
      <c r="Q899" t="str">
        <f t="shared" si="86"/>
        <v>music</v>
      </c>
      <c r="R899" t="str">
        <f t="shared" si="87"/>
        <v>indie rock</v>
      </c>
      <c r="S899" s="10">
        <f t="shared" si="88"/>
        <v>41211.688750000001</v>
      </c>
      <c r="T899" s="10">
        <f t="shared" si="89"/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s="9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s="9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s="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s="9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s="9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s="9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s="9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s="9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s="9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s="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s="9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s="9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s="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90">ROUND((E962/D962)*100,0)</f>
        <v>46</v>
      </c>
      <c r="P962" s="9">
        <f t="shared" ref="P962:P1025" si="91">E962/L962</f>
        <v>136.46276595744681</v>
      </c>
      <c r="Q962" t="str">
        <f t="shared" ref="Q962:Q1025" si="92">LEFT(N962,FIND("/",N962)-1)</f>
        <v>technology</v>
      </c>
      <c r="R962" t="str">
        <f t="shared" ref="R962:R1025" si="93">RIGHT(N962,LEN(N962) - FIND("/",N962))</f>
        <v>wearables</v>
      </c>
      <c r="S962" s="10">
        <f t="shared" ref="S962:S1025" si="94">(((J962/60)/60)/24)+DATE(1970,1,1)</f>
        <v>42766.626793981486</v>
      </c>
      <c r="T962" s="10">
        <f t="shared" ref="T962:T1025" si="95">(((I962/60)/60)/24)+DATE(1970,1,1)</f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90"/>
        <v>42</v>
      </c>
      <c r="P963" s="9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0">
        <f t="shared" si="94"/>
        <v>42740.693692129629</v>
      </c>
      <c r="T963" s="10">
        <f t="shared" si="95"/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s="9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96">ROUND((E1026/D1026)*100,0)</f>
        <v>119</v>
      </c>
      <c r="P1026" s="9">
        <f t="shared" ref="P1026:P1089" si="97">E1026/L1026</f>
        <v>388.9762295081967</v>
      </c>
      <c r="Q1026" t="str">
        <f t="shared" ref="Q1026:Q1089" si="98">LEFT(N1026,FIND("/",N1026)-1)</f>
        <v>music</v>
      </c>
      <c r="R1026" t="str">
        <f t="shared" ref="R1026:R1089" si="99">RIGHT(N1026,LEN(N1026) - FIND("/",N1026))</f>
        <v>electronic music</v>
      </c>
      <c r="S1026" s="10">
        <f t="shared" ref="S1026:S1089" si="100">(((J1026/60)/60)/24)+DATE(1970,1,1)</f>
        <v>42370.580590277779</v>
      </c>
      <c r="T1026" s="10">
        <f t="shared" ref="T1026:T1089" si="101">(((I1026/60)/60)/24)+DATE(1970,1,1)</f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96"/>
        <v>110</v>
      </c>
      <c r="P1027" s="9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0">
        <f t="shared" si="100"/>
        <v>42049.833761574075</v>
      </c>
      <c r="T1027" s="10">
        <f t="shared" si="101"/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s="9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s="9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s="9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s="9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s="9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s="9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s="9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s="9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s="9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s="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s="9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s="9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s="9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s="9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s="9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s="9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s="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102">ROUND((E1090/D1090)*100,0)</f>
        <v>14</v>
      </c>
      <c r="P1090" s="9">
        <f t="shared" ref="P1090:P1153" si="103">E1090/L1090</f>
        <v>43.41727891156463</v>
      </c>
      <c r="Q1090" t="str">
        <f t="shared" ref="Q1090:Q1153" si="104">LEFT(N1090,FIND("/",N1090)-1)</f>
        <v>games</v>
      </c>
      <c r="R1090" t="str">
        <f t="shared" ref="R1090:R1153" si="105">RIGHT(N1090,LEN(N1090) - FIND("/",N1090))</f>
        <v>video games</v>
      </c>
      <c r="S1090" s="10">
        <f t="shared" ref="S1090:S1153" si="106">(((J1090/60)/60)/24)+DATE(1970,1,1)</f>
        <v>41723.799386574072</v>
      </c>
      <c r="T1090" s="10">
        <f t="shared" ref="T1090:T1153" si="107">(((I1090/60)/60)/24)+DATE(1970,1,1)</f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102"/>
        <v>8</v>
      </c>
      <c r="P1091" s="9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0">
        <f t="shared" si="106"/>
        <v>42151.189525462964</v>
      </c>
      <c r="T1091" s="10">
        <f t="shared" si="107"/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s="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s="9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s="9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s="9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s="9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s="9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s="9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s="9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s="9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s="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s="9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108">ROUND((E1154/D1154)*100,0)</f>
        <v>6</v>
      </c>
      <c r="P1154" s="9">
        <f t="shared" ref="P1154:P1217" si="109">E1154/L1154</f>
        <v>60.733333333333334</v>
      </c>
      <c r="Q1154" t="str">
        <f t="shared" ref="Q1154:Q1217" si="110">LEFT(N1154,FIND("/",N1154)-1)</f>
        <v>food</v>
      </c>
      <c r="R1154" t="str">
        <f t="shared" ref="R1154:R1217" si="111">RIGHT(N1154,LEN(N1154) - FIND("/",N1154))</f>
        <v>food trucks</v>
      </c>
      <c r="S1154" s="10">
        <f t="shared" ref="S1154:S1217" si="112">(((J1154/60)/60)/24)+DATE(1970,1,1)</f>
        <v>42109.709629629629</v>
      </c>
      <c r="T1154" s="10">
        <f t="shared" ref="T1154:T1217" si="113">(((I1154/60)/60)/24)+DATE(1970,1,1)</f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108"/>
        <v>1</v>
      </c>
      <c r="P1155" s="9">
        <f t="shared" si="109"/>
        <v>50</v>
      </c>
      <c r="Q1155" t="str">
        <f t="shared" si="110"/>
        <v>food</v>
      </c>
      <c r="R1155" t="str">
        <f t="shared" si="111"/>
        <v>food trucks</v>
      </c>
      <c r="S1155" s="10">
        <f t="shared" si="112"/>
        <v>42143.714178240742</v>
      </c>
      <c r="T1155" s="10">
        <f t="shared" si="113"/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s="9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s="9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s="9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s="9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s="9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s="9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s="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114">ROUND((E1218/D1218)*100,0)</f>
        <v>146</v>
      </c>
      <c r="P1218" s="9">
        <f t="shared" ref="P1218:P1281" si="115">E1218/L1218</f>
        <v>91.882882882882882</v>
      </c>
      <c r="Q1218" t="str">
        <f t="shared" ref="Q1218:Q1281" si="116">LEFT(N1218,FIND("/",N1218)-1)</f>
        <v>photography</v>
      </c>
      <c r="R1218" t="str">
        <f t="shared" ref="R1218:R1281" si="117">RIGHT(N1218,LEN(N1218) - FIND("/",N1218))</f>
        <v>photobooks</v>
      </c>
      <c r="S1218" s="10">
        <f t="shared" ref="S1218:S1281" si="118">(((J1218/60)/60)/24)+DATE(1970,1,1)</f>
        <v>42247.616400462968</v>
      </c>
      <c r="T1218" s="10">
        <f t="shared" ref="T1218:T1281" si="119">(((I1218/60)/60)/24)+DATE(1970,1,1)</f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114"/>
        <v>103</v>
      </c>
      <c r="P1219" s="9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0">
        <f t="shared" si="118"/>
        <v>42535.809490740736</v>
      </c>
      <c r="T1219" s="10">
        <f t="shared" si="119"/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s="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s="9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s="9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s="9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s="9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s="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s="9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120">ROUND((E1282/D1282)*100,0)</f>
        <v>111</v>
      </c>
      <c r="P1282" s="9">
        <f t="shared" ref="P1282:P1345" si="121">E1282/L1282</f>
        <v>127.97523076923076</v>
      </c>
      <c r="Q1282" t="str">
        <f t="shared" ref="Q1282:Q1345" si="122">LEFT(N1282,FIND("/",N1282)-1)</f>
        <v>music</v>
      </c>
      <c r="R1282" t="str">
        <f t="shared" ref="R1282:R1345" si="123">RIGHT(N1282,LEN(N1282) - FIND("/",N1282))</f>
        <v>rock</v>
      </c>
      <c r="S1282" s="10">
        <f t="shared" ref="S1282:S1345" si="124">(((J1282/60)/60)/24)+DATE(1970,1,1)</f>
        <v>40513.757569444446</v>
      </c>
      <c r="T1282" s="10">
        <f t="shared" ref="T1282:T1345" si="125">(((I1282/60)/60)/24)+DATE(1970,1,1)</f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120"/>
        <v>111</v>
      </c>
      <c r="P1283" s="9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0">
        <f t="shared" si="124"/>
        <v>41463.743472222224</v>
      </c>
      <c r="T1283" s="10">
        <f t="shared" si="125"/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s="9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s="9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s="9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126">ROUND((E1346/D1346)*100,0)</f>
        <v>378</v>
      </c>
      <c r="P1346" s="9">
        <f t="shared" ref="P1346:P1409" si="127">E1346/L1346</f>
        <v>40.762589928057551</v>
      </c>
      <c r="Q1346" t="str">
        <f t="shared" ref="Q1346:Q1409" si="128">LEFT(N1346,FIND("/",N1346)-1)</f>
        <v>publishing</v>
      </c>
      <c r="R1346" t="str">
        <f t="shared" ref="R1346:R1409" si="129">RIGHT(N1346,LEN(N1346) - FIND("/",N1346))</f>
        <v>nonfiction</v>
      </c>
      <c r="S1346" s="10">
        <f t="shared" ref="S1346:S1409" si="130">(((J1346/60)/60)/24)+DATE(1970,1,1)</f>
        <v>42522.789803240739</v>
      </c>
      <c r="T1346" s="10">
        <f t="shared" ref="T1346:T1409" si="131">(((I1346/60)/60)/24)+DATE(1970,1,1)</f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126"/>
        <v>125</v>
      </c>
      <c r="P1347" s="9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0">
        <f t="shared" si="130"/>
        <v>41799.814340277779</v>
      </c>
      <c r="T1347" s="10">
        <f t="shared" si="131"/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132">ROUND((E1410/D1410)*100,0)</f>
        <v>7</v>
      </c>
      <c r="P1410" s="9">
        <f t="shared" ref="P1410:P1473" si="133">E1410/L1410</f>
        <v>12</v>
      </c>
      <c r="Q1410" t="str">
        <f t="shared" ref="Q1410:Q1473" si="134">LEFT(N1410,FIND("/",N1410)-1)</f>
        <v>publishing</v>
      </c>
      <c r="R1410" t="str">
        <f t="shared" ref="R1410:R1473" si="135">RIGHT(N1410,LEN(N1410) - FIND("/",N1410))</f>
        <v>translations</v>
      </c>
      <c r="S1410" s="10">
        <f t="shared" ref="S1410:S1473" si="136">(((J1410/60)/60)/24)+DATE(1970,1,1)</f>
        <v>42291.872175925921</v>
      </c>
      <c r="T1410" s="10">
        <f t="shared" ref="T1410:T1473" si="137">(((I1410/60)/60)/24)+DATE(1970,1,1)</f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132"/>
        <v>0</v>
      </c>
      <c r="P1411" s="9" t="e">
        <f t="shared" si="133"/>
        <v>#DIV/0!</v>
      </c>
      <c r="Q1411" t="str">
        <f t="shared" si="134"/>
        <v>publishing</v>
      </c>
      <c r="R1411" t="str">
        <f t="shared" si="135"/>
        <v>translations</v>
      </c>
      <c r="S1411" s="10">
        <f t="shared" si="136"/>
        <v>41945.133506944447</v>
      </c>
      <c r="T1411" s="10">
        <f t="shared" si="137"/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s="9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s="9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s="9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s="9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s="9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s="9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s="9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s="9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s="9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s="9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s="9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s="9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s="9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s="9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s="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s="9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s="9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s="9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138">ROUND((E1474/D1474)*100,0)</f>
        <v>139</v>
      </c>
      <c r="P1474" s="9">
        <f t="shared" ref="P1474:P1537" si="139">E1474/L1474</f>
        <v>103.20238095238095</v>
      </c>
      <c r="Q1474" t="str">
        <f t="shared" ref="Q1474:Q1537" si="140">LEFT(N1474,FIND("/",N1474)-1)</f>
        <v>publishing</v>
      </c>
      <c r="R1474" t="str">
        <f t="shared" ref="R1474:R1537" si="141">RIGHT(N1474,LEN(N1474) - FIND("/",N1474))</f>
        <v>radio &amp; podcasts</v>
      </c>
      <c r="S1474" s="10">
        <f t="shared" ref="S1474:S1537" si="142">(((J1474/60)/60)/24)+DATE(1970,1,1)</f>
        <v>41533.542858796296</v>
      </c>
      <c r="T1474" s="10">
        <f t="shared" ref="T1474:T1537" si="143">(((I1474/60)/60)/24)+DATE(1970,1,1)</f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138"/>
        <v>121</v>
      </c>
      <c r="P1475" s="9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0">
        <f t="shared" si="142"/>
        <v>40939.979618055557</v>
      </c>
      <c r="T1475" s="10">
        <f t="shared" si="143"/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s="9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s="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s="9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s="9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s="9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s="9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144">ROUND((E1538/D1538)*100,0)</f>
        <v>250</v>
      </c>
      <c r="P1538" s="9">
        <f t="shared" ref="P1538:P1601" si="145">E1538/L1538</f>
        <v>66.015406593406595</v>
      </c>
      <c r="Q1538" t="str">
        <f t="shared" ref="Q1538:Q1601" si="146">LEFT(N1538,FIND("/",N1538)-1)</f>
        <v>photography</v>
      </c>
      <c r="R1538" t="str">
        <f t="shared" ref="R1538:R1601" si="147">RIGHT(N1538,LEN(N1538) - FIND("/",N1538))</f>
        <v>photobooks</v>
      </c>
      <c r="S1538" s="10">
        <f t="shared" ref="S1538:S1601" si="148">(((J1538/60)/60)/24)+DATE(1970,1,1)</f>
        <v>42213.802199074074</v>
      </c>
      <c r="T1538" s="10">
        <f t="shared" ref="T1538:T1601" si="149">(((I1538/60)/60)/24)+DATE(1970,1,1)</f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144"/>
        <v>180</v>
      </c>
      <c r="P1539" s="9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0">
        <f t="shared" si="148"/>
        <v>42552.315127314811</v>
      </c>
      <c r="T1539" s="10">
        <f t="shared" si="149"/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s="9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s="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s="9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s="9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s="9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s="9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s="9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s="9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s="9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s="9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s="9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s="9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s="9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s="9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s="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s="9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50">ROUND((E1602/D1602)*100,0)</f>
        <v>7</v>
      </c>
      <c r="P1602" s="9">
        <f t="shared" ref="P1602:P1665" si="151">E1602/L1602</f>
        <v>40.777777777777779</v>
      </c>
      <c r="Q1602" t="str">
        <f t="shared" ref="Q1602:Q1665" si="152">LEFT(N1602,FIND("/",N1602)-1)</f>
        <v>photography</v>
      </c>
      <c r="R1602" t="str">
        <f t="shared" ref="R1602:R1665" si="153">RIGHT(N1602,LEN(N1602) - FIND("/",N1602))</f>
        <v>places</v>
      </c>
      <c r="S1602" s="10">
        <f t="shared" ref="S1602:S1665" si="154">(((J1602/60)/60)/24)+DATE(1970,1,1)</f>
        <v>41791.057314814818</v>
      </c>
      <c r="T1602" s="10">
        <f t="shared" ref="T1602:T1665" si="155">(((I1602/60)/60)/24)+DATE(1970,1,1)</f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50"/>
        <v>108</v>
      </c>
      <c r="P1603" s="9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0">
        <f t="shared" si="154"/>
        <v>40638.092974537038</v>
      </c>
      <c r="T1603" s="10">
        <f t="shared" si="155"/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56">ROUND((E1666/D1666)*100,0)</f>
        <v>122</v>
      </c>
      <c r="P1666" s="9">
        <f t="shared" ref="P1666:P1729" si="157">E1666/L1666</f>
        <v>34.384494382022467</v>
      </c>
      <c r="Q1666" t="str">
        <f t="shared" ref="Q1666:Q1729" si="158">LEFT(N1666,FIND("/",N1666)-1)</f>
        <v>music</v>
      </c>
      <c r="R1666" t="str">
        <f t="shared" ref="R1666:R1729" si="159">RIGHT(N1666,LEN(N1666) - FIND("/",N1666))</f>
        <v>pop</v>
      </c>
      <c r="S1666" s="10">
        <f t="shared" ref="S1666:S1729" si="160">(((J1666/60)/60)/24)+DATE(1970,1,1)</f>
        <v>40939.761782407404</v>
      </c>
      <c r="T1666" s="10">
        <f t="shared" ref="T1666:T1729" si="161">(((I1666/60)/60)/24)+DATE(1970,1,1)</f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56"/>
        <v>119</v>
      </c>
      <c r="P1667" s="9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0">
        <f t="shared" si="160"/>
        <v>40564.649456018517</v>
      </c>
      <c r="T1667" s="10">
        <f t="shared" si="161"/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s="9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s="9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s="9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s="9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s="9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s="9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s="9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s="9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62">ROUND((E1730/D1730)*100,0)</f>
        <v>68</v>
      </c>
      <c r="P1730" s="9">
        <f t="shared" ref="P1730:P1793" si="163">E1730/L1730</f>
        <v>122.14285714285714</v>
      </c>
      <c r="Q1730" t="str">
        <f t="shared" ref="Q1730:Q1793" si="164">LEFT(N1730,FIND("/",N1730)-1)</f>
        <v>music</v>
      </c>
      <c r="R1730" t="str">
        <f t="shared" ref="R1730:R1793" si="165">RIGHT(N1730,LEN(N1730) - FIND("/",N1730))</f>
        <v>faith</v>
      </c>
      <c r="S1730" s="10">
        <f t="shared" ref="S1730:S1793" si="166">(((J1730/60)/60)/24)+DATE(1970,1,1)</f>
        <v>42268.625856481478</v>
      </c>
      <c r="T1730" s="10">
        <f t="shared" ref="T1730:T1793" si="167">(((I1730/60)/60)/24)+DATE(1970,1,1)</f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62"/>
        <v>0</v>
      </c>
      <c r="P1731" s="9" t="e">
        <f t="shared" si="163"/>
        <v>#DIV/0!</v>
      </c>
      <c r="Q1731" t="str">
        <f t="shared" si="164"/>
        <v>music</v>
      </c>
      <c r="R1731" t="str">
        <f t="shared" si="165"/>
        <v>faith</v>
      </c>
      <c r="S1731" s="10">
        <f t="shared" si="166"/>
        <v>42471.052152777775</v>
      </c>
      <c r="T1731" s="10">
        <f t="shared" si="167"/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s="9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s="9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s="9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s="9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s="9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s="9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68">ROUND((E1794/D1794)*100,0)</f>
        <v>61</v>
      </c>
      <c r="P1794" s="9">
        <f t="shared" ref="P1794:P1857" si="169">E1794/L1794</f>
        <v>109.93525179856115</v>
      </c>
      <c r="Q1794" t="str">
        <f t="shared" ref="Q1794:Q1857" si="170">LEFT(N1794,FIND("/",N1794)-1)</f>
        <v>photography</v>
      </c>
      <c r="R1794" t="str">
        <f t="shared" ref="R1794:R1857" si="171">RIGHT(N1794,LEN(N1794) - FIND("/",N1794))</f>
        <v>photobooks</v>
      </c>
      <c r="S1794" s="10">
        <f t="shared" ref="S1794:S1857" si="172">(((J1794/60)/60)/24)+DATE(1970,1,1)</f>
        <v>42189.031041666662</v>
      </c>
      <c r="T1794" s="10">
        <f t="shared" ref="T1794:T1857" si="173">(((I1794/60)/60)/24)+DATE(1970,1,1)</f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68"/>
        <v>1</v>
      </c>
      <c r="P1795" s="9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0">
        <f t="shared" si="172"/>
        <v>41940.89166666667</v>
      </c>
      <c r="T1795" s="10">
        <f t="shared" si="173"/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s="9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s="9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s="9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174">ROUND((E1858/D1858)*100,0)</f>
        <v>101</v>
      </c>
      <c r="P1858" s="9">
        <f t="shared" ref="P1858:P1921" si="175">E1858/L1858</f>
        <v>53.289473684210527</v>
      </c>
      <c r="Q1858" t="str">
        <f t="shared" ref="Q1858:Q1921" si="176">LEFT(N1858,FIND("/",N1858)-1)</f>
        <v>music</v>
      </c>
      <c r="R1858" t="str">
        <f t="shared" ref="R1858:R1921" si="177">RIGHT(N1858,LEN(N1858) - FIND("/",N1858))</f>
        <v>rock</v>
      </c>
      <c r="S1858" s="10">
        <f t="shared" ref="S1858:S1921" si="178">(((J1858/60)/60)/24)+DATE(1970,1,1)</f>
        <v>41817.854999999996</v>
      </c>
      <c r="T1858" s="10">
        <f t="shared" ref="T1858:T1921" si="179">(((I1858/60)/60)/24)+DATE(1970,1,1)</f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74"/>
        <v>100</v>
      </c>
      <c r="P1859" s="9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0">
        <f t="shared" si="178"/>
        <v>41864.76866898148</v>
      </c>
      <c r="T1859" s="10">
        <f t="shared" si="179"/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s="9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s="9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s="9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s="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s="9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180">ROUND((E1922/D1922)*100,0)</f>
        <v>43</v>
      </c>
      <c r="P1922" s="9">
        <f t="shared" ref="P1922:P1985" si="181">E1922/L1922</f>
        <v>40.980952380952381</v>
      </c>
      <c r="Q1922" t="str">
        <f t="shared" ref="Q1922:Q1985" si="182">LEFT(N1922,FIND("/",N1922)-1)</f>
        <v>technology</v>
      </c>
      <c r="R1922" t="str">
        <f t="shared" ref="R1922:R1985" si="183">RIGHT(N1922,LEN(N1922) - FIND("/",N1922))</f>
        <v>gadgets</v>
      </c>
      <c r="S1922" s="10">
        <f t="shared" ref="S1922:S1985" si="184">(((J1922/60)/60)/24)+DATE(1970,1,1)</f>
        <v>42270.875706018516</v>
      </c>
      <c r="T1922" s="10">
        <f t="shared" ref="T1922:T1985" si="185">(((I1922/60)/60)/24)+DATE(1970,1,1)</f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80"/>
        <v>137</v>
      </c>
      <c r="P1923" s="9">
        <f t="shared" si="181"/>
        <v>54</v>
      </c>
      <c r="Q1923" t="str">
        <f t="shared" si="182"/>
        <v>music</v>
      </c>
      <c r="R1923" t="str">
        <f t="shared" si="183"/>
        <v>indie rock</v>
      </c>
      <c r="S1923" s="10">
        <f t="shared" si="184"/>
        <v>41074.221562500003</v>
      </c>
      <c r="T1923" s="10">
        <f t="shared" si="185"/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s="9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186">ROUND((E1986/D1986)*100,0)</f>
        <v>21</v>
      </c>
      <c r="P1986" s="9">
        <f t="shared" ref="P1986:P2049" si="187">E1986/L1986</f>
        <v>453.14285714285717</v>
      </c>
      <c r="Q1986" t="str">
        <f t="shared" ref="Q1986:Q2049" si="188">LEFT(N1986,FIND("/",N1986)-1)</f>
        <v>photography</v>
      </c>
      <c r="R1986" t="str">
        <f t="shared" ref="R1986:R2049" si="189">RIGHT(N1986,LEN(N1986) - FIND("/",N1986))</f>
        <v>people</v>
      </c>
      <c r="S1986" s="10">
        <f t="shared" ref="S1986:S2049" si="190">(((J1986/60)/60)/24)+DATE(1970,1,1)</f>
        <v>41913.790289351848</v>
      </c>
      <c r="T1986" s="10">
        <f t="shared" ref="T1986:T2049" si="191">(((I1986/60)/60)/24)+DATE(1970,1,1)</f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86"/>
        <v>3</v>
      </c>
      <c r="P1987" s="9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0">
        <f t="shared" si="190"/>
        <v>42555.698738425926</v>
      </c>
      <c r="T1987" s="10">
        <f t="shared" si="191"/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s="9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s="9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s="9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s="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192">ROUND((E2050/D2050)*100,0)</f>
        <v>148</v>
      </c>
      <c r="P2050" s="9">
        <f t="shared" ref="P2050:P2113" si="193">E2050/L2050</f>
        <v>91.82989803350327</v>
      </c>
      <c r="Q2050" t="str">
        <f t="shared" ref="Q2050:Q2113" si="194">LEFT(N2050,FIND("/",N2050)-1)</f>
        <v>technology</v>
      </c>
      <c r="R2050" t="str">
        <f t="shared" ref="R2050:R2113" si="195">RIGHT(N2050,LEN(N2050) - FIND("/",N2050))</f>
        <v>hardware</v>
      </c>
      <c r="S2050" s="10">
        <f t="shared" ref="S2050:S2113" si="196">(((J2050/60)/60)/24)+DATE(1970,1,1)</f>
        <v>41387.651516203703</v>
      </c>
      <c r="T2050" s="10">
        <f t="shared" ref="T2050:T2113" si="197">(((I2050/60)/60)/24)+DATE(1970,1,1)</f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92"/>
        <v>120</v>
      </c>
      <c r="P2051" s="9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0">
        <f t="shared" si="196"/>
        <v>41575.527349537035</v>
      </c>
      <c r="T2051" s="10">
        <f t="shared" si="197"/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198">ROUND((E2114/D2114)*100,0)</f>
        <v>100</v>
      </c>
      <c r="P2114" s="9">
        <f t="shared" ref="P2114:P2177" si="199">E2114/L2114</f>
        <v>27.272727272727273</v>
      </c>
      <c r="Q2114" t="str">
        <f t="shared" ref="Q2114:Q2177" si="200">LEFT(N2114,FIND("/",N2114)-1)</f>
        <v>music</v>
      </c>
      <c r="R2114" t="str">
        <f t="shared" ref="R2114:R2177" si="201">RIGHT(N2114,LEN(N2114) - FIND("/",N2114))</f>
        <v>indie rock</v>
      </c>
      <c r="S2114" s="10">
        <f t="shared" ref="S2114:S2177" si="202">(((J2114/60)/60)/24)+DATE(1970,1,1)</f>
        <v>41365.928159722222</v>
      </c>
      <c r="T2114" s="10">
        <f t="shared" ref="T2114:T2177" si="203">(((I2114/60)/60)/24)+DATE(1970,1,1)</f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98"/>
        <v>105</v>
      </c>
      <c r="P2115" s="9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0">
        <f t="shared" si="202"/>
        <v>41870.86546296296</v>
      </c>
      <c r="T2115" s="10">
        <f t="shared" si="203"/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s="9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s="9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204">ROUND((E2178/D2178)*100,0)</f>
        <v>126</v>
      </c>
      <c r="P2178" s="9">
        <f t="shared" ref="P2178:P2241" si="205">E2178/L2178</f>
        <v>88.74647887323944</v>
      </c>
      <c r="Q2178" t="str">
        <f t="shared" ref="Q2178:Q2241" si="206">LEFT(N2178,FIND("/",N2178)-1)</f>
        <v>music</v>
      </c>
      <c r="R2178" t="str">
        <f t="shared" ref="R2178:R2241" si="207">RIGHT(N2178,LEN(N2178) - FIND("/",N2178))</f>
        <v>rock</v>
      </c>
      <c r="S2178" s="10">
        <f t="shared" ref="S2178:S2241" si="208">(((J2178/60)/60)/24)+DATE(1970,1,1)</f>
        <v>42096.633206018523</v>
      </c>
      <c r="T2178" s="10">
        <f t="shared" ref="T2178:T2241" si="209">(((I2178/60)/60)/24)+DATE(1970,1,1)</f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204"/>
        <v>100</v>
      </c>
      <c r="P2179" s="9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0">
        <f t="shared" si="208"/>
        <v>42502.250775462962</v>
      </c>
      <c r="T2179" s="10">
        <f t="shared" si="209"/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210">ROUND((E2242/D2242)*100,0)</f>
        <v>271</v>
      </c>
      <c r="P2242" s="9">
        <f t="shared" ref="P2242:P2305" si="211">E2242/L2242</f>
        <v>140.97916666666666</v>
      </c>
      <c r="Q2242" t="str">
        <f t="shared" ref="Q2242:Q2305" si="212">LEFT(N2242,FIND("/",N2242)-1)</f>
        <v>games</v>
      </c>
      <c r="R2242" t="str">
        <f t="shared" ref="R2242:R2305" si="213">RIGHT(N2242,LEN(N2242) - FIND("/",N2242))</f>
        <v>tabletop games</v>
      </c>
      <c r="S2242" s="10">
        <f t="shared" ref="S2242:S2305" si="214">(((J2242/60)/60)/24)+DATE(1970,1,1)</f>
        <v>42452.825740740736</v>
      </c>
      <c r="T2242" s="10">
        <f t="shared" ref="T2242:T2305" si="215">(((I2242/60)/60)/24)+DATE(1970,1,1)</f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210"/>
        <v>806</v>
      </c>
      <c r="P2243" s="9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0">
        <f t="shared" si="214"/>
        <v>42766.827546296292</v>
      </c>
      <c r="T2243" s="10">
        <f t="shared" si="215"/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216">ROUND((E2306/D2306)*100,0)</f>
        <v>101</v>
      </c>
      <c r="P2306" s="9">
        <f t="shared" ref="P2306:P2369" si="217">E2306/L2306</f>
        <v>53.469203539823013</v>
      </c>
      <c r="Q2306" t="str">
        <f t="shared" ref="Q2306:Q2369" si="218">LEFT(N2306,FIND("/",N2306)-1)</f>
        <v>music</v>
      </c>
      <c r="R2306" t="str">
        <f t="shared" ref="R2306:R2369" si="219">RIGHT(N2306,LEN(N2306) - FIND("/",N2306))</f>
        <v>indie rock</v>
      </c>
      <c r="S2306" s="10">
        <f t="shared" ref="S2306:S2369" si="220">(((J2306/60)/60)/24)+DATE(1970,1,1)</f>
        <v>40502.815868055557</v>
      </c>
      <c r="T2306" s="10">
        <f t="shared" ref="T2306:T2369" si="221">(((I2306/60)/60)/24)+DATE(1970,1,1)</f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216"/>
        <v>101</v>
      </c>
      <c r="P2307" s="9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0">
        <f t="shared" si="220"/>
        <v>41834.695277777777</v>
      </c>
      <c r="T2307" s="10">
        <f t="shared" si="221"/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s="9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s="9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s="9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s="9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s="9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s="9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s="9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s="9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s="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s="9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s="9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s="9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s="9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s="9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222">ROUND((E2370/D2370)*100,0)</f>
        <v>0</v>
      </c>
      <c r="P2370" s="9">
        <f t="shared" ref="P2370:P2433" si="223">E2370/L2370</f>
        <v>50</v>
      </c>
      <c r="Q2370" t="str">
        <f t="shared" ref="Q2370:Q2433" si="224">LEFT(N2370,FIND("/",N2370)-1)</f>
        <v>technology</v>
      </c>
      <c r="R2370" t="str">
        <f t="shared" ref="R2370:R2433" si="225">RIGHT(N2370,LEN(N2370) - FIND("/",N2370))</f>
        <v>web</v>
      </c>
      <c r="S2370" s="10">
        <f t="shared" ref="S2370:S2433" si="226">(((J2370/60)/60)/24)+DATE(1970,1,1)</f>
        <v>42063.721817129626</v>
      </c>
      <c r="T2370" s="10">
        <f t="shared" ref="T2370:T2433" si="227">(((I2370/60)/60)/24)+DATE(1970,1,1)</f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222"/>
        <v>0</v>
      </c>
      <c r="P2371" s="9" t="e">
        <f t="shared" si="223"/>
        <v>#DIV/0!</v>
      </c>
      <c r="Q2371" t="str">
        <f t="shared" si="224"/>
        <v>technology</v>
      </c>
      <c r="R2371" t="str">
        <f t="shared" si="225"/>
        <v>web</v>
      </c>
      <c r="S2371" s="10">
        <f t="shared" si="226"/>
        <v>42380.812627314815</v>
      </c>
      <c r="T2371" s="10">
        <f t="shared" si="227"/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s="9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s="9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s="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s="9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s="9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s="9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s="9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s="9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s="9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s="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s="9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s="9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s="9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s="9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s="9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s="9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s="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s="9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s="9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228">ROUND((E2434/D2434)*100,0)</f>
        <v>0</v>
      </c>
      <c r="P2434" s="9">
        <f t="shared" ref="P2434:P2497" si="229">E2434/L2434</f>
        <v>1</v>
      </c>
      <c r="Q2434" t="str">
        <f t="shared" ref="Q2434:Q2497" si="230">LEFT(N2434,FIND("/",N2434)-1)</f>
        <v>food</v>
      </c>
      <c r="R2434" t="str">
        <f t="shared" ref="R2434:R2497" si="231">RIGHT(N2434,LEN(N2434) - FIND("/",N2434))</f>
        <v>food trucks</v>
      </c>
      <c r="S2434" s="10">
        <f t="shared" ref="S2434:S2497" si="232">(((J2434/60)/60)/24)+DATE(1970,1,1)</f>
        <v>42041.218715277777</v>
      </c>
      <c r="T2434" s="10">
        <f t="shared" ref="T2434:T2497" si="233">(((I2434/60)/60)/24)+DATE(1970,1,1)</f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228"/>
        <v>0</v>
      </c>
      <c r="P2435" s="9" t="e">
        <f t="shared" si="229"/>
        <v>#DIV/0!</v>
      </c>
      <c r="Q2435" t="str">
        <f t="shared" si="230"/>
        <v>food</v>
      </c>
      <c r="R2435" t="str">
        <f t="shared" si="231"/>
        <v>food trucks</v>
      </c>
      <c r="S2435" s="10">
        <f t="shared" si="232"/>
        <v>42397.89980324074</v>
      </c>
      <c r="T2435" s="10">
        <f t="shared" si="233"/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s="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s="9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234">ROUND((E2498/D2498)*100,0)</f>
        <v>100</v>
      </c>
      <c r="P2498" s="9">
        <f t="shared" ref="P2498:P2561" si="235">E2498/L2498</f>
        <v>600</v>
      </c>
      <c r="Q2498" t="str">
        <f t="shared" ref="Q2498:Q2561" si="236">LEFT(N2498,FIND("/",N2498)-1)</f>
        <v>music</v>
      </c>
      <c r="R2498" t="str">
        <f t="shared" ref="R2498:R2561" si="237">RIGHT(N2498,LEN(N2498) - FIND("/",N2498))</f>
        <v>indie rock</v>
      </c>
      <c r="S2498" s="10">
        <f t="shared" ref="S2498:S2561" si="238">(((J2498/60)/60)/24)+DATE(1970,1,1)</f>
        <v>41327.996435185189</v>
      </c>
      <c r="T2498" s="10">
        <f t="shared" ref="T2498:T2561" si="239">(((I2498/60)/60)/24)+DATE(1970,1,1)</f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234"/>
        <v>113</v>
      </c>
      <c r="P2499" s="9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0">
        <f t="shared" si="238"/>
        <v>40730.878912037035</v>
      </c>
      <c r="T2499" s="10">
        <f t="shared" si="239"/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s="9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s="9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s="9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s="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s="9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s="9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s="9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s="9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s="9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s="9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s="9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240">ROUND((E2562/D2562)*100,0)</f>
        <v>100</v>
      </c>
      <c r="P2562" s="9">
        <f t="shared" ref="P2562:P2625" si="241">E2562/L2562</f>
        <v>143</v>
      </c>
      <c r="Q2562" t="str">
        <f t="shared" ref="Q2562:Q2625" si="242">LEFT(N2562,FIND("/",N2562)-1)</f>
        <v>music</v>
      </c>
      <c r="R2562" t="str">
        <f t="shared" ref="R2562:R2625" si="243">RIGHT(N2562,LEN(N2562) - FIND("/",N2562))</f>
        <v>classical music</v>
      </c>
      <c r="S2562" s="10">
        <f t="shared" ref="S2562:S2625" si="244">(((J2562/60)/60)/24)+DATE(1970,1,1)</f>
        <v>42039.951087962967</v>
      </c>
      <c r="T2562" s="10">
        <f t="shared" ref="T2562:T2625" si="245">(((I2562/60)/60)/24)+DATE(1970,1,1)</f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240"/>
        <v>0</v>
      </c>
      <c r="P2563" s="9" t="e">
        <f t="shared" si="241"/>
        <v>#DIV/0!</v>
      </c>
      <c r="Q2563" t="str">
        <f t="shared" si="242"/>
        <v>food</v>
      </c>
      <c r="R2563" t="str">
        <f t="shared" si="243"/>
        <v>food trucks</v>
      </c>
      <c r="S2563" s="10">
        <f t="shared" si="244"/>
        <v>42260.528807870374</v>
      </c>
      <c r="T2563" s="10">
        <f t="shared" si="245"/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s="9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s="9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s="9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s="9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s="9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s="9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s="9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s="9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s="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s="9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s="9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s="9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s="9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246">ROUND((E2626/D2626)*100,0)</f>
        <v>1379</v>
      </c>
      <c r="P2626" s="9">
        <f t="shared" ref="P2626:P2689" si="247">E2626/L2626</f>
        <v>31.820544982698959</v>
      </c>
      <c r="Q2626" t="str">
        <f t="shared" ref="Q2626:Q2689" si="248">LEFT(N2626,FIND("/",N2626)-1)</f>
        <v>technology</v>
      </c>
      <c r="R2626" t="str">
        <f t="shared" ref="R2626:R2689" si="249">RIGHT(N2626,LEN(N2626) - FIND("/",N2626))</f>
        <v>space exploration</v>
      </c>
      <c r="S2626" s="10">
        <f t="shared" ref="S2626:S2689" si="250">(((J2626/60)/60)/24)+DATE(1970,1,1)</f>
        <v>41144.42155092593</v>
      </c>
      <c r="T2626" s="10">
        <f t="shared" ref="T2626:T2689" si="251">(((I2626/60)/60)/24)+DATE(1970,1,1)</f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246"/>
        <v>956</v>
      </c>
      <c r="P2627" s="9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0">
        <f t="shared" si="250"/>
        <v>42658.810277777782</v>
      </c>
      <c r="T2627" s="10">
        <f t="shared" si="251"/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s="9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s="9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s="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252">ROUND((E2690/D2690)*100,0)</f>
        <v>0</v>
      </c>
      <c r="P2690" s="9">
        <f t="shared" ref="P2690:P2753" si="253">E2690/L2690</f>
        <v>5.2857142857142856</v>
      </c>
      <c r="Q2690" t="str">
        <f t="shared" ref="Q2690:Q2753" si="254">LEFT(N2690,FIND("/",N2690)-1)</f>
        <v>food</v>
      </c>
      <c r="R2690" t="str">
        <f t="shared" ref="R2690:R2753" si="255">RIGHT(N2690,LEN(N2690) - FIND("/",N2690))</f>
        <v>food trucks</v>
      </c>
      <c r="S2690" s="10">
        <f t="shared" ref="S2690:S2753" si="256">(((J2690/60)/60)/24)+DATE(1970,1,1)</f>
        <v>42028.118865740747</v>
      </c>
      <c r="T2690" s="10">
        <f t="shared" ref="T2690:T2753" si="257">(((I2690/60)/60)/24)+DATE(1970,1,1)</f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252"/>
        <v>0</v>
      </c>
      <c r="P2691" s="9">
        <f t="shared" si="253"/>
        <v>1</v>
      </c>
      <c r="Q2691" t="str">
        <f t="shared" si="254"/>
        <v>food</v>
      </c>
      <c r="R2691" t="str">
        <f t="shared" si="255"/>
        <v>food trucks</v>
      </c>
      <c r="S2691" s="10">
        <f t="shared" si="256"/>
        <v>42551.961689814809</v>
      </c>
      <c r="T2691" s="10">
        <f t="shared" si="257"/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s="9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s="9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s="9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s="9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258">ROUND((E2754/D2754)*100,0)</f>
        <v>11</v>
      </c>
      <c r="P2754" s="9">
        <f t="shared" ref="P2754:P2817" si="259">E2754/L2754</f>
        <v>39.285714285714285</v>
      </c>
      <c r="Q2754" t="str">
        <f t="shared" ref="Q2754:Q2817" si="260">LEFT(N2754,FIND("/",N2754)-1)</f>
        <v>publishing</v>
      </c>
      <c r="R2754" t="str">
        <f t="shared" ref="R2754:R2817" si="261">RIGHT(N2754,LEN(N2754) - FIND("/",N2754))</f>
        <v>children's books</v>
      </c>
      <c r="S2754" s="10">
        <f t="shared" ref="S2754:S2817" si="262">(((J2754/60)/60)/24)+DATE(1970,1,1)</f>
        <v>40855.765092592592</v>
      </c>
      <c r="T2754" s="10">
        <f t="shared" ref="T2754:T2817" si="263">(((I2754/60)/60)/24)+DATE(1970,1,1)</f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258"/>
        <v>19</v>
      </c>
      <c r="P2755" s="9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0">
        <f t="shared" si="262"/>
        <v>41117.900729166664</v>
      </c>
      <c r="T2755" s="10">
        <f t="shared" si="263"/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s="9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s="9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s="9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s="9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s="9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s="9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264">ROUND((E2818/D2818)*100,0)</f>
        <v>142</v>
      </c>
      <c r="P2818" s="9">
        <f t="shared" ref="P2818:P2881" si="265">E2818/L2818</f>
        <v>25.130177514792898</v>
      </c>
      <c r="Q2818" t="str">
        <f t="shared" ref="Q2818:Q2881" si="266">LEFT(N2818,FIND("/",N2818)-1)</f>
        <v>theater</v>
      </c>
      <c r="R2818" t="str">
        <f t="shared" ref="R2818:R2881" si="267">RIGHT(N2818,LEN(N2818) - FIND("/",N2818))</f>
        <v>plays</v>
      </c>
      <c r="S2818" s="10">
        <f t="shared" ref="S2818:S2881" si="268">(((J2818/60)/60)/24)+DATE(1970,1,1)</f>
        <v>42188.467499999999</v>
      </c>
      <c r="T2818" s="10">
        <f t="shared" ref="T2818:T2881" si="269">(((I2818/60)/60)/24)+DATE(1970,1,1)</f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264"/>
        <v>130</v>
      </c>
      <c r="P2819" s="9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0">
        <f t="shared" si="268"/>
        <v>42023.634976851856</v>
      </c>
      <c r="T2819" s="10">
        <f t="shared" si="269"/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s="9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s="9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s="9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s="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s="9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s="9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s="9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s="9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s="9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s="9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270">ROUND((E2882/D2882)*100,0)</f>
        <v>23</v>
      </c>
      <c r="P2882" s="9">
        <f t="shared" ref="P2882:P2945" si="271">E2882/L2882</f>
        <v>96.551724137931032</v>
      </c>
      <c r="Q2882" t="str">
        <f t="shared" ref="Q2882:Q2945" si="272">LEFT(N2882,FIND("/",N2882)-1)</f>
        <v>theater</v>
      </c>
      <c r="R2882" t="str">
        <f t="shared" ref="R2882:R2945" si="273">RIGHT(N2882,LEN(N2882) - FIND("/",N2882))</f>
        <v>plays</v>
      </c>
      <c r="S2882" s="10">
        <f t="shared" ref="S2882:S2945" si="274">(((J2882/60)/60)/24)+DATE(1970,1,1)</f>
        <v>42192.905694444446</v>
      </c>
      <c r="T2882" s="10">
        <f t="shared" ref="T2882:T2945" si="275">(((I2882/60)/60)/24)+DATE(1970,1,1)</f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270"/>
        <v>0</v>
      </c>
      <c r="P2883" s="9" t="e">
        <f t="shared" si="271"/>
        <v>#DIV/0!</v>
      </c>
      <c r="Q2883" t="str">
        <f t="shared" si="272"/>
        <v>theater</v>
      </c>
      <c r="R2883" t="str">
        <f t="shared" si="273"/>
        <v>plays</v>
      </c>
      <c r="S2883" s="10">
        <f t="shared" si="274"/>
        <v>41916.597638888888</v>
      </c>
      <c r="T2883" s="10">
        <f t="shared" si="275"/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s="9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s="9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s="9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s="9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276">ROUND((E2946/D2946)*100,0)</f>
        <v>1</v>
      </c>
      <c r="P2946" s="9">
        <f t="shared" ref="P2946:P3009" si="277">E2946/L2946</f>
        <v>100</v>
      </c>
      <c r="Q2946" t="str">
        <f t="shared" ref="Q2946:Q3009" si="278">LEFT(N2946,FIND("/",N2946)-1)</f>
        <v>theater</v>
      </c>
      <c r="R2946" t="str">
        <f t="shared" ref="R2946:R3009" si="279">RIGHT(N2946,LEN(N2946) - FIND("/",N2946))</f>
        <v>spaces</v>
      </c>
      <c r="S2946" s="10">
        <f t="shared" ref="S2946:S3009" si="280">(((J2946/60)/60)/24)+DATE(1970,1,1)</f>
        <v>42132.9143287037</v>
      </c>
      <c r="T2946" s="10">
        <f t="shared" ref="T2946:T3009" si="281">(((I2946/60)/60)/24)+DATE(1970,1,1)</f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276"/>
        <v>0</v>
      </c>
      <c r="P2947" s="9" t="e">
        <f t="shared" si="277"/>
        <v>#DIV/0!</v>
      </c>
      <c r="Q2947" t="str">
        <f t="shared" si="278"/>
        <v>theater</v>
      </c>
      <c r="R2947" t="str">
        <f t="shared" si="279"/>
        <v>spaces</v>
      </c>
      <c r="S2947" s="10">
        <f t="shared" si="280"/>
        <v>42118.139583333337</v>
      </c>
      <c r="T2947" s="10">
        <f t="shared" si="281"/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s="9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s="9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s="9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s="9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s="9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282">ROUND((E3010/D3010)*100,0)</f>
        <v>101</v>
      </c>
      <c r="P3010" s="9">
        <f t="shared" ref="P3010:P3073" si="283">E3010/L3010</f>
        <v>116.73076923076923</v>
      </c>
      <c r="Q3010" t="str">
        <f t="shared" ref="Q3010:Q3073" si="284">LEFT(N3010,FIND("/",N3010)-1)</f>
        <v>theater</v>
      </c>
      <c r="R3010" t="str">
        <f t="shared" ref="R3010:R3073" si="285">RIGHT(N3010,LEN(N3010) - FIND("/",N3010))</f>
        <v>spaces</v>
      </c>
      <c r="S3010" s="10">
        <f t="shared" ref="S3010:S3073" si="286">(((J3010/60)/60)/24)+DATE(1970,1,1)</f>
        <v>42360.212025462963</v>
      </c>
      <c r="T3010" s="10">
        <f t="shared" ref="T3010:T3073" si="287">(((I3010/60)/60)/24)+DATE(1970,1,1)</f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282"/>
        <v>120</v>
      </c>
      <c r="P3011" s="9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0">
        <f t="shared" si="286"/>
        <v>41939.569907407407</v>
      </c>
      <c r="T3011" s="10">
        <f t="shared" si="287"/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s="9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s="9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s="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s="9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288">ROUND((E3074/D3074)*100,0)</f>
        <v>0</v>
      </c>
      <c r="P3074" s="9">
        <f t="shared" ref="P3074:P3137" si="289">E3074/L3074</f>
        <v>1</v>
      </c>
      <c r="Q3074" t="str">
        <f t="shared" ref="Q3074:Q3137" si="290">LEFT(N3074,FIND("/",N3074)-1)</f>
        <v>theater</v>
      </c>
      <c r="R3074" t="str">
        <f t="shared" ref="R3074:R3137" si="291">RIGHT(N3074,LEN(N3074) - FIND("/",N3074))</f>
        <v>spaces</v>
      </c>
      <c r="S3074" s="10">
        <f t="shared" ref="S3074:S3137" si="292">(((J3074/60)/60)/24)+DATE(1970,1,1)</f>
        <v>42658.690532407403</v>
      </c>
      <c r="T3074" s="10">
        <f t="shared" ref="T3074:T3137" si="293">(((I3074/60)/60)/24)+DATE(1970,1,1)</f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288"/>
        <v>0</v>
      </c>
      <c r="P3075" s="9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0">
        <f t="shared" si="292"/>
        <v>42111.684027777781</v>
      </c>
      <c r="T3075" s="10">
        <f t="shared" si="293"/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s="9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s="9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s="9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s="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294">ROUND((E3138/D3138)*100,0)</f>
        <v>128</v>
      </c>
      <c r="P3138" s="9">
        <f t="shared" ref="P3138:P3201" si="295">E3138/L3138</f>
        <v>29.045454545454547</v>
      </c>
      <c r="Q3138" t="str">
        <f t="shared" ref="Q3138:Q3201" si="296">LEFT(N3138,FIND("/",N3138)-1)</f>
        <v>theater</v>
      </c>
      <c r="R3138" t="str">
        <f t="shared" ref="R3138:R3201" si="297">RIGHT(N3138,LEN(N3138) - FIND("/",N3138))</f>
        <v>plays</v>
      </c>
      <c r="S3138" s="10">
        <f t="shared" ref="S3138:S3201" si="298">(((J3138/60)/60)/24)+DATE(1970,1,1)</f>
        <v>42789.462430555555</v>
      </c>
      <c r="T3138" s="10">
        <f t="shared" ref="T3138:T3201" si="299">(((I3138/60)/60)/24)+DATE(1970,1,1)</f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294"/>
        <v>3</v>
      </c>
      <c r="P3139" s="9">
        <f t="shared" si="295"/>
        <v>50</v>
      </c>
      <c r="Q3139" t="str">
        <f t="shared" si="296"/>
        <v>theater</v>
      </c>
      <c r="R3139" t="str">
        <f t="shared" si="297"/>
        <v>plays</v>
      </c>
      <c r="S3139" s="10">
        <f t="shared" si="298"/>
        <v>42807.885057870371</v>
      </c>
      <c r="T3139" s="10">
        <f t="shared" si="299"/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s="9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s="9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s="9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s="9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s="9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300">ROUND((E3202/D3202)*100,0)</f>
        <v>0</v>
      </c>
      <c r="P3202" s="9">
        <f t="shared" ref="P3202:P3265" si="301">E3202/L3202</f>
        <v>1</v>
      </c>
      <c r="Q3202" t="str">
        <f t="shared" ref="Q3202:Q3265" si="302">LEFT(N3202,FIND("/",N3202)-1)</f>
        <v>theater</v>
      </c>
      <c r="R3202" t="str">
        <f t="shared" ref="R3202:R3265" si="303">RIGHT(N3202,LEN(N3202) - FIND("/",N3202))</f>
        <v>musical</v>
      </c>
      <c r="S3202" s="10">
        <f t="shared" ref="S3202:S3265" si="304">(((J3202/60)/60)/24)+DATE(1970,1,1)</f>
        <v>42460.320613425924</v>
      </c>
      <c r="T3202" s="10">
        <f t="shared" ref="T3202:T3265" si="305">(((I3202/60)/60)/24)+DATE(1970,1,1)</f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300"/>
        <v>1</v>
      </c>
      <c r="P3203" s="9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0">
        <f t="shared" si="304"/>
        <v>41861.767094907409</v>
      </c>
      <c r="T3203" s="10">
        <f t="shared" si="305"/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s="9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s="9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306">ROUND((E3266/D3266)*100,0)</f>
        <v>103</v>
      </c>
      <c r="P3266" s="9">
        <f t="shared" ref="P3266:P3329" si="307">E3266/L3266</f>
        <v>52.551020408163268</v>
      </c>
      <c r="Q3266" t="str">
        <f t="shared" ref="Q3266:Q3329" si="308">LEFT(N3266,FIND("/",N3266)-1)</f>
        <v>theater</v>
      </c>
      <c r="R3266" t="str">
        <f t="shared" ref="R3266:R3329" si="309">RIGHT(N3266,LEN(N3266) - FIND("/",N3266))</f>
        <v>plays</v>
      </c>
      <c r="S3266" s="10">
        <f t="shared" ref="S3266:S3329" si="310">(((J3266/60)/60)/24)+DATE(1970,1,1)</f>
        <v>42016.800208333334</v>
      </c>
      <c r="T3266" s="10">
        <f t="shared" ref="T3266:T3329" si="311">(((I3266/60)/60)/24)+DATE(1970,1,1)</f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306"/>
        <v>164</v>
      </c>
      <c r="P3267" s="9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0">
        <f t="shared" si="310"/>
        <v>42311.711979166663</v>
      </c>
      <c r="T3267" s="10">
        <f t="shared" si="311"/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312">ROUND((E3330/D3330)*100,0)</f>
        <v>146</v>
      </c>
      <c r="P3330" s="9">
        <f t="shared" ref="P3330:P3393" si="313">E3330/L3330</f>
        <v>292.77777777777777</v>
      </c>
      <c r="Q3330" t="str">
        <f t="shared" ref="Q3330:Q3393" si="314">LEFT(N3330,FIND("/",N3330)-1)</f>
        <v>theater</v>
      </c>
      <c r="R3330" t="str">
        <f t="shared" ref="R3330:R3393" si="315">RIGHT(N3330,LEN(N3330) - FIND("/",N3330))</f>
        <v>plays</v>
      </c>
      <c r="S3330" s="10">
        <f t="shared" ref="S3330:S3393" si="316">(((J3330/60)/60)/24)+DATE(1970,1,1)</f>
        <v>41822.57503472222</v>
      </c>
      <c r="T3330" s="10">
        <f t="shared" ref="T3330:T3393" si="317">(((I3330/60)/60)/24)+DATE(1970,1,1)</f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312"/>
        <v>117</v>
      </c>
      <c r="P3331" s="9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0">
        <f t="shared" si="316"/>
        <v>41837.323009259257</v>
      </c>
      <c r="T3331" s="10">
        <f t="shared" si="317"/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318">ROUND((E3394/D3394)*100,0)</f>
        <v>100</v>
      </c>
      <c r="P3394" s="9">
        <f t="shared" ref="P3394:P3457" si="319">E3394/L3394</f>
        <v>41.666666666666664</v>
      </c>
      <c r="Q3394" t="str">
        <f t="shared" ref="Q3394:Q3457" si="320">LEFT(N3394,FIND("/",N3394)-1)</f>
        <v>theater</v>
      </c>
      <c r="R3394" t="str">
        <f t="shared" ref="R3394:R3457" si="321">RIGHT(N3394,LEN(N3394) - FIND("/",N3394))</f>
        <v>plays</v>
      </c>
      <c r="S3394" s="10">
        <f t="shared" ref="S3394:S3457" si="322">(((J3394/60)/60)/24)+DATE(1970,1,1)</f>
        <v>42446.845543981486</v>
      </c>
      <c r="T3394" s="10">
        <f t="shared" ref="T3394:T3457" si="323">(((I3394/60)/60)/24)+DATE(1970,1,1)</f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318"/>
        <v>106</v>
      </c>
      <c r="P3395" s="9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0">
        <f t="shared" si="322"/>
        <v>41923.921643518523</v>
      </c>
      <c r="T3395" s="10">
        <f t="shared" si="323"/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324">ROUND((E3458/D3458)*100,0)</f>
        <v>191</v>
      </c>
      <c r="P3458" s="9">
        <f t="shared" ref="P3458:P3521" si="325">E3458/L3458</f>
        <v>358.6875</v>
      </c>
      <c r="Q3458" t="str">
        <f t="shared" ref="Q3458:Q3521" si="326">LEFT(N3458,FIND("/",N3458)-1)</f>
        <v>theater</v>
      </c>
      <c r="R3458" t="str">
        <f t="shared" ref="R3458:R3521" si="327">RIGHT(N3458,LEN(N3458) - FIND("/",N3458))</f>
        <v>plays</v>
      </c>
      <c r="S3458" s="10">
        <f t="shared" ref="S3458:S3521" si="328">(((J3458/60)/60)/24)+DATE(1970,1,1)</f>
        <v>41821.205636574072</v>
      </c>
      <c r="T3458" s="10">
        <f t="shared" ref="T3458:T3521" si="329">(((I3458/60)/60)/24)+DATE(1970,1,1)</f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324"/>
        <v>140</v>
      </c>
      <c r="P3459" s="9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0">
        <f t="shared" si="328"/>
        <v>42016.706678240742</v>
      </c>
      <c r="T3459" s="10">
        <f t="shared" si="329"/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330">ROUND((E3522/D3522)*100,0)</f>
        <v>101</v>
      </c>
      <c r="P3522" s="9">
        <f t="shared" ref="P3522:P3585" si="331">E3522/L3522</f>
        <v>95.952380952380949</v>
      </c>
      <c r="Q3522" t="str">
        <f t="shared" ref="Q3522:Q3585" si="332">LEFT(N3522,FIND("/",N3522)-1)</f>
        <v>theater</v>
      </c>
      <c r="R3522" t="str">
        <f t="shared" ref="R3522:R3585" si="333">RIGHT(N3522,LEN(N3522) - FIND("/",N3522))</f>
        <v>plays</v>
      </c>
      <c r="S3522" s="10">
        <f t="shared" ref="S3522:S3585" si="334">(((J3522/60)/60)/24)+DATE(1970,1,1)</f>
        <v>42227.824212962965</v>
      </c>
      <c r="T3522" s="10">
        <f t="shared" ref="T3522:T3585" si="335">(((I3522/60)/60)/24)+DATE(1970,1,1)</f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330"/>
        <v>169</v>
      </c>
      <c r="P3523" s="9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0">
        <f t="shared" si="334"/>
        <v>41881.361342592594</v>
      </c>
      <c r="T3523" s="10">
        <f t="shared" si="335"/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336">ROUND((E3586/D3586)*100,0)</f>
        <v>116</v>
      </c>
      <c r="P3586" s="9">
        <f t="shared" ref="P3586:P3649" si="337">E3586/L3586</f>
        <v>30.9375</v>
      </c>
      <c r="Q3586" t="str">
        <f t="shared" ref="Q3586:Q3649" si="338">LEFT(N3586,FIND("/",N3586)-1)</f>
        <v>theater</v>
      </c>
      <c r="R3586" t="str">
        <f t="shared" ref="R3586:R3649" si="339">RIGHT(N3586,LEN(N3586) - FIND("/",N3586))</f>
        <v>plays</v>
      </c>
      <c r="S3586" s="10">
        <f t="shared" ref="S3586:S3649" si="340">(((J3586/60)/60)/24)+DATE(1970,1,1)</f>
        <v>42168.316481481481</v>
      </c>
      <c r="T3586" s="10">
        <f t="shared" ref="T3586:T3649" si="341">(((I3586/60)/60)/24)+DATE(1970,1,1)</f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336"/>
        <v>119</v>
      </c>
      <c r="P3587" s="9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0">
        <f t="shared" si="340"/>
        <v>41964.716319444444</v>
      </c>
      <c r="T3587" s="10">
        <f t="shared" si="341"/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s="9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s="9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s="9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s="9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342">ROUND((E3650/D3650)*100,0)</f>
        <v>100</v>
      </c>
      <c r="P3650" s="9">
        <f t="shared" ref="P3650:P3713" si="343">E3650/L3650</f>
        <v>550.04109589041093</v>
      </c>
      <c r="Q3650" t="str">
        <f t="shared" ref="Q3650:Q3713" si="344">LEFT(N3650,FIND("/",N3650)-1)</f>
        <v>theater</v>
      </c>
      <c r="R3650" t="str">
        <f t="shared" ref="R3650:R3713" si="345">RIGHT(N3650,LEN(N3650) - FIND("/",N3650))</f>
        <v>plays</v>
      </c>
      <c r="S3650" s="10">
        <f t="shared" ref="S3650:S3713" si="346">(((J3650/60)/60)/24)+DATE(1970,1,1)</f>
        <v>41887.292187500003</v>
      </c>
      <c r="T3650" s="10">
        <f t="shared" ref="T3650:T3713" si="347">(((I3650/60)/60)/24)+DATE(1970,1,1)</f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342"/>
        <v>104</v>
      </c>
      <c r="P3651" s="9">
        <f t="shared" si="343"/>
        <v>97.5</v>
      </c>
      <c r="Q3651" t="str">
        <f t="shared" si="344"/>
        <v>theater</v>
      </c>
      <c r="R3651" t="str">
        <f t="shared" si="345"/>
        <v>plays</v>
      </c>
      <c r="S3651" s="10">
        <f t="shared" si="346"/>
        <v>41780.712893518517</v>
      </c>
      <c r="T3651" s="10">
        <f t="shared" si="347"/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348">ROUND((E3714/D3714)*100,0)</f>
        <v>154</v>
      </c>
      <c r="P3714" s="9">
        <f t="shared" ref="P3714:P3777" si="349">E3714/L3714</f>
        <v>110.86538461538461</v>
      </c>
      <c r="Q3714" t="str">
        <f t="shared" ref="Q3714:Q3777" si="350">LEFT(N3714,FIND("/",N3714)-1)</f>
        <v>theater</v>
      </c>
      <c r="R3714" t="str">
        <f t="shared" ref="R3714:R3777" si="351">RIGHT(N3714,LEN(N3714) - FIND("/",N3714))</f>
        <v>plays</v>
      </c>
      <c r="S3714" s="10">
        <f t="shared" ref="S3714:S3777" si="352">(((J3714/60)/60)/24)+DATE(1970,1,1)</f>
        <v>42134.172071759262</v>
      </c>
      <c r="T3714" s="10">
        <f t="shared" ref="T3714:T3777" si="353">(((I3714/60)/60)/24)+DATE(1970,1,1)</f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348"/>
        <v>102</v>
      </c>
      <c r="P3715" s="9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0">
        <f t="shared" si="352"/>
        <v>42505.738032407404</v>
      </c>
      <c r="T3715" s="10">
        <f t="shared" si="353"/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s="9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s="9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s="9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s="9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354">ROUND((E3778/D3778)*100,0)</f>
        <v>107</v>
      </c>
      <c r="P3778" s="9">
        <f t="shared" ref="P3778:P3841" si="355">E3778/L3778</f>
        <v>90.819148936170208</v>
      </c>
      <c r="Q3778" t="str">
        <f t="shared" ref="Q3778:Q3841" si="356">LEFT(N3778,FIND("/",N3778)-1)</f>
        <v>theater</v>
      </c>
      <c r="R3778" t="str">
        <f t="shared" ref="R3778:R3841" si="357">RIGHT(N3778,LEN(N3778) - FIND("/",N3778))</f>
        <v>musical</v>
      </c>
      <c r="S3778" s="10">
        <f t="shared" ref="S3778:S3841" si="358">(((J3778/60)/60)/24)+DATE(1970,1,1)</f>
        <v>41814.367800925924</v>
      </c>
      <c r="T3778" s="10">
        <f t="shared" ref="T3778:T3841" si="359">(((I3778/60)/60)/24)+DATE(1970,1,1)</f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354"/>
        <v>143</v>
      </c>
      <c r="P3779" s="9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0">
        <f t="shared" si="358"/>
        <v>41887.111354166671</v>
      </c>
      <c r="T3779" s="10">
        <f t="shared" si="359"/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s="9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s="9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s="9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s="9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360">ROUND((E3842/D3842)*100,0)</f>
        <v>6500</v>
      </c>
      <c r="P3842" s="9">
        <f t="shared" ref="P3842:P3905" si="361">E3842/L3842</f>
        <v>21.666666666666668</v>
      </c>
      <c r="Q3842" t="str">
        <f t="shared" ref="Q3842:Q3905" si="362">LEFT(N3842,FIND("/",N3842)-1)</f>
        <v>theater</v>
      </c>
      <c r="R3842" t="str">
        <f t="shared" ref="R3842:R3905" si="363">RIGHT(N3842,LEN(N3842) - FIND("/",N3842))</f>
        <v>plays</v>
      </c>
      <c r="S3842" s="10">
        <f t="shared" ref="S3842:S3905" si="364">(((J3842/60)/60)/24)+DATE(1970,1,1)</f>
        <v>42432.701724537037</v>
      </c>
      <c r="T3842" s="10">
        <f t="shared" ref="T3842:T3905" si="365">(((I3842/60)/60)/24)+DATE(1970,1,1)</f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360"/>
        <v>9</v>
      </c>
      <c r="P3843" s="9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0">
        <f t="shared" si="364"/>
        <v>41780.785729166666</v>
      </c>
      <c r="T3843" s="10">
        <f t="shared" si="365"/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s="9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s="9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s="9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s="9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s="9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s="9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s="9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s="9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s="9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s="9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s="9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s="9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s="9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366">ROUND((E3906/D3906)*100,0)</f>
        <v>0</v>
      </c>
      <c r="P3906" s="9">
        <f t="shared" ref="P3906:P3969" si="367">E3906/L3906</f>
        <v>1.5</v>
      </c>
      <c r="Q3906" t="str">
        <f t="shared" ref="Q3906:Q3969" si="368">LEFT(N3906,FIND("/",N3906)-1)</f>
        <v>theater</v>
      </c>
      <c r="R3906" t="str">
        <f t="shared" ref="R3906:R3969" si="369">RIGHT(N3906,LEN(N3906) - FIND("/",N3906))</f>
        <v>plays</v>
      </c>
      <c r="S3906" s="10">
        <f t="shared" ref="S3906:S3969" si="370">(((J3906/60)/60)/24)+DATE(1970,1,1)</f>
        <v>42095.229166666672</v>
      </c>
      <c r="T3906" s="10">
        <f t="shared" ref="T3906:T3969" si="371">(((I3906/60)/60)/24)+DATE(1970,1,1)</f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366"/>
        <v>12</v>
      </c>
      <c r="P3907" s="9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0">
        <f t="shared" si="370"/>
        <v>42124.623877314814</v>
      </c>
      <c r="T3907" s="10">
        <f t="shared" si="371"/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s="9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s="9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s="9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s="9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s="9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s="9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s="9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s="9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s="9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s="9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s="9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s="9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372">ROUND((E3970/D3970)*100,0)</f>
        <v>11</v>
      </c>
      <c r="P3970" s="9">
        <f t="shared" ref="P3970:P4033" si="373">E3970/L3970</f>
        <v>47.909090909090907</v>
      </c>
      <c r="Q3970" t="str">
        <f t="shared" ref="Q3970:Q4033" si="374">LEFT(N3970,FIND("/",N3970)-1)</f>
        <v>theater</v>
      </c>
      <c r="R3970" t="str">
        <f t="shared" ref="R3970:R4033" si="375">RIGHT(N3970,LEN(N3970) - FIND("/",N3970))</f>
        <v>plays</v>
      </c>
      <c r="S3970" s="10">
        <f t="shared" ref="S3970:S4033" si="376">(((J3970/60)/60)/24)+DATE(1970,1,1)</f>
        <v>42452.815659722226</v>
      </c>
      <c r="T3970" s="10">
        <f t="shared" ref="T3970:T4033" si="377">(((I3970/60)/60)/24)+DATE(1970,1,1)</f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372"/>
        <v>7</v>
      </c>
      <c r="P3971" s="9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0">
        <f t="shared" si="376"/>
        <v>42601.854699074072</v>
      </c>
      <c r="T3971" s="10">
        <f t="shared" si="377"/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s="9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s="9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s="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s="9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s="9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s="9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s="9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s="9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s="9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378">ROUND((E4034/D4034)*100,0)</f>
        <v>7</v>
      </c>
      <c r="P4034" s="9">
        <f t="shared" ref="P4034:P4097" si="379">E4034/L4034</f>
        <v>59</v>
      </c>
      <c r="Q4034" t="str">
        <f t="shared" ref="Q4034:Q4097" si="380">LEFT(N4034,FIND("/",N4034)-1)</f>
        <v>theater</v>
      </c>
      <c r="R4034" t="str">
        <f t="shared" ref="R4034:R4097" si="381">RIGHT(N4034,LEN(N4034) - FIND("/",N4034))</f>
        <v>plays</v>
      </c>
      <c r="S4034" s="10">
        <f t="shared" ref="S4034:S4097" si="382">(((J4034/60)/60)/24)+DATE(1970,1,1)</f>
        <v>42293.809212962966</v>
      </c>
      <c r="T4034" s="10">
        <f t="shared" ref="T4034:T4097" si="383">(((I4034/60)/60)/24)+DATE(1970,1,1)</f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378"/>
        <v>26</v>
      </c>
      <c r="P4035" s="9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0">
        <f t="shared" si="382"/>
        <v>42614.268796296295</v>
      </c>
      <c r="T4035" s="10">
        <f t="shared" si="383"/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s="9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s="9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s="9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s="9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s="9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s="9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s="9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s="9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s="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384">ROUND((E4098/D4098)*100,0)</f>
        <v>11</v>
      </c>
      <c r="P4098" s="9">
        <f t="shared" ref="P4098:P4115" si="385">E4098/L4098</f>
        <v>80</v>
      </c>
      <c r="Q4098" t="str">
        <f t="shared" ref="Q4098:Q4115" si="386">LEFT(N4098,FIND("/",N4098)-1)</f>
        <v>theater</v>
      </c>
      <c r="R4098" t="str">
        <f t="shared" ref="R4098:R4115" si="387">RIGHT(N4098,LEN(N4098) - FIND("/",N4098))</f>
        <v>plays</v>
      </c>
      <c r="S4098" s="10">
        <f t="shared" ref="S4098:S4115" si="388">(((J4098/60)/60)/24)+DATE(1970,1,1)</f>
        <v>42750.530312499999</v>
      </c>
      <c r="T4098" s="10">
        <f t="shared" ref="T4098:T4115" si="389">(((I4098/60)/60)/24)+DATE(1970,1,1)</f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384"/>
        <v>0</v>
      </c>
      <c r="P4099" s="9" t="e">
        <f t="shared" si="385"/>
        <v>#DIV/0!</v>
      </c>
      <c r="Q4099" t="str">
        <f t="shared" si="386"/>
        <v>theater</v>
      </c>
      <c r="R4099" t="str">
        <f t="shared" si="387"/>
        <v>plays</v>
      </c>
      <c r="S4099" s="10">
        <f t="shared" si="388"/>
        <v>42344.824502314819</v>
      </c>
      <c r="T4099" s="10">
        <f t="shared" si="389"/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s="9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s="9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s="9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s="9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00000000-0001-0000-0000-000000000000}"/>
  <conditionalFormatting sqref="F2:F4115">
    <cfRule type="cellIs" dxfId="11" priority="2" operator="equal">
      <formula>"live"</formula>
    </cfRule>
    <cfRule type="cellIs" dxfId="10" priority="3" operator="equal">
      <formula>"canceled"</formula>
    </cfRule>
    <cfRule type="cellIs" dxfId="9" priority="4" operator="equal">
      <formula>"failed"</formula>
    </cfRule>
    <cfRule type="cellIs" dxfId="8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EAA7D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C657F-CFF1-48C3-9257-2811D6C53628}">
  <sheetPr codeName="Sheet3"/>
  <dimension ref="A1:F14"/>
  <sheetViews>
    <sheetView zoomScale="90" zoomScaleNormal="90" workbookViewId="0">
      <selection activeCell="B29" sqref="B29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5" t="s">
        <v>8223</v>
      </c>
      <c r="B1" t="s">
        <v>8310</v>
      </c>
    </row>
    <row r="3" spans="1:6" x14ac:dyDescent="0.35">
      <c r="A3" s="5" t="s">
        <v>8323</v>
      </c>
      <c r="B3" s="5" t="s">
        <v>8311</v>
      </c>
    </row>
    <row r="4" spans="1:6" x14ac:dyDescent="0.35">
      <c r="A4" s="5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35">
      <c r="A5" s="6" t="s">
        <v>8314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35">
      <c r="A6" s="6" t="s">
        <v>8315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35">
      <c r="A7" s="6" t="s">
        <v>8316</v>
      </c>
      <c r="B7" s="7">
        <v>80</v>
      </c>
      <c r="C7" s="7">
        <v>140</v>
      </c>
      <c r="D7" s="7"/>
      <c r="E7" s="7"/>
      <c r="F7" s="7">
        <v>220</v>
      </c>
    </row>
    <row r="8" spans="1:6" x14ac:dyDescent="0.35">
      <c r="A8" s="6" t="s">
        <v>8317</v>
      </c>
      <c r="B8" s="7"/>
      <c r="C8" s="7"/>
      <c r="D8" s="7">
        <v>24</v>
      </c>
      <c r="E8" s="7"/>
      <c r="F8" s="7">
        <v>24</v>
      </c>
    </row>
    <row r="9" spans="1:6" x14ac:dyDescent="0.35">
      <c r="A9" s="6" t="s">
        <v>8318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35">
      <c r="A10" s="6" t="s">
        <v>8319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35">
      <c r="A11" s="6" t="s">
        <v>8320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35">
      <c r="A12" s="6" t="s">
        <v>8321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35">
      <c r="A13" s="6" t="s">
        <v>8322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35">
      <c r="A14" s="6" t="s">
        <v>8312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0FC29-2789-4897-9FBB-F70BB2134A35}">
  <sheetPr codeName="Sheet4"/>
  <dimension ref="A1:F47"/>
  <sheetViews>
    <sheetView zoomScale="90" zoomScaleNormal="90" workbookViewId="0">
      <selection activeCell="A7" sqref="A7:F7"/>
      <pivotSelection pane="bottomRight" showHeader="1" extendable="1" max="12" activeRow="5" click="1" r:id="rId1">
        <pivotArea dataOnly="0" fieldPosition="0">
          <references count="1">
            <reference field="17" count="1">
              <x v="1"/>
            </reference>
          </references>
        </pivotArea>
      </pivotSelection>
    </sheetView>
  </sheetViews>
  <sheetFormatPr defaultRowHeight="14.5" x14ac:dyDescent="0.35"/>
  <cols>
    <col min="1" max="1" width="16.453125" bestFit="1" customWidth="1"/>
    <col min="2" max="2" width="15.54296875" bestFit="1" customWidth="1"/>
    <col min="3" max="3" width="5.54296875" bestFit="1" customWidth="1"/>
    <col min="4" max="4" width="8.1796875" bestFit="1" customWidth="1"/>
    <col min="5" max="5" width="3.90625" bestFit="1" customWidth="1"/>
    <col min="6" max="6" width="10.7265625" bestFit="1" customWidth="1"/>
  </cols>
  <sheetData>
    <row r="1" spans="1:6" x14ac:dyDescent="0.35">
      <c r="A1" s="5" t="s">
        <v>8223</v>
      </c>
      <c r="B1" t="s">
        <v>8310</v>
      </c>
      <c r="C1" s="13"/>
    </row>
    <row r="2" spans="1:6" x14ac:dyDescent="0.35">
      <c r="A2" s="5" t="s">
        <v>8382</v>
      </c>
      <c r="B2" t="s">
        <v>8310</v>
      </c>
    </row>
    <row r="4" spans="1:6" x14ac:dyDescent="0.35">
      <c r="A4" s="5" t="s">
        <v>8365</v>
      </c>
      <c r="B4" s="5" t="s">
        <v>8311</v>
      </c>
    </row>
    <row r="5" spans="1:6" x14ac:dyDescent="0.35">
      <c r="A5" s="5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35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35">
      <c r="A7" s="6" t="s">
        <v>8325</v>
      </c>
      <c r="B7" s="7"/>
      <c r="C7" s="7"/>
      <c r="D7" s="7">
        <v>20</v>
      </c>
      <c r="E7" s="7"/>
      <c r="F7" s="7">
        <v>20</v>
      </c>
    </row>
    <row r="8" spans="1:6" x14ac:dyDescent="0.35">
      <c r="A8" s="6" t="s">
        <v>8326</v>
      </c>
      <c r="B8" s="7"/>
      <c r="C8" s="7"/>
      <c r="D8" s="7">
        <v>24</v>
      </c>
      <c r="E8" s="7"/>
      <c r="F8" s="7">
        <v>24</v>
      </c>
    </row>
    <row r="9" spans="1:6" x14ac:dyDescent="0.35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35">
      <c r="A10" s="6" t="s">
        <v>8328</v>
      </c>
      <c r="B10" s="7">
        <v>40</v>
      </c>
      <c r="C10" s="7"/>
      <c r="D10" s="7"/>
      <c r="E10" s="7"/>
      <c r="F10" s="7">
        <v>40</v>
      </c>
    </row>
    <row r="11" spans="1:6" x14ac:dyDescent="0.35">
      <c r="A11" s="6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35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35">
      <c r="A13" s="6" t="s">
        <v>8331</v>
      </c>
      <c r="B13" s="7">
        <v>40</v>
      </c>
      <c r="C13" s="7"/>
      <c r="D13" s="7"/>
      <c r="E13" s="7"/>
      <c r="F13" s="7">
        <v>40</v>
      </c>
    </row>
    <row r="14" spans="1:6" x14ac:dyDescent="0.35">
      <c r="A14" s="6" t="s">
        <v>8332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35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35">
      <c r="A16" s="6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35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35">
      <c r="A18" s="6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35">
      <c r="A19" s="6" t="s">
        <v>8337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35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35">
      <c r="A21" s="6" t="s">
        <v>8339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35">
      <c r="A22" s="6" t="s">
        <v>8340</v>
      </c>
      <c r="B22" s="7">
        <v>20</v>
      </c>
      <c r="C22" s="7"/>
      <c r="D22" s="7"/>
      <c r="E22" s="7"/>
      <c r="F22" s="7">
        <v>20</v>
      </c>
    </row>
    <row r="23" spans="1:6" x14ac:dyDescent="0.35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35">
      <c r="A24" s="6" t="s">
        <v>8342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3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5">
      <c r="A26" s="6" t="s">
        <v>8344</v>
      </c>
      <c r="B26" s="7">
        <v>60</v>
      </c>
      <c r="C26" s="7"/>
      <c r="D26" s="7"/>
      <c r="E26" s="7"/>
      <c r="F26" s="7">
        <v>60</v>
      </c>
    </row>
    <row r="27" spans="1:6" x14ac:dyDescent="0.35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35">
      <c r="A28" s="6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35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35">
      <c r="A30" s="6" t="s">
        <v>8348</v>
      </c>
      <c r="B30" s="17">
        <v>694</v>
      </c>
      <c r="C30" s="7">
        <v>353</v>
      </c>
      <c r="D30" s="7"/>
      <c r="E30" s="7">
        <v>19</v>
      </c>
      <c r="F30" s="7">
        <v>1066</v>
      </c>
    </row>
    <row r="31" spans="1:6" x14ac:dyDescent="0.35">
      <c r="A31" s="6" t="s">
        <v>8349</v>
      </c>
      <c r="B31" s="7">
        <v>40</v>
      </c>
      <c r="C31" s="7"/>
      <c r="D31" s="7"/>
      <c r="E31" s="7"/>
      <c r="F31" s="7">
        <v>40</v>
      </c>
    </row>
    <row r="32" spans="1:6" x14ac:dyDescent="0.35">
      <c r="A32" s="6" t="s">
        <v>8350</v>
      </c>
      <c r="B32" s="7">
        <v>20</v>
      </c>
      <c r="C32" s="7"/>
      <c r="D32" s="7"/>
      <c r="E32" s="7"/>
      <c r="F32" s="7">
        <v>20</v>
      </c>
    </row>
    <row r="33" spans="1:6" x14ac:dyDescent="0.35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35">
      <c r="A34" s="6" t="s">
        <v>8352</v>
      </c>
      <c r="B34" s="17">
        <v>260</v>
      </c>
      <c r="C34" s="7"/>
      <c r="D34" s="7"/>
      <c r="E34" s="7"/>
      <c r="F34" s="7">
        <v>260</v>
      </c>
    </row>
    <row r="35" spans="1:6" x14ac:dyDescent="0.35">
      <c r="A35" s="6" t="s">
        <v>8353</v>
      </c>
      <c r="B35" s="7"/>
      <c r="C35" s="7"/>
      <c r="D35" s="7">
        <v>40</v>
      </c>
      <c r="E35" s="7"/>
      <c r="F35" s="7">
        <v>40</v>
      </c>
    </row>
    <row r="36" spans="1:6" x14ac:dyDescent="0.35">
      <c r="A36" s="6" t="s">
        <v>8354</v>
      </c>
      <c r="B36" s="7">
        <v>60</v>
      </c>
      <c r="C36" s="7"/>
      <c r="D36" s="7"/>
      <c r="E36" s="7"/>
      <c r="F36" s="7">
        <v>60</v>
      </c>
    </row>
    <row r="37" spans="1:6" x14ac:dyDescent="0.35">
      <c r="A37" s="6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35">
      <c r="A38" s="6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35">
      <c r="A39" s="6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35">
      <c r="A40" s="6" t="s">
        <v>8358</v>
      </c>
      <c r="B40" s="7">
        <v>80</v>
      </c>
      <c r="C40" s="7"/>
      <c r="D40" s="7"/>
      <c r="E40" s="7"/>
      <c r="F40" s="7">
        <v>80</v>
      </c>
    </row>
    <row r="41" spans="1:6" x14ac:dyDescent="0.35">
      <c r="A41" s="6" t="s">
        <v>8359</v>
      </c>
      <c r="B41" s="7">
        <v>60</v>
      </c>
      <c r="C41" s="7"/>
      <c r="D41" s="7"/>
      <c r="E41" s="7"/>
      <c r="F41" s="7">
        <v>60</v>
      </c>
    </row>
    <row r="42" spans="1:6" x14ac:dyDescent="0.35">
      <c r="A42" s="6" t="s">
        <v>8360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35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35">
      <c r="A44" s="6" t="s">
        <v>8362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35">
      <c r="A45" s="6" t="s">
        <v>8363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35">
      <c r="A46" s="6" t="s">
        <v>8364</v>
      </c>
      <c r="B46" s="7"/>
      <c r="C46" s="7"/>
      <c r="D46" s="7">
        <v>20</v>
      </c>
      <c r="E46" s="7"/>
      <c r="F46" s="7">
        <v>20</v>
      </c>
    </row>
    <row r="47" spans="1:6" x14ac:dyDescent="0.35">
      <c r="A47" s="6" t="s">
        <v>8312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04000-4360-4E06-A78C-FD59F925018B}">
  <sheetPr codeName="Sheet5"/>
  <dimension ref="A2:E19"/>
  <sheetViews>
    <sheetView zoomScale="90" zoomScaleNormal="90" workbookViewId="0">
      <selection activeCell="I26" sqref="I26"/>
    </sheetView>
  </sheetViews>
  <sheetFormatPr defaultRowHeight="14.5" x14ac:dyDescent="0.35"/>
  <cols>
    <col min="1" max="1" width="14.542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2" spans="1:5" x14ac:dyDescent="0.35">
      <c r="A2" s="5" t="s">
        <v>8382</v>
      </c>
      <c r="B2" t="s">
        <v>8310</v>
      </c>
    </row>
    <row r="3" spans="1:5" x14ac:dyDescent="0.35">
      <c r="A3" s="5" t="s">
        <v>8381</v>
      </c>
      <c r="B3" t="s">
        <v>8310</v>
      </c>
    </row>
    <row r="5" spans="1:5" x14ac:dyDescent="0.35">
      <c r="A5" s="5" t="s">
        <v>8380</v>
      </c>
      <c r="B5" s="5" t="s">
        <v>8311</v>
      </c>
    </row>
    <row r="6" spans="1:5" x14ac:dyDescent="0.35">
      <c r="A6" s="5" t="s">
        <v>8313</v>
      </c>
      <c r="B6" t="s">
        <v>8219</v>
      </c>
      <c r="C6" t="s">
        <v>8221</v>
      </c>
      <c r="D6" t="s">
        <v>8220</v>
      </c>
      <c r="E6" t="s">
        <v>8312</v>
      </c>
    </row>
    <row r="7" spans="1:5" x14ac:dyDescent="0.35">
      <c r="A7" s="11" t="s">
        <v>8374</v>
      </c>
      <c r="B7" s="7">
        <v>182</v>
      </c>
      <c r="C7" s="7">
        <v>149</v>
      </c>
      <c r="D7" s="7">
        <v>34</v>
      </c>
      <c r="E7" s="7">
        <v>365</v>
      </c>
    </row>
    <row r="8" spans="1:5" x14ac:dyDescent="0.35">
      <c r="A8" s="11" t="s">
        <v>8375</v>
      </c>
      <c r="B8" s="7">
        <v>202</v>
      </c>
      <c r="C8" s="7">
        <v>106</v>
      </c>
      <c r="D8" s="7">
        <v>27</v>
      </c>
      <c r="E8" s="7">
        <v>335</v>
      </c>
    </row>
    <row r="9" spans="1:5" x14ac:dyDescent="0.35">
      <c r="A9" s="11" t="s">
        <v>8376</v>
      </c>
      <c r="B9" s="7">
        <v>180</v>
      </c>
      <c r="C9" s="7">
        <v>108</v>
      </c>
      <c r="D9" s="7">
        <v>28</v>
      </c>
      <c r="E9" s="7">
        <v>316</v>
      </c>
    </row>
    <row r="10" spans="1:5" x14ac:dyDescent="0.35">
      <c r="A10" s="11" t="s">
        <v>8377</v>
      </c>
      <c r="B10" s="7">
        <v>192</v>
      </c>
      <c r="C10" s="7">
        <v>102</v>
      </c>
      <c r="D10" s="7">
        <v>27</v>
      </c>
      <c r="E10" s="7">
        <v>321</v>
      </c>
    </row>
    <row r="11" spans="1:5" x14ac:dyDescent="0.35">
      <c r="A11" s="11" t="s">
        <v>8368</v>
      </c>
      <c r="B11" s="7">
        <v>234</v>
      </c>
      <c r="C11" s="7">
        <v>126</v>
      </c>
      <c r="D11" s="7">
        <v>26</v>
      </c>
      <c r="E11" s="7">
        <v>386</v>
      </c>
    </row>
    <row r="12" spans="1:5" x14ac:dyDescent="0.35">
      <c r="A12" s="11" t="s">
        <v>8378</v>
      </c>
      <c r="B12" s="7">
        <v>211</v>
      </c>
      <c r="C12" s="7">
        <v>147</v>
      </c>
      <c r="D12" s="7">
        <v>27</v>
      </c>
      <c r="E12" s="7">
        <v>385</v>
      </c>
    </row>
    <row r="13" spans="1:5" x14ac:dyDescent="0.35">
      <c r="A13" s="11" t="s">
        <v>8369</v>
      </c>
      <c r="B13" s="7">
        <v>194</v>
      </c>
      <c r="C13" s="7">
        <v>150</v>
      </c>
      <c r="D13" s="7">
        <v>43</v>
      </c>
      <c r="E13" s="7">
        <v>387</v>
      </c>
    </row>
    <row r="14" spans="1:5" x14ac:dyDescent="0.35">
      <c r="A14" s="11" t="s">
        <v>8370</v>
      </c>
      <c r="B14" s="7">
        <v>166</v>
      </c>
      <c r="C14" s="7">
        <v>134</v>
      </c>
      <c r="D14" s="7">
        <v>33</v>
      </c>
      <c r="E14" s="7">
        <v>333</v>
      </c>
    </row>
    <row r="15" spans="1:5" x14ac:dyDescent="0.35">
      <c r="A15" s="11" t="s">
        <v>8371</v>
      </c>
      <c r="B15" s="7">
        <v>147</v>
      </c>
      <c r="C15" s="7">
        <v>127</v>
      </c>
      <c r="D15" s="7">
        <v>24</v>
      </c>
      <c r="E15" s="7">
        <v>298</v>
      </c>
    </row>
    <row r="16" spans="1:5" x14ac:dyDescent="0.35">
      <c r="A16" s="11" t="s">
        <v>8372</v>
      </c>
      <c r="B16" s="7">
        <v>183</v>
      </c>
      <c r="C16" s="7">
        <v>149</v>
      </c>
      <c r="D16" s="7">
        <v>20</v>
      </c>
      <c r="E16" s="7">
        <v>352</v>
      </c>
    </row>
    <row r="17" spans="1:5" x14ac:dyDescent="0.35">
      <c r="A17" s="11" t="s">
        <v>8373</v>
      </c>
      <c r="B17" s="7">
        <v>183</v>
      </c>
      <c r="C17" s="7">
        <v>114</v>
      </c>
      <c r="D17" s="7">
        <v>37</v>
      </c>
      <c r="E17" s="7">
        <v>334</v>
      </c>
    </row>
    <row r="18" spans="1:5" x14ac:dyDescent="0.35">
      <c r="A18" s="11" t="s">
        <v>8379</v>
      </c>
      <c r="B18" s="7">
        <v>111</v>
      </c>
      <c r="C18" s="7">
        <v>118</v>
      </c>
      <c r="D18" s="7">
        <v>23</v>
      </c>
      <c r="E18" s="7">
        <v>252</v>
      </c>
    </row>
    <row r="19" spans="1:5" x14ac:dyDescent="0.35">
      <c r="A19" s="11" t="s">
        <v>8312</v>
      </c>
      <c r="B19" s="7">
        <v>2185</v>
      </c>
      <c r="C19" s="7">
        <v>1530</v>
      </c>
      <c r="D19" s="7">
        <v>349</v>
      </c>
      <c r="E19" s="7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5C7E4-E632-44E6-B18C-03293FBAAF1F}">
  <sheetPr codeName="Sheet6"/>
  <dimension ref="A1:J14"/>
  <sheetViews>
    <sheetView topLeftCell="A13" zoomScale="80" zoomScaleNormal="80" workbookViewId="0">
      <selection activeCell="H26" sqref="H26"/>
    </sheetView>
  </sheetViews>
  <sheetFormatPr defaultRowHeight="14.5" x14ac:dyDescent="0.35"/>
  <cols>
    <col min="1" max="1" width="26.81640625" bestFit="1" customWidth="1"/>
    <col min="2" max="2" width="17.26953125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style="14" bestFit="1" customWidth="1"/>
    <col min="7" max="7" width="16.1796875" style="14" bestFit="1" customWidth="1"/>
    <col min="8" max="8" width="18.90625" style="14" bestFit="1" customWidth="1"/>
  </cols>
  <sheetData>
    <row r="1" spans="1:10" x14ac:dyDescent="0.35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s="14" t="s">
        <v>8388</v>
      </c>
      <c r="G1" s="14" t="s">
        <v>8389</v>
      </c>
      <c r="H1" s="14" t="s">
        <v>8390</v>
      </c>
    </row>
    <row r="2" spans="1:10" x14ac:dyDescent="0.35">
      <c r="A2" t="s">
        <v>8391</v>
      </c>
      <c r="B2">
        <f>COUNTIFS(goal,"&lt;1000",state,"successful")</f>
        <v>322</v>
      </c>
      <c r="C2">
        <f>COUNTIFS(goal,"&lt;1000",state,"failed")</f>
        <v>113</v>
      </c>
      <c r="D2">
        <f>COUNTIFS(goal,"&lt;1000",state,"canceled")</f>
        <v>18</v>
      </c>
      <c r="E2">
        <f>SUM(B2:D2)</f>
        <v>453</v>
      </c>
      <c r="F2" s="14">
        <f>$B2/$E2</f>
        <v>0.71081677704194257</v>
      </c>
      <c r="G2" s="14">
        <f>$C2/$E2</f>
        <v>0.24944812362030905</v>
      </c>
      <c r="H2" s="14">
        <f>$D2/$E2</f>
        <v>3.9735099337748346E-2</v>
      </c>
      <c r="I2" s="7"/>
      <c r="J2" s="7"/>
    </row>
    <row r="3" spans="1:10" x14ac:dyDescent="0.35">
      <c r="A3" t="s">
        <v>8392</v>
      </c>
      <c r="B3">
        <f>COUNTIFS(goal,"&gt;=1000",goal,"&lt;=4999",state,"successful")</f>
        <v>932</v>
      </c>
      <c r="C3">
        <f>COUNTIFS(goal,"&gt;=1000",goal,"&lt;=4999",state,"failed")</f>
        <v>420</v>
      </c>
      <c r="D3">
        <f>COUNTIFS(goal,"&gt;=1000",goal,"&lt;=4999",state,"canceled")</f>
        <v>60</v>
      </c>
      <c r="E3">
        <f t="shared" ref="E3:E13" si="0">SUM(B3:D3)</f>
        <v>1412</v>
      </c>
      <c r="F3" s="14">
        <f t="shared" ref="F3:F13" si="1">$B3/$E3</f>
        <v>0.66005665722379603</v>
      </c>
      <c r="G3" s="14">
        <f t="shared" ref="G3:G13" si="2">$C3/$E3</f>
        <v>0.29745042492917845</v>
      </c>
      <c r="H3" s="14">
        <f t="shared" ref="H3:H13" si="3">$D3/$E3</f>
        <v>4.2492917847025496E-2</v>
      </c>
      <c r="I3" s="7"/>
      <c r="J3" s="7"/>
    </row>
    <row r="4" spans="1:10" x14ac:dyDescent="0.35">
      <c r="A4" t="s">
        <v>8393</v>
      </c>
      <c r="B4">
        <f>COUNTIFS(goal,"&gt;=5000",goal,"&lt;=9999",state,"successful")</f>
        <v>381</v>
      </c>
      <c r="C4">
        <f>COUNTIFS(goal,"&gt;=5000",goal,"&lt;=9999",state,"failed")</f>
        <v>283</v>
      </c>
      <c r="D4">
        <f>COUNTIFS(goal,"&gt;=5000",goal,"&lt;=9999",state,"canceled")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  <c r="I4" s="7"/>
      <c r="J4" s="7"/>
    </row>
    <row r="5" spans="1:10" x14ac:dyDescent="0.35">
      <c r="A5" t="s">
        <v>8394</v>
      </c>
      <c r="B5">
        <f>COUNTIFS(goal,"&gt;=10000",goal,"&lt;=14999",state,"successful")</f>
        <v>168</v>
      </c>
      <c r="C5">
        <f>COUNTIFS(goal,"&gt;=10000",goal,"&lt;=14999",state,"failed")</f>
        <v>144</v>
      </c>
      <c r="D5">
        <f>COUNTIFS(goal,"&gt;=10000",goal,"&lt;=14999",state,"canceled")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  <c r="I5" s="7"/>
      <c r="J5" s="7"/>
    </row>
    <row r="6" spans="1:10" x14ac:dyDescent="0.35">
      <c r="A6" t="s">
        <v>8395</v>
      </c>
      <c r="B6">
        <f>COUNTIFS(goal,"&gt;=15000",goal,"&lt;=19999",state,"successful")</f>
        <v>94</v>
      </c>
      <c r="C6">
        <f>COUNTIFS(goal,"&gt;=15000",goal,"&lt;=19999",state,"failed")</f>
        <v>90</v>
      </c>
      <c r="D6">
        <f>COUNTIFS(goal,"&gt;=15000",goal,"&lt;=19999",state,"canceled")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  <c r="I6" s="7"/>
      <c r="J6" s="7"/>
    </row>
    <row r="7" spans="1:10" x14ac:dyDescent="0.35">
      <c r="A7" t="s">
        <v>8396</v>
      </c>
      <c r="B7">
        <f>COUNTIFS(goal,"&gt;=20000",goal,"&lt;=24999",state,"successful")</f>
        <v>62</v>
      </c>
      <c r="C7">
        <f>COUNTIFS(goal,"&gt;=20000",goal,"&lt;=24999",state,"failed")</f>
        <v>72</v>
      </c>
      <c r="D7">
        <f>COUNTIFS(goal,"&gt;=20000",goal,"&lt;=24999",state,"canceled")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  <c r="I7" s="7"/>
      <c r="J7" s="7"/>
    </row>
    <row r="8" spans="1:10" x14ac:dyDescent="0.35">
      <c r="A8" t="s">
        <v>8397</v>
      </c>
      <c r="B8">
        <f>COUNTIFS(goal,"&gt;=25000",goal,"&lt;=29999",state,"successful")</f>
        <v>55</v>
      </c>
      <c r="C8">
        <f>COUNTIFS(goal,"&gt;=25000",goal,"&lt;=29999",state,"failed")</f>
        <v>64</v>
      </c>
      <c r="D8">
        <f>COUNTIFS(goal,"&gt;=25000",goal,"&lt;=29999",state,"canceled")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  <c r="I8" s="7"/>
      <c r="J8" s="7"/>
    </row>
    <row r="9" spans="1:10" x14ac:dyDescent="0.35">
      <c r="A9" t="s">
        <v>8398</v>
      </c>
      <c r="B9">
        <f>COUNTIFS(goal,"&gt;=30000",goal,"&lt;=34999",state,"successful")</f>
        <v>32</v>
      </c>
      <c r="C9">
        <f>COUNTIFS(goal,"&gt;=30000",goal,"&lt;=34999",state,"failed")</f>
        <v>37</v>
      </c>
      <c r="D9">
        <f>COUNTIFS(goal,"&gt;=30000",goal,"&lt;=34999",state,"canceled")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  <c r="I9" s="7"/>
      <c r="J9" s="7"/>
    </row>
    <row r="10" spans="1:10" x14ac:dyDescent="0.35">
      <c r="A10" t="s">
        <v>8399</v>
      </c>
      <c r="B10">
        <f>COUNTIFS(goal,"&gt;=35000",goal,"&lt;=39999",state,"successful")</f>
        <v>26</v>
      </c>
      <c r="C10">
        <f>COUNTIFS(goal,"&gt;=35000",goal,"&lt;=39999",state,"failed")</f>
        <v>22</v>
      </c>
      <c r="D10">
        <f>COUNTIFS(goal,"&gt;=35000",goal,"&lt;=39999",state,"canceled")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  <c r="I10" s="7"/>
      <c r="J10" s="7"/>
    </row>
    <row r="11" spans="1:10" x14ac:dyDescent="0.35">
      <c r="A11" t="s">
        <v>8400</v>
      </c>
      <c r="B11">
        <f>COUNTIFS(goal,"&gt;=40000",goal,"&lt;=44999",state,"successful")</f>
        <v>21</v>
      </c>
      <c r="C11">
        <f>COUNTIFS(goal,"&gt;=40000",goal,"&lt;=44999",state,"failed")</f>
        <v>16</v>
      </c>
      <c r="D11">
        <f>COUNTIFS(goal,"&gt;=40000",goal,"&lt;=44999",state,"canceled")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  <c r="I11" s="7"/>
      <c r="J11" s="7"/>
    </row>
    <row r="12" spans="1:10" x14ac:dyDescent="0.35">
      <c r="A12" t="s">
        <v>8401</v>
      </c>
      <c r="B12">
        <f>COUNTIFS(goal,"&gt;=45000",goal,"&lt;=49999",state,"successful")</f>
        <v>6</v>
      </c>
      <c r="C12">
        <f>COUNTIFS(goal,"&gt;=45000",goal,"&lt;=49999",state,"failed")</f>
        <v>11</v>
      </c>
      <c r="D12">
        <f>COUNTIFS(goal,"&gt;=45000",goal,"&lt;=49999",state,"canceled")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  <c r="I12" s="7"/>
      <c r="J12" s="7"/>
    </row>
    <row r="13" spans="1:10" x14ac:dyDescent="0.35">
      <c r="A13" t="s">
        <v>8402</v>
      </c>
      <c r="B13">
        <f>COUNTIFS(goal,"&gt;=50000",state,"successful")</f>
        <v>86</v>
      </c>
      <c r="C13">
        <f>COUNTIFS(goal,"&gt;=50000",state,"failed")</f>
        <v>258</v>
      </c>
      <c r="D13">
        <f>COUNTIFS(goal,"&gt;=50000",state,"canceled")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  <c r="I13" s="7"/>
      <c r="J13" s="7"/>
    </row>
    <row r="14" spans="1:10" x14ac:dyDescent="0.35">
      <c r="F14" s="18"/>
      <c r="G14" s="18"/>
      <c r="H14" s="18"/>
      <c r="I14" s="7"/>
      <c r="J14" s="7"/>
    </row>
  </sheetData>
  <pageMargins left="0.7" right="0.7" top="0.75" bottom="0.75" header="0.3" footer="0.3"/>
  <ignoredErrors>
    <ignoredError sqref="B3 C4:D4 B5" formula="1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A5643-1504-4BE8-936D-A422533E83DC}">
  <sheetPr codeName="Sheet7"/>
  <dimension ref="A1:M2186"/>
  <sheetViews>
    <sheetView workbookViewId="0">
      <selection activeCell="L15" sqref="L15"/>
    </sheetView>
  </sheetViews>
  <sheetFormatPr defaultRowHeight="14.5" x14ac:dyDescent="0.35"/>
  <cols>
    <col min="1" max="1" width="9.1796875" bestFit="1" customWidth="1"/>
    <col min="2" max="2" width="13.1796875" bestFit="1" customWidth="1"/>
    <col min="3" max="3" width="3.6328125" customWidth="1"/>
    <col min="4" max="4" width="16.81640625" bestFit="1" customWidth="1"/>
    <col min="7" max="7" width="8.54296875" bestFit="1" customWidth="1"/>
    <col min="8" max="8" width="13.1796875" bestFit="1" customWidth="1"/>
    <col min="9" max="9" width="3.6328125" customWidth="1"/>
    <col min="10" max="10" width="16.81640625" bestFit="1" customWidth="1"/>
  </cols>
  <sheetData>
    <row r="1" spans="1:13" x14ac:dyDescent="0.35">
      <c r="A1" s="1" t="s">
        <v>8403</v>
      </c>
      <c r="B1" s="1" t="s">
        <v>8262</v>
      </c>
      <c r="G1" s="1" t="s">
        <v>8403</v>
      </c>
      <c r="H1" s="1" t="s">
        <v>8262</v>
      </c>
      <c r="M1" t="s">
        <v>8412</v>
      </c>
    </row>
    <row r="2" spans="1:13" x14ac:dyDescent="0.35">
      <c r="A2" t="s">
        <v>8219</v>
      </c>
      <c r="B2">
        <v>182</v>
      </c>
      <c r="D2" s="19" t="s">
        <v>8410</v>
      </c>
      <c r="G2" t="s">
        <v>8221</v>
      </c>
      <c r="H2">
        <v>0</v>
      </c>
      <c r="J2" s="19" t="s">
        <v>8411</v>
      </c>
      <c r="M2" s="20" t="s">
        <v>8414</v>
      </c>
    </row>
    <row r="3" spans="1:13" x14ac:dyDescent="0.35">
      <c r="A3" t="s">
        <v>8219</v>
      </c>
      <c r="B3">
        <v>79</v>
      </c>
      <c r="D3" t="s">
        <v>8404</v>
      </c>
      <c r="E3">
        <f>AVERAGE(B2:B2186)</f>
        <v>194.42517162471395</v>
      </c>
      <c r="G3" t="s">
        <v>8221</v>
      </c>
      <c r="H3">
        <v>1</v>
      </c>
      <c r="J3" t="s">
        <v>8404</v>
      </c>
      <c r="K3">
        <f>AVERAGE(H2:H1531)</f>
        <v>17.709803921568628</v>
      </c>
    </row>
    <row r="4" spans="1:13" x14ac:dyDescent="0.35">
      <c r="A4" t="s">
        <v>8219</v>
      </c>
      <c r="B4">
        <v>35</v>
      </c>
      <c r="D4" t="s">
        <v>8405</v>
      </c>
      <c r="E4">
        <f>MEDIAN(B2:B2186)</f>
        <v>62</v>
      </c>
      <c r="G4" t="s">
        <v>8221</v>
      </c>
      <c r="H4">
        <v>10</v>
      </c>
      <c r="J4" t="s">
        <v>8405</v>
      </c>
      <c r="K4">
        <f>MEDIAN(H2:H1531)</f>
        <v>4</v>
      </c>
    </row>
    <row r="5" spans="1:13" x14ac:dyDescent="0.35">
      <c r="A5" t="s">
        <v>8219</v>
      </c>
      <c r="B5">
        <v>150</v>
      </c>
      <c r="D5" t="s">
        <v>8406</v>
      </c>
      <c r="E5">
        <f>MIN(B2:B2186)</f>
        <v>1</v>
      </c>
      <c r="G5" t="s">
        <v>8221</v>
      </c>
      <c r="H5">
        <v>0</v>
      </c>
      <c r="J5" t="s">
        <v>8406</v>
      </c>
      <c r="K5">
        <f>MIN(H2:H1531)</f>
        <v>0</v>
      </c>
    </row>
    <row r="6" spans="1:13" x14ac:dyDescent="0.35">
      <c r="A6" t="s">
        <v>8219</v>
      </c>
      <c r="B6">
        <v>284</v>
      </c>
      <c r="D6" t="s">
        <v>8407</v>
      </c>
      <c r="E6">
        <f>MAX(B2:B2186)</f>
        <v>26457</v>
      </c>
      <c r="G6" t="s">
        <v>8221</v>
      </c>
      <c r="H6">
        <v>7</v>
      </c>
      <c r="J6" t="s">
        <v>8407</v>
      </c>
      <c r="K6">
        <f>MAX(H2:H1531)</f>
        <v>1293</v>
      </c>
      <c r="M6" t="s">
        <v>8413</v>
      </c>
    </row>
    <row r="7" spans="1:13" x14ac:dyDescent="0.35">
      <c r="A7" t="s">
        <v>8219</v>
      </c>
      <c r="B7">
        <v>47</v>
      </c>
      <c r="D7" t="s">
        <v>8408</v>
      </c>
      <c r="E7">
        <f>_xlfn.VAR.P(B2:B2186)</f>
        <v>712840.9867348104</v>
      </c>
      <c r="G7" t="s">
        <v>8221</v>
      </c>
      <c r="H7">
        <v>0</v>
      </c>
      <c r="J7" t="s">
        <v>8408</v>
      </c>
      <c r="K7">
        <f>_xlfn.VAR.P(H2:H1531)</f>
        <v>3773.2216685890044</v>
      </c>
      <c r="M7" s="20" t="s">
        <v>8415</v>
      </c>
    </row>
    <row r="8" spans="1:13" x14ac:dyDescent="0.35">
      <c r="A8" t="s">
        <v>8219</v>
      </c>
      <c r="B8">
        <v>58</v>
      </c>
      <c r="D8" t="s">
        <v>8409</v>
      </c>
      <c r="E8">
        <f>_xlfn.STDEV.P(B2:B2186)</f>
        <v>844.29910975602149</v>
      </c>
      <c r="G8" t="s">
        <v>8221</v>
      </c>
      <c r="H8">
        <v>1</v>
      </c>
      <c r="J8" t="s">
        <v>8409</v>
      </c>
      <c r="K8">
        <f>_xlfn.STDEV.P(H2:H1531)</f>
        <v>61.426555076684906</v>
      </c>
    </row>
    <row r="9" spans="1:13" x14ac:dyDescent="0.35">
      <c r="A9" t="s">
        <v>8219</v>
      </c>
      <c r="B9">
        <v>57</v>
      </c>
      <c r="G9" t="s">
        <v>8221</v>
      </c>
      <c r="H9">
        <v>2</v>
      </c>
    </row>
    <row r="10" spans="1:13" x14ac:dyDescent="0.35">
      <c r="A10" t="s">
        <v>8219</v>
      </c>
      <c r="B10">
        <v>12</v>
      </c>
      <c r="G10" t="s">
        <v>8221</v>
      </c>
      <c r="H10">
        <v>3</v>
      </c>
    </row>
    <row r="11" spans="1:13" x14ac:dyDescent="0.35">
      <c r="A11" t="s">
        <v>8219</v>
      </c>
      <c r="B11">
        <v>20</v>
      </c>
      <c r="G11" t="s">
        <v>8221</v>
      </c>
      <c r="H11">
        <v>10</v>
      </c>
    </row>
    <row r="12" spans="1:13" x14ac:dyDescent="0.35">
      <c r="A12" t="s">
        <v>8219</v>
      </c>
      <c r="B12">
        <v>19</v>
      </c>
      <c r="G12" t="s">
        <v>8221</v>
      </c>
      <c r="H12">
        <v>10</v>
      </c>
    </row>
    <row r="13" spans="1:13" x14ac:dyDescent="0.35">
      <c r="A13" t="s">
        <v>8219</v>
      </c>
      <c r="B13">
        <v>75</v>
      </c>
      <c r="G13" t="s">
        <v>8221</v>
      </c>
      <c r="H13">
        <v>1</v>
      </c>
    </row>
    <row r="14" spans="1:13" x14ac:dyDescent="0.35">
      <c r="A14" t="s">
        <v>8219</v>
      </c>
      <c r="B14">
        <v>827</v>
      </c>
      <c r="G14" t="s">
        <v>8221</v>
      </c>
      <c r="H14">
        <v>0</v>
      </c>
    </row>
    <row r="15" spans="1:13" x14ac:dyDescent="0.35">
      <c r="A15" t="s">
        <v>8219</v>
      </c>
      <c r="B15">
        <v>51</v>
      </c>
      <c r="G15" t="s">
        <v>8221</v>
      </c>
      <c r="H15">
        <v>0</v>
      </c>
    </row>
    <row r="16" spans="1:13" x14ac:dyDescent="0.35">
      <c r="A16" t="s">
        <v>8219</v>
      </c>
      <c r="B16">
        <v>41</v>
      </c>
      <c r="G16" t="s">
        <v>8221</v>
      </c>
      <c r="H16">
        <v>0</v>
      </c>
    </row>
    <row r="17" spans="1:8" x14ac:dyDescent="0.35">
      <c r="A17" t="s">
        <v>8219</v>
      </c>
      <c r="B17">
        <v>98</v>
      </c>
      <c r="G17" t="s">
        <v>8221</v>
      </c>
      <c r="H17">
        <v>26</v>
      </c>
    </row>
    <row r="18" spans="1:8" x14ac:dyDescent="0.35">
      <c r="A18" t="s">
        <v>8219</v>
      </c>
      <c r="B18">
        <v>70</v>
      </c>
      <c r="G18" t="s">
        <v>8221</v>
      </c>
      <c r="H18">
        <v>0</v>
      </c>
    </row>
    <row r="19" spans="1:8" x14ac:dyDescent="0.35">
      <c r="A19" t="s">
        <v>8219</v>
      </c>
      <c r="B19">
        <v>36</v>
      </c>
      <c r="G19" t="s">
        <v>8221</v>
      </c>
      <c r="H19">
        <v>7</v>
      </c>
    </row>
    <row r="20" spans="1:8" x14ac:dyDescent="0.35">
      <c r="A20" t="s">
        <v>8219</v>
      </c>
      <c r="B20">
        <v>342</v>
      </c>
      <c r="G20" t="s">
        <v>8221</v>
      </c>
      <c r="H20">
        <v>0</v>
      </c>
    </row>
    <row r="21" spans="1:8" x14ac:dyDescent="0.35">
      <c r="A21" t="s">
        <v>8219</v>
      </c>
      <c r="B21">
        <v>22</v>
      </c>
      <c r="G21" t="s">
        <v>8221</v>
      </c>
      <c r="H21">
        <v>2</v>
      </c>
    </row>
    <row r="22" spans="1:8" x14ac:dyDescent="0.35">
      <c r="A22" t="s">
        <v>8219</v>
      </c>
      <c r="B22">
        <v>25</v>
      </c>
      <c r="G22" t="s">
        <v>8221</v>
      </c>
      <c r="H22">
        <v>13</v>
      </c>
    </row>
    <row r="23" spans="1:8" x14ac:dyDescent="0.35">
      <c r="A23" t="s">
        <v>8219</v>
      </c>
      <c r="B23">
        <v>101</v>
      </c>
      <c r="G23" t="s">
        <v>8221</v>
      </c>
      <c r="H23">
        <v>4</v>
      </c>
    </row>
    <row r="24" spans="1:8" x14ac:dyDescent="0.35">
      <c r="A24" t="s">
        <v>8219</v>
      </c>
      <c r="B24">
        <v>8</v>
      </c>
      <c r="G24" t="s">
        <v>8221</v>
      </c>
      <c r="H24">
        <v>0</v>
      </c>
    </row>
    <row r="25" spans="1:8" x14ac:dyDescent="0.35">
      <c r="A25" t="s">
        <v>8219</v>
      </c>
      <c r="B25">
        <v>23</v>
      </c>
      <c r="G25" t="s">
        <v>8221</v>
      </c>
      <c r="H25">
        <v>12</v>
      </c>
    </row>
    <row r="26" spans="1:8" x14ac:dyDescent="0.35">
      <c r="A26" t="s">
        <v>8219</v>
      </c>
      <c r="B26">
        <v>574</v>
      </c>
      <c r="G26" t="s">
        <v>8221</v>
      </c>
      <c r="H26">
        <v>2</v>
      </c>
    </row>
    <row r="27" spans="1:8" x14ac:dyDescent="0.35">
      <c r="A27" t="s">
        <v>8219</v>
      </c>
      <c r="B27">
        <v>14</v>
      </c>
      <c r="G27" t="s">
        <v>8221</v>
      </c>
      <c r="H27">
        <v>10</v>
      </c>
    </row>
    <row r="28" spans="1:8" x14ac:dyDescent="0.35">
      <c r="A28" t="s">
        <v>8219</v>
      </c>
      <c r="B28">
        <v>19</v>
      </c>
      <c r="G28" t="s">
        <v>8221</v>
      </c>
      <c r="H28">
        <v>0</v>
      </c>
    </row>
    <row r="29" spans="1:8" x14ac:dyDescent="0.35">
      <c r="A29" t="s">
        <v>8219</v>
      </c>
      <c r="B29">
        <v>150</v>
      </c>
      <c r="G29" t="s">
        <v>8221</v>
      </c>
      <c r="H29">
        <v>5</v>
      </c>
    </row>
    <row r="30" spans="1:8" x14ac:dyDescent="0.35">
      <c r="A30" t="s">
        <v>8219</v>
      </c>
      <c r="B30">
        <v>71</v>
      </c>
      <c r="G30" t="s">
        <v>8221</v>
      </c>
      <c r="H30">
        <v>0</v>
      </c>
    </row>
    <row r="31" spans="1:8" x14ac:dyDescent="0.35">
      <c r="A31" t="s">
        <v>8219</v>
      </c>
      <c r="B31">
        <v>117</v>
      </c>
      <c r="G31" t="s">
        <v>8221</v>
      </c>
      <c r="H31">
        <v>5</v>
      </c>
    </row>
    <row r="32" spans="1:8" x14ac:dyDescent="0.35">
      <c r="A32" t="s">
        <v>8219</v>
      </c>
      <c r="B32">
        <v>53</v>
      </c>
      <c r="G32" t="s">
        <v>8221</v>
      </c>
      <c r="H32">
        <v>1</v>
      </c>
    </row>
    <row r="33" spans="1:8" x14ac:dyDescent="0.35">
      <c r="A33" t="s">
        <v>8219</v>
      </c>
      <c r="B33">
        <v>1</v>
      </c>
      <c r="G33" t="s">
        <v>8221</v>
      </c>
      <c r="H33">
        <v>3</v>
      </c>
    </row>
    <row r="34" spans="1:8" x14ac:dyDescent="0.35">
      <c r="A34" t="s">
        <v>8219</v>
      </c>
      <c r="B34">
        <v>89</v>
      </c>
      <c r="G34" t="s">
        <v>8221</v>
      </c>
      <c r="H34">
        <v>3</v>
      </c>
    </row>
    <row r="35" spans="1:8" x14ac:dyDescent="0.35">
      <c r="A35" t="s">
        <v>8219</v>
      </c>
      <c r="B35">
        <v>64</v>
      </c>
      <c r="G35" t="s">
        <v>8221</v>
      </c>
      <c r="H35">
        <v>0</v>
      </c>
    </row>
    <row r="36" spans="1:8" x14ac:dyDescent="0.35">
      <c r="A36" t="s">
        <v>8219</v>
      </c>
      <c r="B36">
        <v>68</v>
      </c>
      <c r="G36" t="s">
        <v>8221</v>
      </c>
      <c r="H36">
        <v>3</v>
      </c>
    </row>
    <row r="37" spans="1:8" x14ac:dyDescent="0.35">
      <c r="A37" t="s">
        <v>8219</v>
      </c>
      <c r="B37">
        <v>28</v>
      </c>
      <c r="G37" t="s">
        <v>8221</v>
      </c>
      <c r="H37">
        <v>0</v>
      </c>
    </row>
    <row r="38" spans="1:8" x14ac:dyDescent="0.35">
      <c r="A38" t="s">
        <v>8219</v>
      </c>
      <c r="B38">
        <v>44</v>
      </c>
      <c r="G38" t="s">
        <v>8221</v>
      </c>
      <c r="H38">
        <v>19</v>
      </c>
    </row>
    <row r="39" spans="1:8" x14ac:dyDescent="0.35">
      <c r="A39" t="s">
        <v>8219</v>
      </c>
      <c r="B39">
        <v>253</v>
      </c>
      <c r="G39" t="s">
        <v>8221</v>
      </c>
      <c r="H39">
        <v>8</v>
      </c>
    </row>
    <row r="40" spans="1:8" x14ac:dyDescent="0.35">
      <c r="A40" t="s">
        <v>8219</v>
      </c>
      <c r="B40">
        <v>66</v>
      </c>
      <c r="G40" t="s">
        <v>8221</v>
      </c>
      <c r="H40">
        <v>6</v>
      </c>
    </row>
    <row r="41" spans="1:8" x14ac:dyDescent="0.35">
      <c r="A41" t="s">
        <v>8219</v>
      </c>
      <c r="B41">
        <v>217</v>
      </c>
      <c r="G41" t="s">
        <v>8221</v>
      </c>
      <c r="H41">
        <v>0</v>
      </c>
    </row>
    <row r="42" spans="1:8" x14ac:dyDescent="0.35">
      <c r="A42" t="s">
        <v>8219</v>
      </c>
      <c r="B42">
        <v>16</v>
      </c>
      <c r="G42" t="s">
        <v>8221</v>
      </c>
      <c r="H42">
        <v>18</v>
      </c>
    </row>
    <row r="43" spans="1:8" x14ac:dyDescent="0.35">
      <c r="A43" t="s">
        <v>8219</v>
      </c>
      <c r="B43">
        <v>19</v>
      </c>
      <c r="G43" t="s">
        <v>8221</v>
      </c>
      <c r="H43">
        <v>7</v>
      </c>
    </row>
    <row r="44" spans="1:8" x14ac:dyDescent="0.35">
      <c r="A44" t="s">
        <v>8219</v>
      </c>
      <c r="B44">
        <v>169</v>
      </c>
      <c r="G44" t="s">
        <v>8221</v>
      </c>
      <c r="H44">
        <v>0</v>
      </c>
    </row>
    <row r="45" spans="1:8" x14ac:dyDescent="0.35">
      <c r="A45" t="s">
        <v>8219</v>
      </c>
      <c r="B45">
        <v>263</v>
      </c>
      <c r="G45" t="s">
        <v>8221</v>
      </c>
      <c r="H45">
        <v>8</v>
      </c>
    </row>
    <row r="46" spans="1:8" x14ac:dyDescent="0.35">
      <c r="A46" t="s">
        <v>8219</v>
      </c>
      <c r="B46">
        <v>15</v>
      </c>
      <c r="G46" t="s">
        <v>8221</v>
      </c>
      <c r="H46">
        <v>1293</v>
      </c>
    </row>
    <row r="47" spans="1:8" x14ac:dyDescent="0.35">
      <c r="A47" t="s">
        <v>8219</v>
      </c>
      <c r="B47">
        <v>61</v>
      </c>
      <c r="G47" t="s">
        <v>8221</v>
      </c>
      <c r="H47">
        <v>17</v>
      </c>
    </row>
    <row r="48" spans="1:8" x14ac:dyDescent="0.35">
      <c r="A48" t="s">
        <v>8219</v>
      </c>
      <c r="B48">
        <v>45</v>
      </c>
      <c r="G48" t="s">
        <v>8221</v>
      </c>
      <c r="H48">
        <v>0</v>
      </c>
    </row>
    <row r="49" spans="1:8" x14ac:dyDescent="0.35">
      <c r="A49" t="s">
        <v>8219</v>
      </c>
      <c r="B49">
        <v>70</v>
      </c>
      <c r="G49" t="s">
        <v>8221</v>
      </c>
      <c r="H49">
        <v>13</v>
      </c>
    </row>
    <row r="50" spans="1:8" x14ac:dyDescent="0.35">
      <c r="A50" t="s">
        <v>8219</v>
      </c>
      <c r="B50">
        <v>38</v>
      </c>
      <c r="G50" t="s">
        <v>8221</v>
      </c>
      <c r="H50">
        <v>0</v>
      </c>
    </row>
    <row r="51" spans="1:8" x14ac:dyDescent="0.35">
      <c r="A51" t="s">
        <v>8219</v>
      </c>
      <c r="B51">
        <v>87</v>
      </c>
      <c r="G51" t="s">
        <v>8221</v>
      </c>
      <c r="H51">
        <v>0</v>
      </c>
    </row>
    <row r="52" spans="1:8" x14ac:dyDescent="0.35">
      <c r="A52" t="s">
        <v>8219</v>
      </c>
      <c r="B52">
        <v>22</v>
      </c>
      <c r="G52" t="s">
        <v>8221</v>
      </c>
      <c r="H52">
        <v>33</v>
      </c>
    </row>
    <row r="53" spans="1:8" x14ac:dyDescent="0.35">
      <c r="A53" t="s">
        <v>8219</v>
      </c>
      <c r="B53">
        <v>119</v>
      </c>
      <c r="G53" t="s">
        <v>8221</v>
      </c>
      <c r="H53">
        <v>12</v>
      </c>
    </row>
    <row r="54" spans="1:8" x14ac:dyDescent="0.35">
      <c r="A54" t="s">
        <v>8219</v>
      </c>
      <c r="B54">
        <v>52</v>
      </c>
      <c r="G54" t="s">
        <v>8221</v>
      </c>
      <c r="H54">
        <v>1</v>
      </c>
    </row>
    <row r="55" spans="1:8" x14ac:dyDescent="0.35">
      <c r="A55" t="s">
        <v>8219</v>
      </c>
      <c r="B55">
        <v>117</v>
      </c>
      <c r="G55" t="s">
        <v>8221</v>
      </c>
      <c r="H55">
        <v>1</v>
      </c>
    </row>
    <row r="56" spans="1:8" x14ac:dyDescent="0.35">
      <c r="A56" t="s">
        <v>8219</v>
      </c>
      <c r="B56">
        <v>52</v>
      </c>
      <c r="G56" t="s">
        <v>8221</v>
      </c>
      <c r="H56">
        <v>1</v>
      </c>
    </row>
    <row r="57" spans="1:8" x14ac:dyDescent="0.35">
      <c r="A57" t="s">
        <v>8219</v>
      </c>
      <c r="B57">
        <v>86</v>
      </c>
      <c r="G57" t="s">
        <v>8221</v>
      </c>
      <c r="H57">
        <v>1</v>
      </c>
    </row>
    <row r="58" spans="1:8" x14ac:dyDescent="0.35">
      <c r="A58" t="s">
        <v>8219</v>
      </c>
      <c r="B58">
        <v>174</v>
      </c>
      <c r="G58" t="s">
        <v>8221</v>
      </c>
      <c r="H58">
        <v>84</v>
      </c>
    </row>
    <row r="59" spans="1:8" x14ac:dyDescent="0.35">
      <c r="A59" t="s">
        <v>8219</v>
      </c>
      <c r="B59">
        <v>69</v>
      </c>
      <c r="G59" t="s">
        <v>8221</v>
      </c>
      <c r="H59">
        <v>38</v>
      </c>
    </row>
    <row r="60" spans="1:8" x14ac:dyDescent="0.35">
      <c r="A60" t="s">
        <v>8219</v>
      </c>
      <c r="B60">
        <v>75</v>
      </c>
      <c r="G60" t="s">
        <v>8221</v>
      </c>
      <c r="H60">
        <v>1</v>
      </c>
    </row>
    <row r="61" spans="1:8" x14ac:dyDescent="0.35">
      <c r="A61" t="s">
        <v>8219</v>
      </c>
      <c r="B61">
        <v>33</v>
      </c>
      <c r="G61" t="s">
        <v>8221</v>
      </c>
      <c r="H61">
        <v>76</v>
      </c>
    </row>
    <row r="62" spans="1:8" x14ac:dyDescent="0.35">
      <c r="A62" t="s">
        <v>8219</v>
      </c>
      <c r="B62">
        <v>108</v>
      </c>
      <c r="G62" t="s">
        <v>8221</v>
      </c>
      <c r="H62">
        <v>3</v>
      </c>
    </row>
    <row r="63" spans="1:8" x14ac:dyDescent="0.35">
      <c r="A63" t="s">
        <v>8219</v>
      </c>
      <c r="B63">
        <v>23</v>
      </c>
      <c r="G63" t="s">
        <v>8221</v>
      </c>
      <c r="H63">
        <v>0</v>
      </c>
    </row>
    <row r="64" spans="1:8" x14ac:dyDescent="0.35">
      <c r="A64" t="s">
        <v>8219</v>
      </c>
      <c r="B64">
        <v>48</v>
      </c>
      <c r="G64" t="s">
        <v>8221</v>
      </c>
      <c r="H64">
        <v>2</v>
      </c>
    </row>
    <row r="65" spans="1:8" x14ac:dyDescent="0.35">
      <c r="A65" t="s">
        <v>8219</v>
      </c>
      <c r="B65">
        <v>64</v>
      </c>
      <c r="G65" t="s">
        <v>8221</v>
      </c>
      <c r="H65">
        <v>0</v>
      </c>
    </row>
    <row r="66" spans="1:8" x14ac:dyDescent="0.35">
      <c r="A66" t="s">
        <v>8219</v>
      </c>
      <c r="B66">
        <v>24</v>
      </c>
      <c r="G66" t="s">
        <v>8221</v>
      </c>
      <c r="H66">
        <v>0</v>
      </c>
    </row>
    <row r="67" spans="1:8" x14ac:dyDescent="0.35">
      <c r="A67" t="s">
        <v>8219</v>
      </c>
      <c r="B67">
        <v>57</v>
      </c>
      <c r="G67" t="s">
        <v>8221</v>
      </c>
      <c r="H67">
        <v>0</v>
      </c>
    </row>
    <row r="68" spans="1:8" x14ac:dyDescent="0.35">
      <c r="A68" t="s">
        <v>8219</v>
      </c>
      <c r="B68">
        <v>26</v>
      </c>
      <c r="G68" t="s">
        <v>8221</v>
      </c>
      <c r="H68">
        <v>2</v>
      </c>
    </row>
    <row r="69" spans="1:8" x14ac:dyDescent="0.35">
      <c r="A69" t="s">
        <v>8219</v>
      </c>
      <c r="B69">
        <v>20</v>
      </c>
      <c r="G69" t="s">
        <v>8221</v>
      </c>
      <c r="H69">
        <v>0</v>
      </c>
    </row>
    <row r="70" spans="1:8" x14ac:dyDescent="0.35">
      <c r="A70" t="s">
        <v>8219</v>
      </c>
      <c r="B70">
        <v>36</v>
      </c>
      <c r="G70" t="s">
        <v>8221</v>
      </c>
      <c r="H70">
        <v>0</v>
      </c>
    </row>
    <row r="71" spans="1:8" x14ac:dyDescent="0.35">
      <c r="A71" t="s">
        <v>8219</v>
      </c>
      <c r="B71">
        <v>178</v>
      </c>
      <c r="G71" t="s">
        <v>8221</v>
      </c>
      <c r="H71">
        <v>0</v>
      </c>
    </row>
    <row r="72" spans="1:8" x14ac:dyDescent="0.35">
      <c r="A72" t="s">
        <v>8219</v>
      </c>
      <c r="B72">
        <v>17</v>
      </c>
      <c r="G72" t="s">
        <v>8221</v>
      </c>
      <c r="H72">
        <v>2</v>
      </c>
    </row>
    <row r="73" spans="1:8" x14ac:dyDescent="0.35">
      <c r="A73" t="s">
        <v>8219</v>
      </c>
      <c r="B73">
        <v>32</v>
      </c>
      <c r="G73" t="s">
        <v>8221</v>
      </c>
      <c r="H73">
        <v>0</v>
      </c>
    </row>
    <row r="74" spans="1:8" x14ac:dyDescent="0.35">
      <c r="A74" t="s">
        <v>8219</v>
      </c>
      <c r="B74">
        <v>41</v>
      </c>
      <c r="G74" t="s">
        <v>8221</v>
      </c>
      <c r="H74">
        <v>7</v>
      </c>
    </row>
    <row r="75" spans="1:8" x14ac:dyDescent="0.35">
      <c r="A75" t="s">
        <v>8219</v>
      </c>
      <c r="B75">
        <v>18</v>
      </c>
      <c r="G75" t="s">
        <v>8221</v>
      </c>
      <c r="H75">
        <v>0</v>
      </c>
    </row>
    <row r="76" spans="1:8" x14ac:dyDescent="0.35">
      <c r="A76" t="s">
        <v>8219</v>
      </c>
      <c r="B76">
        <v>29</v>
      </c>
      <c r="G76" t="s">
        <v>8221</v>
      </c>
      <c r="H76">
        <v>5</v>
      </c>
    </row>
    <row r="77" spans="1:8" x14ac:dyDescent="0.35">
      <c r="A77" t="s">
        <v>8219</v>
      </c>
      <c r="B77">
        <v>47</v>
      </c>
      <c r="G77" t="s">
        <v>8221</v>
      </c>
      <c r="H77">
        <v>0</v>
      </c>
    </row>
    <row r="78" spans="1:8" x14ac:dyDescent="0.35">
      <c r="A78" t="s">
        <v>8219</v>
      </c>
      <c r="B78">
        <v>15</v>
      </c>
      <c r="G78" t="s">
        <v>8221</v>
      </c>
      <c r="H78">
        <v>0</v>
      </c>
    </row>
    <row r="79" spans="1:8" x14ac:dyDescent="0.35">
      <c r="A79" t="s">
        <v>8219</v>
      </c>
      <c r="B79">
        <v>26</v>
      </c>
      <c r="G79" t="s">
        <v>8221</v>
      </c>
      <c r="H79">
        <v>1</v>
      </c>
    </row>
    <row r="80" spans="1:8" x14ac:dyDescent="0.35">
      <c r="A80" t="s">
        <v>8219</v>
      </c>
      <c r="B80">
        <v>35</v>
      </c>
      <c r="G80" t="s">
        <v>8221</v>
      </c>
      <c r="H80">
        <v>0</v>
      </c>
    </row>
    <row r="81" spans="1:8" x14ac:dyDescent="0.35">
      <c r="A81" t="s">
        <v>8219</v>
      </c>
      <c r="B81">
        <v>41</v>
      </c>
      <c r="G81" t="s">
        <v>8221</v>
      </c>
      <c r="H81">
        <v>5</v>
      </c>
    </row>
    <row r="82" spans="1:8" x14ac:dyDescent="0.35">
      <c r="A82" t="s">
        <v>8219</v>
      </c>
      <c r="B82">
        <v>47</v>
      </c>
      <c r="G82" t="s">
        <v>8221</v>
      </c>
      <c r="H82">
        <v>3</v>
      </c>
    </row>
    <row r="83" spans="1:8" x14ac:dyDescent="0.35">
      <c r="A83" t="s">
        <v>8219</v>
      </c>
      <c r="B83">
        <v>28</v>
      </c>
      <c r="G83" t="s">
        <v>8221</v>
      </c>
      <c r="H83">
        <v>6</v>
      </c>
    </row>
    <row r="84" spans="1:8" x14ac:dyDescent="0.35">
      <c r="A84" t="s">
        <v>8219</v>
      </c>
      <c r="B84">
        <v>100</v>
      </c>
      <c r="G84" t="s">
        <v>8221</v>
      </c>
      <c r="H84">
        <v>12</v>
      </c>
    </row>
    <row r="85" spans="1:8" x14ac:dyDescent="0.35">
      <c r="A85" t="s">
        <v>8219</v>
      </c>
      <c r="B85">
        <v>13</v>
      </c>
      <c r="G85" t="s">
        <v>8221</v>
      </c>
      <c r="H85">
        <v>13</v>
      </c>
    </row>
    <row r="86" spans="1:8" x14ac:dyDescent="0.35">
      <c r="A86" t="s">
        <v>8219</v>
      </c>
      <c r="B86">
        <v>7</v>
      </c>
      <c r="G86" t="s">
        <v>8221</v>
      </c>
      <c r="H86">
        <v>5</v>
      </c>
    </row>
    <row r="87" spans="1:8" x14ac:dyDescent="0.35">
      <c r="A87" t="s">
        <v>8219</v>
      </c>
      <c r="B87">
        <v>21</v>
      </c>
      <c r="G87" t="s">
        <v>8221</v>
      </c>
      <c r="H87">
        <v>2</v>
      </c>
    </row>
    <row r="88" spans="1:8" x14ac:dyDescent="0.35">
      <c r="A88" t="s">
        <v>8219</v>
      </c>
      <c r="B88">
        <v>17</v>
      </c>
      <c r="G88" t="s">
        <v>8221</v>
      </c>
      <c r="H88">
        <v>8</v>
      </c>
    </row>
    <row r="89" spans="1:8" x14ac:dyDescent="0.35">
      <c r="A89" t="s">
        <v>8219</v>
      </c>
      <c r="B89">
        <v>25</v>
      </c>
      <c r="G89" t="s">
        <v>8221</v>
      </c>
      <c r="H89">
        <v>0</v>
      </c>
    </row>
    <row r="90" spans="1:8" x14ac:dyDescent="0.35">
      <c r="A90" t="s">
        <v>8219</v>
      </c>
      <c r="B90">
        <v>60</v>
      </c>
      <c r="G90" t="s">
        <v>8221</v>
      </c>
      <c r="H90">
        <v>13</v>
      </c>
    </row>
    <row r="91" spans="1:8" x14ac:dyDescent="0.35">
      <c r="A91" t="s">
        <v>8219</v>
      </c>
      <c r="B91">
        <v>56</v>
      </c>
      <c r="G91" t="s">
        <v>8221</v>
      </c>
      <c r="H91">
        <v>0</v>
      </c>
    </row>
    <row r="92" spans="1:8" x14ac:dyDescent="0.35">
      <c r="A92" t="s">
        <v>8219</v>
      </c>
      <c r="B92">
        <v>16</v>
      </c>
      <c r="G92" t="s">
        <v>8221</v>
      </c>
      <c r="H92">
        <v>5</v>
      </c>
    </row>
    <row r="93" spans="1:8" x14ac:dyDescent="0.35">
      <c r="A93" t="s">
        <v>8219</v>
      </c>
      <c r="B93">
        <v>46</v>
      </c>
      <c r="G93" t="s">
        <v>8221</v>
      </c>
      <c r="H93">
        <v>8</v>
      </c>
    </row>
    <row r="94" spans="1:8" x14ac:dyDescent="0.35">
      <c r="A94" t="s">
        <v>8219</v>
      </c>
      <c r="B94">
        <v>43</v>
      </c>
      <c r="G94" t="s">
        <v>8221</v>
      </c>
      <c r="H94">
        <v>8</v>
      </c>
    </row>
    <row r="95" spans="1:8" x14ac:dyDescent="0.35">
      <c r="A95" t="s">
        <v>8219</v>
      </c>
      <c r="B95">
        <v>15</v>
      </c>
      <c r="G95" t="s">
        <v>8221</v>
      </c>
      <c r="H95">
        <v>0</v>
      </c>
    </row>
    <row r="96" spans="1:8" x14ac:dyDescent="0.35">
      <c r="A96" t="s">
        <v>8219</v>
      </c>
      <c r="B96">
        <v>12</v>
      </c>
      <c r="G96" t="s">
        <v>8221</v>
      </c>
      <c r="H96">
        <v>2</v>
      </c>
    </row>
    <row r="97" spans="1:8" x14ac:dyDescent="0.35">
      <c r="A97" t="s">
        <v>8219</v>
      </c>
      <c r="B97">
        <v>21</v>
      </c>
      <c r="G97" t="s">
        <v>8221</v>
      </c>
      <c r="H97">
        <v>3</v>
      </c>
    </row>
    <row r="98" spans="1:8" x14ac:dyDescent="0.35">
      <c r="A98" t="s">
        <v>8219</v>
      </c>
      <c r="B98">
        <v>34</v>
      </c>
      <c r="G98" t="s">
        <v>8221</v>
      </c>
      <c r="H98">
        <v>0</v>
      </c>
    </row>
    <row r="99" spans="1:8" x14ac:dyDescent="0.35">
      <c r="A99" t="s">
        <v>8219</v>
      </c>
      <c r="B99">
        <v>8</v>
      </c>
      <c r="G99" t="s">
        <v>8221</v>
      </c>
      <c r="H99">
        <v>0</v>
      </c>
    </row>
    <row r="100" spans="1:8" x14ac:dyDescent="0.35">
      <c r="A100" t="s">
        <v>8219</v>
      </c>
      <c r="B100">
        <v>60</v>
      </c>
      <c r="G100" t="s">
        <v>8221</v>
      </c>
      <c r="H100">
        <v>11</v>
      </c>
    </row>
    <row r="101" spans="1:8" x14ac:dyDescent="0.35">
      <c r="A101" t="s">
        <v>8219</v>
      </c>
      <c r="B101">
        <v>39</v>
      </c>
      <c r="G101" t="s">
        <v>8221</v>
      </c>
      <c r="H101">
        <v>0</v>
      </c>
    </row>
    <row r="102" spans="1:8" x14ac:dyDescent="0.35">
      <c r="A102" t="s">
        <v>8219</v>
      </c>
      <c r="B102">
        <v>26</v>
      </c>
      <c r="G102" t="s">
        <v>8221</v>
      </c>
      <c r="H102">
        <v>1</v>
      </c>
    </row>
    <row r="103" spans="1:8" x14ac:dyDescent="0.35">
      <c r="A103" t="s">
        <v>8219</v>
      </c>
      <c r="B103">
        <v>35</v>
      </c>
      <c r="G103" t="s">
        <v>8221</v>
      </c>
      <c r="H103">
        <v>0</v>
      </c>
    </row>
    <row r="104" spans="1:8" x14ac:dyDescent="0.35">
      <c r="A104" t="s">
        <v>8219</v>
      </c>
      <c r="B104">
        <v>65</v>
      </c>
      <c r="G104" t="s">
        <v>8221</v>
      </c>
      <c r="H104">
        <v>17</v>
      </c>
    </row>
    <row r="105" spans="1:8" x14ac:dyDescent="0.35">
      <c r="A105" t="s">
        <v>8219</v>
      </c>
      <c r="B105">
        <v>49</v>
      </c>
      <c r="G105" t="s">
        <v>8221</v>
      </c>
      <c r="H105">
        <v>2</v>
      </c>
    </row>
    <row r="106" spans="1:8" x14ac:dyDescent="0.35">
      <c r="A106" t="s">
        <v>8219</v>
      </c>
      <c r="B106">
        <v>10</v>
      </c>
      <c r="G106" t="s">
        <v>8221</v>
      </c>
      <c r="H106">
        <v>1</v>
      </c>
    </row>
    <row r="107" spans="1:8" x14ac:dyDescent="0.35">
      <c r="A107" t="s">
        <v>8219</v>
      </c>
      <c r="B107">
        <v>60</v>
      </c>
      <c r="G107" t="s">
        <v>8221</v>
      </c>
      <c r="H107">
        <v>2</v>
      </c>
    </row>
    <row r="108" spans="1:8" x14ac:dyDescent="0.35">
      <c r="A108" t="s">
        <v>8219</v>
      </c>
      <c r="B108">
        <v>27</v>
      </c>
      <c r="G108" t="s">
        <v>8221</v>
      </c>
      <c r="H108">
        <v>16</v>
      </c>
    </row>
    <row r="109" spans="1:8" x14ac:dyDescent="0.35">
      <c r="A109" t="s">
        <v>8219</v>
      </c>
      <c r="B109">
        <v>69</v>
      </c>
      <c r="G109" t="s">
        <v>8221</v>
      </c>
      <c r="H109">
        <v>1</v>
      </c>
    </row>
    <row r="110" spans="1:8" x14ac:dyDescent="0.35">
      <c r="A110" t="s">
        <v>8219</v>
      </c>
      <c r="B110">
        <v>47</v>
      </c>
      <c r="G110" t="s">
        <v>8221</v>
      </c>
      <c r="H110">
        <v>4</v>
      </c>
    </row>
    <row r="111" spans="1:8" x14ac:dyDescent="0.35">
      <c r="A111" t="s">
        <v>8219</v>
      </c>
      <c r="B111">
        <v>47</v>
      </c>
      <c r="G111" t="s">
        <v>8221</v>
      </c>
      <c r="H111">
        <v>5</v>
      </c>
    </row>
    <row r="112" spans="1:8" x14ac:dyDescent="0.35">
      <c r="A112" t="s">
        <v>8219</v>
      </c>
      <c r="B112">
        <v>26</v>
      </c>
      <c r="G112" t="s">
        <v>8221</v>
      </c>
      <c r="H112">
        <v>7</v>
      </c>
    </row>
    <row r="113" spans="1:8" x14ac:dyDescent="0.35">
      <c r="A113" t="s">
        <v>8219</v>
      </c>
      <c r="B113">
        <v>53</v>
      </c>
      <c r="G113" t="s">
        <v>8221</v>
      </c>
      <c r="H113">
        <v>0</v>
      </c>
    </row>
    <row r="114" spans="1:8" x14ac:dyDescent="0.35">
      <c r="A114" t="s">
        <v>8219</v>
      </c>
      <c r="B114">
        <v>81</v>
      </c>
      <c r="G114" t="s">
        <v>8221</v>
      </c>
      <c r="H114">
        <v>12</v>
      </c>
    </row>
    <row r="115" spans="1:8" x14ac:dyDescent="0.35">
      <c r="A115" t="s">
        <v>8219</v>
      </c>
      <c r="B115">
        <v>78</v>
      </c>
      <c r="G115" t="s">
        <v>8221</v>
      </c>
      <c r="H115">
        <v>2</v>
      </c>
    </row>
    <row r="116" spans="1:8" x14ac:dyDescent="0.35">
      <c r="A116" t="s">
        <v>8219</v>
      </c>
      <c r="B116">
        <v>35</v>
      </c>
      <c r="G116" t="s">
        <v>8221</v>
      </c>
      <c r="H116">
        <v>5</v>
      </c>
    </row>
    <row r="117" spans="1:8" x14ac:dyDescent="0.35">
      <c r="A117" t="s">
        <v>8219</v>
      </c>
      <c r="B117">
        <v>22</v>
      </c>
      <c r="G117" t="s">
        <v>8221</v>
      </c>
      <c r="H117">
        <v>2</v>
      </c>
    </row>
    <row r="118" spans="1:8" x14ac:dyDescent="0.35">
      <c r="A118" t="s">
        <v>8219</v>
      </c>
      <c r="B118">
        <v>57</v>
      </c>
      <c r="G118" t="s">
        <v>8221</v>
      </c>
      <c r="H118">
        <v>3</v>
      </c>
    </row>
    <row r="119" spans="1:8" x14ac:dyDescent="0.35">
      <c r="A119" t="s">
        <v>8219</v>
      </c>
      <c r="B119">
        <v>27</v>
      </c>
      <c r="G119" t="s">
        <v>8221</v>
      </c>
      <c r="H119">
        <v>0</v>
      </c>
    </row>
    <row r="120" spans="1:8" x14ac:dyDescent="0.35">
      <c r="A120" t="s">
        <v>8219</v>
      </c>
      <c r="B120">
        <v>39</v>
      </c>
      <c r="G120" t="s">
        <v>8221</v>
      </c>
      <c r="H120">
        <v>49</v>
      </c>
    </row>
    <row r="121" spans="1:8" x14ac:dyDescent="0.35">
      <c r="A121" t="s">
        <v>8219</v>
      </c>
      <c r="B121">
        <v>37</v>
      </c>
      <c r="G121" t="s">
        <v>8221</v>
      </c>
      <c r="H121">
        <v>1</v>
      </c>
    </row>
    <row r="122" spans="1:8" x14ac:dyDescent="0.35">
      <c r="A122" t="s">
        <v>8219</v>
      </c>
      <c r="B122">
        <v>137</v>
      </c>
      <c r="G122" t="s">
        <v>8221</v>
      </c>
      <c r="H122">
        <v>2</v>
      </c>
    </row>
    <row r="123" spans="1:8" x14ac:dyDescent="0.35">
      <c r="A123" t="s">
        <v>8219</v>
      </c>
      <c r="B123">
        <v>376</v>
      </c>
      <c r="G123" t="s">
        <v>8221</v>
      </c>
      <c r="H123">
        <v>0</v>
      </c>
    </row>
    <row r="124" spans="1:8" x14ac:dyDescent="0.35">
      <c r="A124" t="s">
        <v>8219</v>
      </c>
      <c r="B124">
        <v>202</v>
      </c>
      <c r="G124" t="s">
        <v>8221</v>
      </c>
      <c r="H124">
        <v>0</v>
      </c>
    </row>
    <row r="125" spans="1:8" x14ac:dyDescent="0.35">
      <c r="A125" t="s">
        <v>8219</v>
      </c>
      <c r="B125">
        <v>328</v>
      </c>
      <c r="G125" t="s">
        <v>8221</v>
      </c>
      <c r="H125">
        <v>11</v>
      </c>
    </row>
    <row r="126" spans="1:8" x14ac:dyDescent="0.35">
      <c r="A126" t="s">
        <v>8219</v>
      </c>
      <c r="B126">
        <v>84</v>
      </c>
      <c r="G126" t="s">
        <v>8221</v>
      </c>
      <c r="H126">
        <v>1</v>
      </c>
    </row>
    <row r="127" spans="1:8" x14ac:dyDescent="0.35">
      <c r="A127" t="s">
        <v>8219</v>
      </c>
      <c r="B127">
        <v>96</v>
      </c>
      <c r="G127" t="s">
        <v>8221</v>
      </c>
      <c r="H127">
        <v>8</v>
      </c>
    </row>
    <row r="128" spans="1:8" x14ac:dyDescent="0.35">
      <c r="A128" t="s">
        <v>8219</v>
      </c>
      <c r="B128">
        <v>223</v>
      </c>
      <c r="G128" t="s">
        <v>8221</v>
      </c>
      <c r="H128">
        <v>5</v>
      </c>
    </row>
    <row r="129" spans="1:8" x14ac:dyDescent="0.35">
      <c r="A129" t="s">
        <v>8219</v>
      </c>
      <c r="B129">
        <v>62</v>
      </c>
      <c r="G129" t="s">
        <v>8221</v>
      </c>
      <c r="H129">
        <v>39</v>
      </c>
    </row>
    <row r="130" spans="1:8" x14ac:dyDescent="0.35">
      <c r="A130" t="s">
        <v>8219</v>
      </c>
      <c r="B130">
        <v>146</v>
      </c>
      <c r="G130" t="s">
        <v>8221</v>
      </c>
      <c r="H130">
        <v>0</v>
      </c>
    </row>
    <row r="131" spans="1:8" x14ac:dyDescent="0.35">
      <c r="A131" t="s">
        <v>8219</v>
      </c>
      <c r="B131">
        <v>235</v>
      </c>
      <c r="G131" t="s">
        <v>8221</v>
      </c>
      <c r="H131">
        <v>0</v>
      </c>
    </row>
    <row r="132" spans="1:8" x14ac:dyDescent="0.35">
      <c r="A132" t="s">
        <v>8219</v>
      </c>
      <c r="B132">
        <v>437</v>
      </c>
      <c r="G132" t="s">
        <v>8221</v>
      </c>
      <c r="H132">
        <v>2</v>
      </c>
    </row>
    <row r="133" spans="1:8" x14ac:dyDescent="0.35">
      <c r="A133" t="s">
        <v>8219</v>
      </c>
      <c r="B133">
        <v>77</v>
      </c>
      <c r="G133" t="s">
        <v>8221</v>
      </c>
      <c r="H133">
        <v>170</v>
      </c>
    </row>
    <row r="134" spans="1:8" x14ac:dyDescent="0.35">
      <c r="A134" t="s">
        <v>8219</v>
      </c>
      <c r="B134">
        <v>108</v>
      </c>
      <c r="G134" t="s">
        <v>8221</v>
      </c>
      <c r="H134">
        <v>5</v>
      </c>
    </row>
    <row r="135" spans="1:8" x14ac:dyDescent="0.35">
      <c r="A135" t="s">
        <v>8219</v>
      </c>
      <c r="B135">
        <v>7</v>
      </c>
      <c r="G135" t="s">
        <v>8221</v>
      </c>
      <c r="H135">
        <v>14</v>
      </c>
    </row>
    <row r="136" spans="1:8" x14ac:dyDescent="0.35">
      <c r="A136" t="s">
        <v>8219</v>
      </c>
      <c r="B136">
        <v>314</v>
      </c>
      <c r="G136" t="s">
        <v>8221</v>
      </c>
      <c r="H136">
        <v>1</v>
      </c>
    </row>
    <row r="137" spans="1:8" x14ac:dyDescent="0.35">
      <c r="A137" t="s">
        <v>8219</v>
      </c>
      <c r="B137">
        <v>188</v>
      </c>
      <c r="G137" t="s">
        <v>8221</v>
      </c>
      <c r="H137">
        <v>0</v>
      </c>
    </row>
    <row r="138" spans="1:8" x14ac:dyDescent="0.35">
      <c r="A138" t="s">
        <v>8219</v>
      </c>
      <c r="B138">
        <v>275</v>
      </c>
      <c r="G138" t="s">
        <v>8221</v>
      </c>
      <c r="H138">
        <v>124</v>
      </c>
    </row>
    <row r="139" spans="1:8" x14ac:dyDescent="0.35">
      <c r="A139" t="s">
        <v>8219</v>
      </c>
      <c r="B139">
        <v>560</v>
      </c>
      <c r="G139" t="s">
        <v>8221</v>
      </c>
      <c r="H139">
        <v>0</v>
      </c>
    </row>
    <row r="140" spans="1:8" x14ac:dyDescent="0.35">
      <c r="A140" t="s">
        <v>8219</v>
      </c>
      <c r="B140">
        <v>688</v>
      </c>
      <c r="G140" t="s">
        <v>8221</v>
      </c>
      <c r="H140">
        <v>0</v>
      </c>
    </row>
    <row r="141" spans="1:8" x14ac:dyDescent="0.35">
      <c r="A141" t="s">
        <v>8219</v>
      </c>
      <c r="B141">
        <v>942</v>
      </c>
      <c r="G141" t="s">
        <v>8221</v>
      </c>
      <c r="H141">
        <v>55</v>
      </c>
    </row>
    <row r="142" spans="1:8" x14ac:dyDescent="0.35">
      <c r="A142" t="s">
        <v>8219</v>
      </c>
      <c r="B142">
        <v>88</v>
      </c>
      <c r="G142" t="s">
        <v>8221</v>
      </c>
      <c r="H142">
        <v>140</v>
      </c>
    </row>
    <row r="143" spans="1:8" x14ac:dyDescent="0.35">
      <c r="A143" t="s">
        <v>8219</v>
      </c>
      <c r="B143">
        <v>220</v>
      </c>
      <c r="G143" t="s">
        <v>8221</v>
      </c>
      <c r="H143">
        <v>21</v>
      </c>
    </row>
    <row r="144" spans="1:8" x14ac:dyDescent="0.35">
      <c r="A144" t="s">
        <v>8219</v>
      </c>
      <c r="B144">
        <v>145</v>
      </c>
      <c r="G144" t="s">
        <v>8221</v>
      </c>
      <c r="H144">
        <v>1</v>
      </c>
    </row>
    <row r="145" spans="1:8" x14ac:dyDescent="0.35">
      <c r="A145" t="s">
        <v>8219</v>
      </c>
      <c r="B145">
        <v>963</v>
      </c>
      <c r="G145" t="s">
        <v>8221</v>
      </c>
      <c r="H145">
        <v>147</v>
      </c>
    </row>
    <row r="146" spans="1:8" x14ac:dyDescent="0.35">
      <c r="A146" t="s">
        <v>8219</v>
      </c>
      <c r="B146">
        <v>91</v>
      </c>
      <c r="G146" t="s">
        <v>8221</v>
      </c>
      <c r="H146">
        <v>11</v>
      </c>
    </row>
    <row r="147" spans="1:8" x14ac:dyDescent="0.35">
      <c r="A147" t="s">
        <v>8219</v>
      </c>
      <c r="B147">
        <v>58</v>
      </c>
      <c r="G147" t="s">
        <v>8221</v>
      </c>
      <c r="H147">
        <v>125</v>
      </c>
    </row>
    <row r="148" spans="1:8" x14ac:dyDescent="0.35">
      <c r="A148" t="s">
        <v>8219</v>
      </c>
      <c r="B148">
        <v>36</v>
      </c>
      <c r="G148" t="s">
        <v>8221</v>
      </c>
      <c r="H148">
        <v>1</v>
      </c>
    </row>
    <row r="149" spans="1:8" x14ac:dyDescent="0.35">
      <c r="A149" t="s">
        <v>8219</v>
      </c>
      <c r="B149">
        <v>165</v>
      </c>
      <c r="G149" t="s">
        <v>8221</v>
      </c>
      <c r="H149">
        <v>0</v>
      </c>
    </row>
    <row r="150" spans="1:8" x14ac:dyDescent="0.35">
      <c r="A150" t="s">
        <v>8219</v>
      </c>
      <c r="B150">
        <v>111</v>
      </c>
      <c r="G150" t="s">
        <v>8221</v>
      </c>
      <c r="H150">
        <v>0</v>
      </c>
    </row>
    <row r="151" spans="1:8" x14ac:dyDescent="0.35">
      <c r="A151" t="s">
        <v>8219</v>
      </c>
      <c r="B151">
        <v>1596</v>
      </c>
      <c r="G151" t="s">
        <v>8221</v>
      </c>
      <c r="H151">
        <v>3</v>
      </c>
    </row>
    <row r="152" spans="1:8" x14ac:dyDescent="0.35">
      <c r="A152" t="s">
        <v>8219</v>
      </c>
      <c r="B152">
        <v>61</v>
      </c>
      <c r="G152" t="s">
        <v>8221</v>
      </c>
      <c r="H152">
        <v>0</v>
      </c>
    </row>
    <row r="153" spans="1:8" x14ac:dyDescent="0.35">
      <c r="A153" t="s">
        <v>8219</v>
      </c>
      <c r="B153">
        <v>287</v>
      </c>
      <c r="G153" t="s">
        <v>8221</v>
      </c>
      <c r="H153">
        <v>0</v>
      </c>
    </row>
    <row r="154" spans="1:8" x14ac:dyDescent="0.35">
      <c r="A154" t="s">
        <v>8219</v>
      </c>
      <c r="B154">
        <v>65</v>
      </c>
      <c r="G154" t="s">
        <v>8221</v>
      </c>
      <c r="H154">
        <v>0</v>
      </c>
    </row>
    <row r="155" spans="1:8" x14ac:dyDescent="0.35">
      <c r="A155" t="s">
        <v>8219</v>
      </c>
      <c r="B155">
        <v>118</v>
      </c>
      <c r="G155" t="s">
        <v>8221</v>
      </c>
      <c r="H155">
        <v>0</v>
      </c>
    </row>
    <row r="156" spans="1:8" x14ac:dyDescent="0.35">
      <c r="A156" t="s">
        <v>8219</v>
      </c>
      <c r="B156">
        <v>113</v>
      </c>
      <c r="G156" t="s">
        <v>8221</v>
      </c>
      <c r="H156">
        <v>3</v>
      </c>
    </row>
    <row r="157" spans="1:8" x14ac:dyDescent="0.35">
      <c r="A157" t="s">
        <v>8219</v>
      </c>
      <c r="B157">
        <v>332</v>
      </c>
      <c r="G157" t="s">
        <v>8221</v>
      </c>
      <c r="H157">
        <v>0</v>
      </c>
    </row>
    <row r="158" spans="1:8" x14ac:dyDescent="0.35">
      <c r="A158" t="s">
        <v>8219</v>
      </c>
      <c r="B158">
        <v>62</v>
      </c>
      <c r="G158" t="s">
        <v>8221</v>
      </c>
      <c r="H158">
        <v>1</v>
      </c>
    </row>
    <row r="159" spans="1:8" x14ac:dyDescent="0.35">
      <c r="A159" t="s">
        <v>8219</v>
      </c>
      <c r="B159">
        <v>951</v>
      </c>
      <c r="G159" t="s">
        <v>8221</v>
      </c>
      <c r="H159">
        <v>3</v>
      </c>
    </row>
    <row r="160" spans="1:8" x14ac:dyDescent="0.35">
      <c r="A160" t="s">
        <v>8219</v>
      </c>
      <c r="B160">
        <v>415</v>
      </c>
      <c r="G160" t="s">
        <v>8221</v>
      </c>
      <c r="H160">
        <v>22</v>
      </c>
    </row>
    <row r="161" spans="1:8" x14ac:dyDescent="0.35">
      <c r="A161" t="s">
        <v>8219</v>
      </c>
      <c r="B161">
        <v>305</v>
      </c>
      <c r="G161" t="s">
        <v>8221</v>
      </c>
      <c r="H161">
        <v>26</v>
      </c>
    </row>
    <row r="162" spans="1:8" x14ac:dyDescent="0.35">
      <c r="A162" t="s">
        <v>8219</v>
      </c>
      <c r="B162">
        <v>2139</v>
      </c>
      <c r="G162" t="s">
        <v>8221</v>
      </c>
      <c r="H162">
        <v>4</v>
      </c>
    </row>
    <row r="163" spans="1:8" x14ac:dyDescent="0.35">
      <c r="A163" t="s">
        <v>8219</v>
      </c>
      <c r="B163">
        <v>79</v>
      </c>
      <c r="G163" t="s">
        <v>8221</v>
      </c>
      <c r="H163">
        <v>0</v>
      </c>
    </row>
    <row r="164" spans="1:8" x14ac:dyDescent="0.35">
      <c r="A164" t="s">
        <v>8219</v>
      </c>
      <c r="B164">
        <v>179</v>
      </c>
      <c r="G164" t="s">
        <v>8221</v>
      </c>
      <c r="H164">
        <v>4</v>
      </c>
    </row>
    <row r="165" spans="1:8" x14ac:dyDescent="0.35">
      <c r="A165" t="s">
        <v>8219</v>
      </c>
      <c r="B165">
        <v>202</v>
      </c>
      <c r="G165" t="s">
        <v>8221</v>
      </c>
      <c r="H165">
        <v>9</v>
      </c>
    </row>
    <row r="166" spans="1:8" x14ac:dyDescent="0.35">
      <c r="A166" t="s">
        <v>8219</v>
      </c>
      <c r="B166">
        <v>760</v>
      </c>
      <c r="G166" t="s">
        <v>8221</v>
      </c>
      <c r="H166">
        <v>5</v>
      </c>
    </row>
    <row r="167" spans="1:8" x14ac:dyDescent="0.35">
      <c r="A167" t="s">
        <v>8219</v>
      </c>
      <c r="B167">
        <v>563</v>
      </c>
      <c r="G167" t="s">
        <v>8221</v>
      </c>
      <c r="H167">
        <v>14</v>
      </c>
    </row>
    <row r="168" spans="1:8" x14ac:dyDescent="0.35">
      <c r="A168" t="s">
        <v>8219</v>
      </c>
      <c r="B168">
        <v>135</v>
      </c>
      <c r="G168" t="s">
        <v>8221</v>
      </c>
      <c r="H168">
        <v>1</v>
      </c>
    </row>
    <row r="169" spans="1:8" x14ac:dyDescent="0.35">
      <c r="A169" t="s">
        <v>8219</v>
      </c>
      <c r="B169">
        <v>290</v>
      </c>
      <c r="G169" t="s">
        <v>8221</v>
      </c>
      <c r="H169">
        <v>10</v>
      </c>
    </row>
    <row r="170" spans="1:8" x14ac:dyDescent="0.35">
      <c r="A170" t="s">
        <v>8219</v>
      </c>
      <c r="B170">
        <v>447</v>
      </c>
      <c r="G170" t="s">
        <v>8221</v>
      </c>
      <c r="H170">
        <v>3</v>
      </c>
    </row>
    <row r="171" spans="1:8" x14ac:dyDescent="0.35">
      <c r="A171" t="s">
        <v>8219</v>
      </c>
      <c r="B171">
        <v>232</v>
      </c>
      <c r="G171" t="s">
        <v>8221</v>
      </c>
      <c r="H171">
        <v>1</v>
      </c>
    </row>
    <row r="172" spans="1:8" x14ac:dyDescent="0.35">
      <c r="A172" t="s">
        <v>8219</v>
      </c>
      <c r="B172">
        <v>168</v>
      </c>
      <c r="G172" t="s">
        <v>8221</v>
      </c>
      <c r="H172">
        <v>0</v>
      </c>
    </row>
    <row r="173" spans="1:8" x14ac:dyDescent="0.35">
      <c r="A173" t="s">
        <v>8219</v>
      </c>
      <c r="B173">
        <v>128</v>
      </c>
      <c r="G173" t="s">
        <v>8221</v>
      </c>
      <c r="H173">
        <v>5</v>
      </c>
    </row>
    <row r="174" spans="1:8" x14ac:dyDescent="0.35">
      <c r="A174" t="s">
        <v>8219</v>
      </c>
      <c r="B174">
        <v>493</v>
      </c>
      <c r="G174" t="s">
        <v>8221</v>
      </c>
      <c r="H174">
        <v>2</v>
      </c>
    </row>
    <row r="175" spans="1:8" x14ac:dyDescent="0.35">
      <c r="A175" t="s">
        <v>8219</v>
      </c>
      <c r="B175">
        <v>131</v>
      </c>
      <c r="G175" t="s">
        <v>8221</v>
      </c>
      <c r="H175">
        <v>68</v>
      </c>
    </row>
    <row r="176" spans="1:8" x14ac:dyDescent="0.35">
      <c r="A176" t="s">
        <v>8219</v>
      </c>
      <c r="B176">
        <v>50</v>
      </c>
      <c r="G176" t="s">
        <v>8221</v>
      </c>
      <c r="H176">
        <v>3</v>
      </c>
    </row>
    <row r="177" spans="1:8" x14ac:dyDescent="0.35">
      <c r="A177" t="s">
        <v>8219</v>
      </c>
      <c r="B177">
        <v>665</v>
      </c>
      <c r="G177" t="s">
        <v>8221</v>
      </c>
      <c r="H177">
        <v>34</v>
      </c>
    </row>
    <row r="178" spans="1:8" x14ac:dyDescent="0.35">
      <c r="A178" t="s">
        <v>8219</v>
      </c>
      <c r="B178">
        <v>129</v>
      </c>
      <c r="G178" t="s">
        <v>8221</v>
      </c>
      <c r="H178">
        <v>0</v>
      </c>
    </row>
    <row r="179" spans="1:8" x14ac:dyDescent="0.35">
      <c r="A179" t="s">
        <v>8219</v>
      </c>
      <c r="B179">
        <v>142</v>
      </c>
      <c r="G179" t="s">
        <v>8221</v>
      </c>
      <c r="H179">
        <v>3</v>
      </c>
    </row>
    <row r="180" spans="1:8" x14ac:dyDescent="0.35">
      <c r="A180" t="s">
        <v>8219</v>
      </c>
      <c r="B180">
        <v>2436</v>
      </c>
      <c r="G180" t="s">
        <v>8221</v>
      </c>
      <c r="H180">
        <v>0</v>
      </c>
    </row>
    <row r="181" spans="1:8" x14ac:dyDescent="0.35">
      <c r="A181" t="s">
        <v>8219</v>
      </c>
      <c r="B181">
        <v>244</v>
      </c>
      <c r="G181" t="s">
        <v>8221</v>
      </c>
      <c r="H181">
        <v>70</v>
      </c>
    </row>
    <row r="182" spans="1:8" x14ac:dyDescent="0.35">
      <c r="A182" t="s">
        <v>8219</v>
      </c>
      <c r="B182">
        <v>298</v>
      </c>
      <c r="G182" t="s">
        <v>8221</v>
      </c>
      <c r="H182">
        <v>1</v>
      </c>
    </row>
    <row r="183" spans="1:8" x14ac:dyDescent="0.35">
      <c r="A183" t="s">
        <v>8219</v>
      </c>
      <c r="B183">
        <v>251</v>
      </c>
      <c r="G183" t="s">
        <v>8221</v>
      </c>
      <c r="H183">
        <v>1</v>
      </c>
    </row>
    <row r="184" spans="1:8" x14ac:dyDescent="0.35">
      <c r="A184" t="s">
        <v>8219</v>
      </c>
      <c r="B184">
        <v>108</v>
      </c>
      <c r="G184" t="s">
        <v>8221</v>
      </c>
      <c r="H184">
        <v>1</v>
      </c>
    </row>
    <row r="185" spans="1:8" x14ac:dyDescent="0.35">
      <c r="A185" t="s">
        <v>8219</v>
      </c>
      <c r="B185">
        <v>82</v>
      </c>
      <c r="G185" t="s">
        <v>8221</v>
      </c>
      <c r="H185">
        <v>2</v>
      </c>
    </row>
    <row r="186" spans="1:8" x14ac:dyDescent="0.35">
      <c r="A186" t="s">
        <v>8219</v>
      </c>
      <c r="B186">
        <v>74</v>
      </c>
      <c r="G186" t="s">
        <v>8221</v>
      </c>
      <c r="H186">
        <v>2</v>
      </c>
    </row>
    <row r="187" spans="1:8" x14ac:dyDescent="0.35">
      <c r="A187" t="s">
        <v>8219</v>
      </c>
      <c r="B187">
        <v>189</v>
      </c>
      <c r="G187" t="s">
        <v>8221</v>
      </c>
      <c r="H187">
        <v>34</v>
      </c>
    </row>
    <row r="188" spans="1:8" x14ac:dyDescent="0.35">
      <c r="A188" t="s">
        <v>8219</v>
      </c>
      <c r="B188">
        <v>80</v>
      </c>
      <c r="G188" t="s">
        <v>8221</v>
      </c>
      <c r="H188">
        <v>2</v>
      </c>
    </row>
    <row r="189" spans="1:8" x14ac:dyDescent="0.35">
      <c r="A189" t="s">
        <v>8219</v>
      </c>
      <c r="B189">
        <v>576</v>
      </c>
      <c r="G189" t="s">
        <v>8221</v>
      </c>
      <c r="H189">
        <v>0</v>
      </c>
    </row>
    <row r="190" spans="1:8" x14ac:dyDescent="0.35">
      <c r="A190" t="s">
        <v>8219</v>
      </c>
      <c r="B190">
        <v>202</v>
      </c>
      <c r="G190" t="s">
        <v>8221</v>
      </c>
      <c r="H190">
        <v>1</v>
      </c>
    </row>
    <row r="191" spans="1:8" x14ac:dyDescent="0.35">
      <c r="A191" t="s">
        <v>8219</v>
      </c>
      <c r="B191">
        <v>238</v>
      </c>
      <c r="G191" t="s">
        <v>8221</v>
      </c>
      <c r="H191">
        <v>8</v>
      </c>
    </row>
    <row r="192" spans="1:8" x14ac:dyDescent="0.35">
      <c r="A192" t="s">
        <v>8219</v>
      </c>
      <c r="B192">
        <v>36</v>
      </c>
      <c r="G192" t="s">
        <v>8221</v>
      </c>
      <c r="H192">
        <v>4</v>
      </c>
    </row>
    <row r="193" spans="1:8" x14ac:dyDescent="0.35">
      <c r="A193" t="s">
        <v>8219</v>
      </c>
      <c r="B193">
        <v>150</v>
      </c>
      <c r="G193" t="s">
        <v>8221</v>
      </c>
      <c r="H193">
        <v>28</v>
      </c>
    </row>
    <row r="194" spans="1:8" x14ac:dyDescent="0.35">
      <c r="A194" t="s">
        <v>8219</v>
      </c>
      <c r="B194">
        <v>146</v>
      </c>
      <c r="G194" t="s">
        <v>8221</v>
      </c>
      <c r="H194">
        <v>0</v>
      </c>
    </row>
    <row r="195" spans="1:8" x14ac:dyDescent="0.35">
      <c r="A195" t="s">
        <v>8219</v>
      </c>
      <c r="B195">
        <v>222</v>
      </c>
      <c r="G195" t="s">
        <v>8221</v>
      </c>
      <c r="H195">
        <v>6</v>
      </c>
    </row>
    <row r="196" spans="1:8" x14ac:dyDescent="0.35">
      <c r="A196" t="s">
        <v>8219</v>
      </c>
      <c r="B196">
        <v>120</v>
      </c>
      <c r="G196" t="s">
        <v>8221</v>
      </c>
      <c r="H196">
        <v>22</v>
      </c>
    </row>
    <row r="197" spans="1:8" x14ac:dyDescent="0.35">
      <c r="A197" t="s">
        <v>8219</v>
      </c>
      <c r="B197">
        <v>126</v>
      </c>
      <c r="G197" t="s">
        <v>8221</v>
      </c>
      <c r="H197">
        <v>0</v>
      </c>
    </row>
    <row r="198" spans="1:8" x14ac:dyDescent="0.35">
      <c r="A198" t="s">
        <v>8219</v>
      </c>
      <c r="B198">
        <v>158</v>
      </c>
      <c r="G198" t="s">
        <v>8221</v>
      </c>
      <c r="H198">
        <v>1</v>
      </c>
    </row>
    <row r="199" spans="1:8" x14ac:dyDescent="0.35">
      <c r="A199" t="s">
        <v>8219</v>
      </c>
      <c r="B199">
        <v>316</v>
      </c>
      <c r="G199" t="s">
        <v>8221</v>
      </c>
      <c r="H199">
        <v>20</v>
      </c>
    </row>
    <row r="200" spans="1:8" x14ac:dyDescent="0.35">
      <c r="A200" t="s">
        <v>8219</v>
      </c>
      <c r="B200">
        <v>284</v>
      </c>
      <c r="G200" t="s">
        <v>8221</v>
      </c>
      <c r="H200">
        <v>0</v>
      </c>
    </row>
    <row r="201" spans="1:8" x14ac:dyDescent="0.35">
      <c r="A201" t="s">
        <v>8219</v>
      </c>
      <c r="B201">
        <v>51</v>
      </c>
      <c r="G201" t="s">
        <v>8221</v>
      </c>
      <c r="H201">
        <v>1</v>
      </c>
    </row>
    <row r="202" spans="1:8" x14ac:dyDescent="0.35">
      <c r="A202" t="s">
        <v>8219</v>
      </c>
      <c r="B202">
        <v>158</v>
      </c>
      <c r="G202" t="s">
        <v>8221</v>
      </c>
      <c r="H202">
        <v>3</v>
      </c>
    </row>
    <row r="203" spans="1:8" x14ac:dyDescent="0.35">
      <c r="A203" t="s">
        <v>8219</v>
      </c>
      <c r="B203">
        <v>337</v>
      </c>
      <c r="G203" t="s">
        <v>8221</v>
      </c>
      <c r="H203">
        <v>2</v>
      </c>
    </row>
    <row r="204" spans="1:8" x14ac:dyDescent="0.35">
      <c r="A204" t="s">
        <v>8219</v>
      </c>
      <c r="B204">
        <v>186</v>
      </c>
      <c r="G204" t="s">
        <v>8221</v>
      </c>
      <c r="H204">
        <v>0</v>
      </c>
    </row>
    <row r="205" spans="1:8" x14ac:dyDescent="0.35">
      <c r="A205" t="s">
        <v>8219</v>
      </c>
      <c r="B205">
        <v>58</v>
      </c>
      <c r="G205" t="s">
        <v>8221</v>
      </c>
      <c r="H205">
        <v>2</v>
      </c>
    </row>
    <row r="206" spans="1:8" x14ac:dyDescent="0.35">
      <c r="A206" t="s">
        <v>8219</v>
      </c>
      <c r="B206">
        <v>82</v>
      </c>
      <c r="G206" t="s">
        <v>8221</v>
      </c>
      <c r="H206">
        <v>1</v>
      </c>
    </row>
    <row r="207" spans="1:8" x14ac:dyDescent="0.35">
      <c r="A207" t="s">
        <v>8219</v>
      </c>
      <c r="B207">
        <v>736</v>
      </c>
      <c r="G207" t="s">
        <v>8221</v>
      </c>
      <c r="H207">
        <v>0</v>
      </c>
    </row>
    <row r="208" spans="1:8" x14ac:dyDescent="0.35">
      <c r="A208" t="s">
        <v>8219</v>
      </c>
      <c r="B208">
        <v>1151</v>
      </c>
      <c r="G208" t="s">
        <v>8221</v>
      </c>
      <c r="H208">
        <v>1</v>
      </c>
    </row>
    <row r="209" spans="1:8" x14ac:dyDescent="0.35">
      <c r="A209" t="s">
        <v>8219</v>
      </c>
      <c r="B209">
        <v>34</v>
      </c>
      <c r="G209" t="s">
        <v>8221</v>
      </c>
      <c r="H209">
        <v>0</v>
      </c>
    </row>
    <row r="210" spans="1:8" x14ac:dyDescent="0.35">
      <c r="A210" t="s">
        <v>8219</v>
      </c>
      <c r="B210">
        <v>498</v>
      </c>
      <c r="G210" t="s">
        <v>8221</v>
      </c>
      <c r="H210">
        <v>5</v>
      </c>
    </row>
    <row r="211" spans="1:8" x14ac:dyDescent="0.35">
      <c r="A211" t="s">
        <v>8219</v>
      </c>
      <c r="B211">
        <v>167</v>
      </c>
      <c r="G211" t="s">
        <v>8221</v>
      </c>
      <c r="H211">
        <v>1</v>
      </c>
    </row>
    <row r="212" spans="1:8" x14ac:dyDescent="0.35">
      <c r="A212" t="s">
        <v>8219</v>
      </c>
      <c r="B212">
        <v>340</v>
      </c>
      <c r="G212" t="s">
        <v>8221</v>
      </c>
      <c r="H212">
        <v>1</v>
      </c>
    </row>
    <row r="213" spans="1:8" x14ac:dyDescent="0.35">
      <c r="A213" t="s">
        <v>8219</v>
      </c>
      <c r="B213">
        <v>438</v>
      </c>
      <c r="G213" t="s">
        <v>8221</v>
      </c>
      <c r="H213">
        <v>2</v>
      </c>
    </row>
    <row r="214" spans="1:8" x14ac:dyDescent="0.35">
      <c r="A214" t="s">
        <v>8219</v>
      </c>
      <c r="B214">
        <v>555</v>
      </c>
      <c r="G214" t="s">
        <v>8221</v>
      </c>
      <c r="H214">
        <v>0</v>
      </c>
    </row>
    <row r="215" spans="1:8" x14ac:dyDescent="0.35">
      <c r="A215" t="s">
        <v>8219</v>
      </c>
      <c r="B215">
        <v>266</v>
      </c>
      <c r="G215" t="s">
        <v>8221</v>
      </c>
      <c r="H215">
        <v>9</v>
      </c>
    </row>
    <row r="216" spans="1:8" x14ac:dyDescent="0.35">
      <c r="A216" t="s">
        <v>8219</v>
      </c>
      <c r="B216">
        <v>69</v>
      </c>
      <c r="G216" t="s">
        <v>8221</v>
      </c>
      <c r="H216">
        <v>4</v>
      </c>
    </row>
    <row r="217" spans="1:8" x14ac:dyDescent="0.35">
      <c r="A217" t="s">
        <v>8219</v>
      </c>
      <c r="B217">
        <v>80</v>
      </c>
      <c r="G217" t="s">
        <v>8221</v>
      </c>
      <c r="H217">
        <v>4</v>
      </c>
    </row>
    <row r="218" spans="1:8" x14ac:dyDescent="0.35">
      <c r="A218" t="s">
        <v>8219</v>
      </c>
      <c r="B218">
        <v>493</v>
      </c>
      <c r="G218" t="s">
        <v>8221</v>
      </c>
      <c r="H218">
        <v>1</v>
      </c>
    </row>
    <row r="219" spans="1:8" x14ac:dyDescent="0.35">
      <c r="A219" t="s">
        <v>8219</v>
      </c>
      <c r="B219">
        <v>31</v>
      </c>
      <c r="G219" t="s">
        <v>8221</v>
      </c>
      <c r="H219">
        <v>1</v>
      </c>
    </row>
    <row r="220" spans="1:8" x14ac:dyDescent="0.35">
      <c r="A220" t="s">
        <v>8219</v>
      </c>
      <c r="B220">
        <v>236</v>
      </c>
      <c r="G220" t="s">
        <v>8221</v>
      </c>
      <c r="H220">
        <v>7</v>
      </c>
    </row>
    <row r="221" spans="1:8" x14ac:dyDescent="0.35">
      <c r="A221" t="s">
        <v>8219</v>
      </c>
      <c r="B221">
        <v>89</v>
      </c>
      <c r="G221" t="s">
        <v>8221</v>
      </c>
      <c r="H221">
        <v>5</v>
      </c>
    </row>
    <row r="222" spans="1:8" x14ac:dyDescent="0.35">
      <c r="A222" t="s">
        <v>8219</v>
      </c>
      <c r="B222">
        <v>299</v>
      </c>
      <c r="G222" t="s">
        <v>8221</v>
      </c>
      <c r="H222">
        <v>1</v>
      </c>
    </row>
    <row r="223" spans="1:8" x14ac:dyDescent="0.35">
      <c r="A223" t="s">
        <v>8219</v>
      </c>
      <c r="B223">
        <v>55</v>
      </c>
      <c r="G223" t="s">
        <v>8221</v>
      </c>
      <c r="H223">
        <v>0</v>
      </c>
    </row>
    <row r="224" spans="1:8" x14ac:dyDescent="0.35">
      <c r="A224" t="s">
        <v>8219</v>
      </c>
      <c r="B224">
        <v>325</v>
      </c>
      <c r="G224" t="s">
        <v>8221</v>
      </c>
      <c r="H224">
        <v>0</v>
      </c>
    </row>
    <row r="225" spans="1:8" x14ac:dyDescent="0.35">
      <c r="A225" t="s">
        <v>8219</v>
      </c>
      <c r="B225">
        <v>524</v>
      </c>
      <c r="G225" t="s">
        <v>8221</v>
      </c>
      <c r="H225">
        <v>1</v>
      </c>
    </row>
    <row r="226" spans="1:8" x14ac:dyDescent="0.35">
      <c r="A226" t="s">
        <v>8219</v>
      </c>
      <c r="B226">
        <v>285</v>
      </c>
      <c r="G226" t="s">
        <v>8221</v>
      </c>
      <c r="H226">
        <v>2</v>
      </c>
    </row>
    <row r="227" spans="1:8" x14ac:dyDescent="0.35">
      <c r="A227" t="s">
        <v>8219</v>
      </c>
      <c r="B227">
        <v>179</v>
      </c>
      <c r="G227" t="s">
        <v>8221</v>
      </c>
      <c r="H227">
        <v>0</v>
      </c>
    </row>
    <row r="228" spans="1:8" x14ac:dyDescent="0.35">
      <c r="A228" t="s">
        <v>8219</v>
      </c>
      <c r="B228">
        <v>188</v>
      </c>
      <c r="G228" t="s">
        <v>8221</v>
      </c>
      <c r="H228">
        <v>4</v>
      </c>
    </row>
    <row r="229" spans="1:8" x14ac:dyDescent="0.35">
      <c r="A229" t="s">
        <v>8219</v>
      </c>
      <c r="B229">
        <v>379</v>
      </c>
      <c r="G229" t="s">
        <v>8221</v>
      </c>
      <c r="H229">
        <v>7</v>
      </c>
    </row>
    <row r="230" spans="1:8" x14ac:dyDescent="0.35">
      <c r="A230" t="s">
        <v>8219</v>
      </c>
      <c r="B230">
        <v>119</v>
      </c>
      <c r="G230" t="s">
        <v>8221</v>
      </c>
      <c r="H230">
        <v>2</v>
      </c>
    </row>
    <row r="231" spans="1:8" x14ac:dyDescent="0.35">
      <c r="A231" t="s">
        <v>8219</v>
      </c>
      <c r="B231">
        <v>167</v>
      </c>
      <c r="G231" t="s">
        <v>8221</v>
      </c>
      <c r="H231">
        <v>1</v>
      </c>
    </row>
    <row r="232" spans="1:8" x14ac:dyDescent="0.35">
      <c r="A232" t="s">
        <v>8219</v>
      </c>
      <c r="B232">
        <v>221</v>
      </c>
      <c r="G232" t="s">
        <v>8221</v>
      </c>
      <c r="H232">
        <v>9</v>
      </c>
    </row>
    <row r="233" spans="1:8" x14ac:dyDescent="0.35">
      <c r="A233" t="s">
        <v>8219</v>
      </c>
      <c r="B233">
        <v>964</v>
      </c>
      <c r="G233" t="s">
        <v>8221</v>
      </c>
      <c r="H233">
        <v>2</v>
      </c>
    </row>
    <row r="234" spans="1:8" x14ac:dyDescent="0.35">
      <c r="A234" t="s">
        <v>8219</v>
      </c>
      <c r="B234">
        <v>286</v>
      </c>
      <c r="G234" t="s">
        <v>8221</v>
      </c>
      <c r="H234">
        <v>1</v>
      </c>
    </row>
    <row r="235" spans="1:8" x14ac:dyDescent="0.35">
      <c r="A235" t="s">
        <v>8219</v>
      </c>
      <c r="B235">
        <v>613</v>
      </c>
      <c r="G235" t="s">
        <v>8221</v>
      </c>
      <c r="H235">
        <v>7</v>
      </c>
    </row>
    <row r="236" spans="1:8" x14ac:dyDescent="0.35">
      <c r="A236" t="s">
        <v>8219</v>
      </c>
      <c r="B236">
        <v>29</v>
      </c>
      <c r="G236" t="s">
        <v>8221</v>
      </c>
      <c r="H236">
        <v>2</v>
      </c>
    </row>
    <row r="237" spans="1:8" x14ac:dyDescent="0.35">
      <c r="A237" t="s">
        <v>8219</v>
      </c>
      <c r="B237">
        <v>165</v>
      </c>
      <c r="G237" t="s">
        <v>8221</v>
      </c>
      <c r="H237">
        <v>8</v>
      </c>
    </row>
    <row r="238" spans="1:8" x14ac:dyDescent="0.35">
      <c r="A238" t="s">
        <v>8219</v>
      </c>
      <c r="B238">
        <v>97</v>
      </c>
      <c r="G238" t="s">
        <v>8221</v>
      </c>
      <c r="H238">
        <v>2</v>
      </c>
    </row>
    <row r="239" spans="1:8" x14ac:dyDescent="0.35">
      <c r="A239" t="s">
        <v>8219</v>
      </c>
      <c r="B239">
        <v>303</v>
      </c>
      <c r="G239" t="s">
        <v>8221</v>
      </c>
      <c r="H239">
        <v>2</v>
      </c>
    </row>
    <row r="240" spans="1:8" x14ac:dyDescent="0.35">
      <c r="A240" t="s">
        <v>8219</v>
      </c>
      <c r="B240">
        <v>267</v>
      </c>
      <c r="G240" t="s">
        <v>8221</v>
      </c>
      <c r="H240">
        <v>7</v>
      </c>
    </row>
    <row r="241" spans="1:8" x14ac:dyDescent="0.35">
      <c r="A241" t="s">
        <v>8219</v>
      </c>
      <c r="B241">
        <v>302</v>
      </c>
      <c r="G241" t="s">
        <v>8221</v>
      </c>
      <c r="H241">
        <v>2</v>
      </c>
    </row>
    <row r="242" spans="1:8" x14ac:dyDescent="0.35">
      <c r="A242" t="s">
        <v>8219</v>
      </c>
      <c r="B242">
        <v>87</v>
      </c>
      <c r="G242" t="s">
        <v>8221</v>
      </c>
      <c r="H242">
        <v>18</v>
      </c>
    </row>
    <row r="243" spans="1:8" x14ac:dyDescent="0.35">
      <c r="A243" t="s">
        <v>8219</v>
      </c>
      <c r="B243">
        <v>354</v>
      </c>
      <c r="G243" t="s">
        <v>8221</v>
      </c>
      <c r="H243">
        <v>9</v>
      </c>
    </row>
    <row r="244" spans="1:8" x14ac:dyDescent="0.35">
      <c r="A244" t="s">
        <v>8219</v>
      </c>
      <c r="B244">
        <v>86</v>
      </c>
      <c r="G244" t="s">
        <v>8221</v>
      </c>
      <c r="H244">
        <v>4</v>
      </c>
    </row>
    <row r="245" spans="1:8" x14ac:dyDescent="0.35">
      <c r="A245" t="s">
        <v>8219</v>
      </c>
      <c r="B245">
        <v>26</v>
      </c>
      <c r="G245" t="s">
        <v>8221</v>
      </c>
      <c r="H245">
        <v>7</v>
      </c>
    </row>
    <row r="246" spans="1:8" x14ac:dyDescent="0.35">
      <c r="A246" t="s">
        <v>8219</v>
      </c>
      <c r="B246">
        <v>113</v>
      </c>
      <c r="G246" t="s">
        <v>8221</v>
      </c>
      <c r="H246">
        <v>29</v>
      </c>
    </row>
    <row r="247" spans="1:8" x14ac:dyDescent="0.35">
      <c r="A247" t="s">
        <v>8219</v>
      </c>
      <c r="B247">
        <v>65</v>
      </c>
      <c r="G247" t="s">
        <v>8221</v>
      </c>
      <c r="H247">
        <v>12</v>
      </c>
    </row>
    <row r="248" spans="1:8" x14ac:dyDescent="0.35">
      <c r="A248" t="s">
        <v>8219</v>
      </c>
      <c r="B248">
        <v>134</v>
      </c>
      <c r="G248" t="s">
        <v>8221</v>
      </c>
      <c r="H248">
        <v>4</v>
      </c>
    </row>
    <row r="249" spans="1:8" x14ac:dyDescent="0.35">
      <c r="A249" t="s">
        <v>8219</v>
      </c>
      <c r="B249">
        <v>119</v>
      </c>
      <c r="G249" t="s">
        <v>8221</v>
      </c>
      <c r="H249">
        <v>28</v>
      </c>
    </row>
    <row r="250" spans="1:8" x14ac:dyDescent="0.35">
      <c r="A250" t="s">
        <v>8219</v>
      </c>
      <c r="B250">
        <v>159</v>
      </c>
      <c r="G250" t="s">
        <v>8221</v>
      </c>
      <c r="H250">
        <v>25</v>
      </c>
    </row>
    <row r="251" spans="1:8" x14ac:dyDescent="0.35">
      <c r="A251" t="s">
        <v>8219</v>
      </c>
      <c r="B251">
        <v>167</v>
      </c>
      <c r="G251" t="s">
        <v>8221</v>
      </c>
      <c r="H251">
        <v>28</v>
      </c>
    </row>
    <row r="252" spans="1:8" x14ac:dyDescent="0.35">
      <c r="A252" t="s">
        <v>8219</v>
      </c>
      <c r="B252">
        <v>43</v>
      </c>
      <c r="G252" t="s">
        <v>8221</v>
      </c>
      <c r="H252">
        <v>310</v>
      </c>
    </row>
    <row r="253" spans="1:8" x14ac:dyDescent="0.35">
      <c r="A253" t="s">
        <v>8219</v>
      </c>
      <c r="B253">
        <v>1062</v>
      </c>
      <c r="G253" t="s">
        <v>8221</v>
      </c>
      <c r="H253">
        <v>15</v>
      </c>
    </row>
    <row r="254" spans="1:8" x14ac:dyDescent="0.35">
      <c r="A254" t="s">
        <v>8219</v>
      </c>
      <c r="B254">
        <v>9</v>
      </c>
      <c r="G254" t="s">
        <v>8221</v>
      </c>
      <c r="H254">
        <v>215</v>
      </c>
    </row>
    <row r="255" spans="1:8" x14ac:dyDescent="0.35">
      <c r="A255" t="s">
        <v>8219</v>
      </c>
      <c r="B255">
        <v>89</v>
      </c>
      <c r="G255" t="s">
        <v>8221</v>
      </c>
      <c r="H255">
        <v>3</v>
      </c>
    </row>
    <row r="256" spans="1:8" x14ac:dyDescent="0.35">
      <c r="A256" t="s">
        <v>8219</v>
      </c>
      <c r="B256">
        <v>174</v>
      </c>
      <c r="G256" t="s">
        <v>8221</v>
      </c>
      <c r="H256">
        <v>2</v>
      </c>
    </row>
    <row r="257" spans="1:8" x14ac:dyDescent="0.35">
      <c r="A257" t="s">
        <v>8219</v>
      </c>
      <c r="B257">
        <v>14</v>
      </c>
      <c r="G257" t="s">
        <v>8221</v>
      </c>
      <c r="H257">
        <v>26</v>
      </c>
    </row>
    <row r="258" spans="1:8" x14ac:dyDescent="0.35">
      <c r="A258" t="s">
        <v>8219</v>
      </c>
      <c r="B258">
        <v>48</v>
      </c>
      <c r="G258" t="s">
        <v>8221</v>
      </c>
      <c r="H258">
        <v>24</v>
      </c>
    </row>
    <row r="259" spans="1:8" x14ac:dyDescent="0.35">
      <c r="A259" t="s">
        <v>8219</v>
      </c>
      <c r="B259">
        <v>133</v>
      </c>
      <c r="G259" t="s">
        <v>8221</v>
      </c>
      <c r="H259">
        <v>96</v>
      </c>
    </row>
    <row r="260" spans="1:8" x14ac:dyDescent="0.35">
      <c r="A260" t="s">
        <v>8219</v>
      </c>
      <c r="B260">
        <v>83</v>
      </c>
      <c r="G260" t="s">
        <v>8221</v>
      </c>
      <c r="H260">
        <v>17</v>
      </c>
    </row>
    <row r="261" spans="1:8" x14ac:dyDescent="0.35">
      <c r="A261" t="s">
        <v>8219</v>
      </c>
      <c r="B261">
        <v>149</v>
      </c>
      <c r="G261" t="s">
        <v>8221</v>
      </c>
      <c r="H261">
        <v>94</v>
      </c>
    </row>
    <row r="262" spans="1:8" x14ac:dyDescent="0.35">
      <c r="A262" t="s">
        <v>8219</v>
      </c>
      <c r="B262">
        <v>49</v>
      </c>
      <c r="G262" t="s">
        <v>8221</v>
      </c>
      <c r="H262">
        <v>129</v>
      </c>
    </row>
    <row r="263" spans="1:8" x14ac:dyDescent="0.35">
      <c r="A263" t="s">
        <v>8219</v>
      </c>
      <c r="B263">
        <v>251</v>
      </c>
      <c r="G263" t="s">
        <v>8221</v>
      </c>
      <c r="H263">
        <v>1</v>
      </c>
    </row>
    <row r="264" spans="1:8" x14ac:dyDescent="0.35">
      <c r="A264" t="s">
        <v>8219</v>
      </c>
      <c r="B264">
        <v>22</v>
      </c>
      <c r="G264" t="s">
        <v>8221</v>
      </c>
      <c r="H264">
        <v>4</v>
      </c>
    </row>
    <row r="265" spans="1:8" x14ac:dyDescent="0.35">
      <c r="A265" t="s">
        <v>8219</v>
      </c>
      <c r="B265">
        <v>48</v>
      </c>
      <c r="G265" t="s">
        <v>8221</v>
      </c>
      <c r="H265">
        <v>3</v>
      </c>
    </row>
    <row r="266" spans="1:8" x14ac:dyDescent="0.35">
      <c r="A266" t="s">
        <v>8219</v>
      </c>
      <c r="B266">
        <v>383</v>
      </c>
      <c r="G266" t="s">
        <v>8221</v>
      </c>
      <c r="H266">
        <v>135</v>
      </c>
    </row>
    <row r="267" spans="1:8" x14ac:dyDescent="0.35">
      <c r="A267" t="s">
        <v>8219</v>
      </c>
      <c r="B267">
        <v>237</v>
      </c>
      <c r="G267" t="s">
        <v>8221</v>
      </c>
      <c r="H267">
        <v>10</v>
      </c>
    </row>
    <row r="268" spans="1:8" x14ac:dyDescent="0.35">
      <c r="A268" t="s">
        <v>8219</v>
      </c>
      <c r="B268">
        <v>13</v>
      </c>
      <c r="G268" t="s">
        <v>8221</v>
      </c>
      <c r="H268">
        <v>0</v>
      </c>
    </row>
    <row r="269" spans="1:8" x14ac:dyDescent="0.35">
      <c r="A269" t="s">
        <v>8219</v>
      </c>
      <c r="B269">
        <v>562</v>
      </c>
      <c r="G269" t="s">
        <v>8221</v>
      </c>
      <c r="H269">
        <v>6</v>
      </c>
    </row>
    <row r="270" spans="1:8" x14ac:dyDescent="0.35">
      <c r="A270" t="s">
        <v>8219</v>
      </c>
      <c r="B270">
        <v>71</v>
      </c>
      <c r="G270" t="s">
        <v>8221</v>
      </c>
      <c r="H270">
        <v>36</v>
      </c>
    </row>
    <row r="271" spans="1:8" x14ac:dyDescent="0.35">
      <c r="A271" t="s">
        <v>8219</v>
      </c>
      <c r="B271">
        <v>1510</v>
      </c>
      <c r="G271" t="s">
        <v>8221</v>
      </c>
      <c r="H271">
        <v>336</v>
      </c>
    </row>
    <row r="272" spans="1:8" x14ac:dyDescent="0.35">
      <c r="A272" t="s">
        <v>8219</v>
      </c>
      <c r="B272">
        <v>14</v>
      </c>
      <c r="G272" t="s">
        <v>8221</v>
      </c>
      <c r="H272">
        <v>34</v>
      </c>
    </row>
    <row r="273" spans="1:8" x14ac:dyDescent="0.35">
      <c r="A273" t="s">
        <v>8219</v>
      </c>
      <c r="B273">
        <v>193</v>
      </c>
      <c r="G273" t="s">
        <v>8221</v>
      </c>
      <c r="H273">
        <v>10</v>
      </c>
    </row>
    <row r="274" spans="1:8" x14ac:dyDescent="0.35">
      <c r="A274" t="s">
        <v>8219</v>
      </c>
      <c r="B274">
        <v>206</v>
      </c>
      <c r="G274" t="s">
        <v>8221</v>
      </c>
      <c r="H274">
        <v>201</v>
      </c>
    </row>
    <row r="275" spans="1:8" x14ac:dyDescent="0.35">
      <c r="A275" t="s">
        <v>8219</v>
      </c>
      <c r="B275">
        <v>351</v>
      </c>
      <c r="G275" t="s">
        <v>8221</v>
      </c>
      <c r="H275">
        <v>296</v>
      </c>
    </row>
    <row r="276" spans="1:8" x14ac:dyDescent="0.35">
      <c r="A276" t="s">
        <v>8219</v>
      </c>
      <c r="B276">
        <v>50</v>
      </c>
      <c r="G276" t="s">
        <v>8221</v>
      </c>
      <c r="H276">
        <v>7</v>
      </c>
    </row>
    <row r="277" spans="1:8" x14ac:dyDescent="0.35">
      <c r="A277" t="s">
        <v>8219</v>
      </c>
      <c r="B277">
        <v>184</v>
      </c>
      <c r="G277" t="s">
        <v>8221</v>
      </c>
      <c r="H277">
        <v>7</v>
      </c>
    </row>
    <row r="278" spans="1:8" x14ac:dyDescent="0.35">
      <c r="A278" t="s">
        <v>8219</v>
      </c>
      <c r="B278">
        <v>196</v>
      </c>
      <c r="G278" t="s">
        <v>8221</v>
      </c>
      <c r="H278">
        <v>1</v>
      </c>
    </row>
    <row r="279" spans="1:8" x14ac:dyDescent="0.35">
      <c r="A279" t="s">
        <v>8219</v>
      </c>
      <c r="B279">
        <v>229</v>
      </c>
      <c r="G279" t="s">
        <v>8221</v>
      </c>
      <c r="H279">
        <v>114</v>
      </c>
    </row>
    <row r="280" spans="1:8" x14ac:dyDescent="0.35">
      <c r="A280" t="s">
        <v>8219</v>
      </c>
      <c r="B280">
        <v>67</v>
      </c>
      <c r="G280" t="s">
        <v>8221</v>
      </c>
      <c r="H280">
        <v>29</v>
      </c>
    </row>
    <row r="281" spans="1:8" x14ac:dyDescent="0.35">
      <c r="A281" t="s">
        <v>8219</v>
      </c>
      <c r="B281">
        <v>95</v>
      </c>
      <c r="G281" t="s">
        <v>8221</v>
      </c>
      <c r="H281">
        <v>890</v>
      </c>
    </row>
    <row r="282" spans="1:8" x14ac:dyDescent="0.35">
      <c r="A282" t="s">
        <v>8219</v>
      </c>
      <c r="B282">
        <v>62</v>
      </c>
      <c r="G282" t="s">
        <v>8221</v>
      </c>
      <c r="H282">
        <v>31</v>
      </c>
    </row>
    <row r="283" spans="1:8" x14ac:dyDescent="0.35">
      <c r="A283" t="s">
        <v>8219</v>
      </c>
      <c r="B283">
        <v>73</v>
      </c>
      <c r="G283" t="s">
        <v>8221</v>
      </c>
      <c r="H283">
        <v>21</v>
      </c>
    </row>
    <row r="284" spans="1:8" x14ac:dyDescent="0.35">
      <c r="A284" t="s">
        <v>8219</v>
      </c>
      <c r="B284">
        <v>43</v>
      </c>
      <c r="G284" t="s">
        <v>8221</v>
      </c>
      <c r="H284">
        <v>37</v>
      </c>
    </row>
    <row r="285" spans="1:8" x14ac:dyDescent="0.35">
      <c r="A285" t="s">
        <v>8219</v>
      </c>
      <c r="B285">
        <v>70</v>
      </c>
      <c r="G285" t="s">
        <v>8221</v>
      </c>
      <c r="H285">
        <v>7</v>
      </c>
    </row>
    <row r="286" spans="1:8" x14ac:dyDescent="0.35">
      <c r="A286" t="s">
        <v>8219</v>
      </c>
      <c r="B286">
        <v>271</v>
      </c>
      <c r="G286" t="s">
        <v>8221</v>
      </c>
      <c r="H286">
        <v>4</v>
      </c>
    </row>
    <row r="287" spans="1:8" x14ac:dyDescent="0.35">
      <c r="A287" t="s">
        <v>8219</v>
      </c>
      <c r="B287">
        <v>55</v>
      </c>
      <c r="G287" t="s">
        <v>8221</v>
      </c>
      <c r="H287">
        <v>5</v>
      </c>
    </row>
    <row r="288" spans="1:8" x14ac:dyDescent="0.35">
      <c r="A288" t="s">
        <v>8219</v>
      </c>
      <c r="B288">
        <v>35</v>
      </c>
      <c r="G288" t="s">
        <v>8221</v>
      </c>
      <c r="H288">
        <v>0</v>
      </c>
    </row>
    <row r="289" spans="1:8" x14ac:dyDescent="0.35">
      <c r="A289" t="s">
        <v>8219</v>
      </c>
      <c r="B289">
        <v>22</v>
      </c>
      <c r="G289" t="s">
        <v>8221</v>
      </c>
      <c r="H289">
        <v>456</v>
      </c>
    </row>
    <row r="290" spans="1:8" x14ac:dyDescent="0.35">
      <c r="A290" t="s">
        <v>8219</v>
      </c>
      <c r="B290">
        <v>38</v>
      </c>
      <c r="G290" t="s">
        <v>8221</v>
      </c>
      <c r="H290">
        <v>369</v>
      </c>
    </row>
    <row r="291" spans="1:8" x14ac:dyDescent="0.35">
      <c r="A291" t="s">
        <v>8219</v>
      </c>
      <c r="B291">
        <v>15</v>
      </c>
      <c r="G291" t="s">
        <v>8221</v>
      </c>
      <c r="H291">
        <v>2</v>
      </c>
    </row>
    <row r="292" spans="1:8" x14ac:dyDescent="0.35">
      <c r="A292" t="s">
        <v>8219</v>
      </c>
      <c r="B292">
        <v>7</v>
      </c>
      <c r="G292" t="s">
        <v>8221</v>
      </c>
      <c r="H292">
        <v>0</v>
      </c>
    </row>
    <row r="293" spans="1:8" x14ac:dyDescent="0.35">
      <c r="A293" t="s">
        <v>8219</v>
      </c>
      <c r="B293">
        <v>241</v>
      </c>
      <c r="G293" t="s">
        <v>8221</v>
      </c>
      <c r="H293">
        <v>338</v>
      </c>
    </row>
    <row r="294" spans="1:8" x14ac:dyDescent="0.35">
      <c r="A294" t="s">
        <v>8219</v>
      </c>
      <c r="B294">
        <v>55</v>
      </c>
      <c r="G294" t="s">
        <v>8221</v>
      </c>
      <c r="H294">
        <v>4</v>
      </c>
    </row>
    <row r="295" spans="1:8" x14ac:dyDescent="0.35">
      <c r="A295" t="s">
        <v>8219</v>
      </c>
      <c r="B295">
        <v>171</v>
      </c>
      <c r="G295" t="s">
        <v>8221</v>
      </c>
      <c r="H295">
        <v>1</v>
      </c>
    </row>
    <row r="296" spans="1:8" x14ac:dyDescent="0.35">
      <c r="A296" t="s">
        <v>8219</v>
      </c>
      <c r="B296">
        <v>208</v>
      </c>
      <c r="G296" t="s">
        <v>8221</v>
      </c>
      <c r="H296">
        <v>28</v>
      </c>
    </row>
    <row r="297" spans="1:8" x14ac:dyDescent="0.35">
      <c r="A297" t="s">
        <v>8219</v>
      </c>
      <c r="B297">
        <v>21</v>
      </c>
      <c r="G297" t="s">
        <v>8221</v>
      </c>
      <c r="H297">
        <v>12</v>
      </c>
    </row>
    <row r="298" spans="1:8" x14ac:dyDescent="0.35">
      <c r="A298" t="s">
        <v>8219</v>
      </c>
      <c r="B298">
        <v>25</v>
      </c>
      <c r="G298" t="s">
        <v>8221</v>
      </c>
      <c r="H298">
        <v>16</v>
      </c>
    </row>
    <row r="299" spans="1:8" x14ac:dyDescent="0.35">
      <c r="A299" t="s">
        <v>8219</v>
      </c>
      <c r="B299">
        <v>52</v>
      </c>
      <c r="G299" t="s">
        <v>8221</v>
      </c>
      <c r="H299">
        <v>4</v>
      </c>
    </row>
    <row r="300" spans="1:8" x14ac:dyDescent="0.35">
      <c r="A300" t="s">
        <v>8219</v>
      </c>
      <c r="B300">
        <v>104</v>
      </c>
      <c r="G300" t="s">
        <v>8221</v>
      </c>
      <c r="H300">
        <v>4</v>
      </c>
    </row>
    <row r="301" spans="1:8" x14ac:dyDescent="0.35">
      <c r="A301" t="s">
        <v>8219</v>
      </c>
      <c r="B301">
        <v>73</v>
      </c>
      <c r="G301" t="s">
        <v>8221</v>
      </c>
      <c r="H301">
        <v>10</v>
      </c>
    </row>
    <row r="302" spans="1:8" x14ac:dyDescent="0.35">
      <c r="A302" t="s">
        <v>8219</v>
      </c>
      <c r="B302">
        <v>34</v>
      </c>
      <c r="G302" t="s">
        <v>8221</v>
      </c>
      <c r="H302">
        <v>0</v>
      </c>
    </row>
    <row r="303" spans="1:8" x14ac:dyDescent="0.35">
      <c r="A303" t="s">
        <v>8219</v>
      </c>
      <c r="B303">
        <v>56</v>
      </c>
      <c r="G303" t="s">
        <v>8221</v>
      </c>
      <c r="H303">
        <v>6</v>
      </c>
    </row>
    <row r="304" spans="1:8" x14ac:dyDescent="0.35">
      <c r="A304" t="s">
        <v>8219</v>
      </c>
      <c r="B304">
        <v>31</v>
      </c>
      <c r="G304" t="s">
        <v>8221</v>
      </c>
      <c r="H304">
        <v>0</v>
      </c>
    </row>
    <row r="305" spans="1:8" x14ac:dyDescent="0.35">
      <c r="A305" t="s">
        <v>8219</v>
      </c>
      <c r="B305">
        <v>84</v>
      </c>
      <c r="G305" t="s">
        <v>8221</v>
      </c>
      <c r="H305">
        <v>1</v>
      </c>
    </row>
    <row r="306" spans="1:8" x14ac:dyDescent="0.35">
      <c r="A306" t="s">
        <v>8219</v>
      </c>
      <c r="B306">
        <v>130</v>
      </c>
      <c r="G306" t="s">
        <v>8221</v>
      </c>
      <c r="H306">
        <v>0</v>
      </c>
    </row>
    <row r="307" spans="1:8" x14ac:dyDescent="0.35">
      <c r="A307" t="s">
        <v>8219</v>
      </c>
      <c r="B307">
        <v>12</v>
      </c>
      <c r="G307" t="s">
        <v>8221</v>
      </c>
      <c r="H307">
        <v>44</v>
      </c>
    </row>
    <row r="308" spans="1:8" x14ac:dyDescent="0.35">
      <c r="A308" t="s">
        <v>8219</v>
      </c>
      <c r="B308">
        <v>23</v>
      </c>
      <c r="G308" t="s">
        <v>8221</v>
      </c>
      <c r="H308">
        <v>0</v>
      </c>
    </row>
    <row r="309" spans="1:8" x14ac:dyDescent="0.35">
      <c r="A309" t="s">
        <v>8219</v>
      </c>
      <c r="B309">
        <v>158</v>
      </c>
      <c r="G309" t="s">
        <v>8221</v>
      </c>
      <c r="H309">
        <v>3</v>
      </c>
    </row>
    <row r="310" spans="1:8" x14ac:dyDescent="0.35">
      <c r="A310" t="s">
        <v>8219</v>
      </c>
      <c r="B310">
        <v>30</v>
      </c>
      <c r="G310" t="s">
        <v>8221</v>
      </c>
      <c r="H310">
        <v>0</v>
      </c>
    </row>
    <row r="311" spans="1:8" x14ac:dyDescent="0.35">
      <c r="A311" t="s">
        <v>8219</v>
      </c>
      <c r="B311">
        <v>18</v>
      </c>
      <c r="G311" t="s">
        <v>8221</v>
      </c>
      <c r="H311">
        <v>52</v>
      </c>
    </row>
    <row r="312" spans="1:8" x14ac:dyDescent="0.35">
      <c r="A312" t="s">
        <v>8219</v>
      </c>
      <c r="B312">
        <v>29</v>
      </c>
      <c r="G312" t="s">
        <v>8221</v>
      </c>
      <c r="H312">
        <v>0</v>
      </c>
    </row>
    <row r="313" spans="1:8" x14ac:dyDescent="0.35">
      <c r="A313" t="s">
        <v>8219</v>
      </c>
      <c r="B313">
        <v>31</v>
      </c>
      <c r="G313" t="s">
        <v>8221</v>
      </c>
      <c r="H313">
        <v>1</v>
      </c>
    </row>
    <row r="314" spans="1:8" x14ac:dyDescent="0.35">
      <c r="A314" t="s">
        <v>8219</v>
      </c>
      <c r="B314">
        <v>173</v>
      </c>
      <c r="G314" t="s">
        <v>8221</v>
      </c>
      <c r="H314">
        <v>1</v>
      </c>
    </row>
    <row r="315" spans="1:8" x14ac:dyDescent="0.35">
      <c r="A315" t="s">
        <v>8219</v>
      </c>
      <c r="B315">
        <v>17</v>
      </c>
      <c r="G315" t="s">
        <v>8221</v>
      </c>
      <c r="H315">
        <v>2</v>
      </c>
    </row>
    <row r="316" spans="1:8" x14ac:dyDescent="0.35">
      <c r="A316" t="s">
        <v>8219</v>
      </c>
      <c r="B316">
        <v>48</v>
      </c>
      <c r="G316" t="s">
        <v>8221</v>
      </c>
      <c r="H316">
        <v>9</v>
      </c>
    </row>
    <row r="317" spans="1:8" x14ac:dyDescent="0.35">
      <c r="A317" t="s">
        <v>8219</v>
      </c>
      <c r="B317">
        <v>59</v>
      </c>
      <c r="G317" t="s">
        <v>8221</v>
      </c>
      <c r="H317">
        <v>5</v>
      </c>
    </row>
    <row r="318" spans="1:8" x14ac:dyDescent="0.35">
      <c r="A318" t="s">
        <v>8219</v>
      </c>
      <c r="B318">
        <v>39</v>
      </c>
      <c r="G318" t="s">
        <v>8221</v>
      </c>
      <c r="H318">
        <v>57</v>
      </c>
    </row>
    <row r="319" spans="1:8" x14ac:dyDescent="0.35">
      <c r="A319" t="s">
        <v>8219</v>
      </c>
      <c r="B319">
        <v>59</v>
      </c>
      <c r="G319" t="s">
        <v>8221</v>
      </c>
      <c r="H319">
        <v>3</v>
      </c>
    </row>
    <row r="320" spans="1:8" x14ac:dyDescent="0.35">
      <c r="A320" t="s">
        <v>8219</v>
      </c>
      <c r="B320">
        <v>60</v>
      </c>
      <c r="G320" t="s">
        <v>8221</v>
      </c>
      <c r="H320">
        <v>1</v>
      </c>
    </row>
    <row r="321" spans="1:8" x14ac:dyDescent="0.35">
      <c r="A321" t="s">
        <v>8219</v>
      </c>
      <c r="B321">
        <v>20</v>
      </c>
      <c r="G321" t="s">
        <v>8221</v>
      </c>
      <c r="H321">
        <v>6</v>
      </c>
    </row>
    <row r="322" spans="1:8" x14ac:dyDescent="0.35">
      <c r="A322" t="s">
        <v>8219</v>
      </c>
      <c r="B322">
        <v>2</v>
      </c>
      <c r="G322" t="s">
        <v>8221</v>
      </c>
      <c r="H322">
        <v>48</v>
      </c>
    </row>
    <row r="323" spans="1:8" x14ac:dyDescent="0.35">
      <c r="A323" t="s">
        <v>8219</v>
      </c>
      <c r="B323">
        <v>315</v>
      </c>
      <c r="G323" t="s">
        <v>8221</v>
      </c>
      <c r="H323">
        <v>2</v>
      </c>
    </row>
    <row r="324" spans="1:8" x14ac:dyDescent="0.35">
      <c r="A324" t="s">
        <v>8219</v>
      </c>
      <c r="B324">
        <v>2174</v>
      </c>
      <c r="G324" t="s">
        <v>8221</v>
      </c>
      <c r="H324">
        <v>4</v>
      </c>
    </row>
    <row r="325" spans="1:8" x14ac:dyDescent="0.35">
      <c r="A325" t="s">
        <v>8219</v>
      </c>
      <c r="B325">
        <v>152</v>
      </c>
      <c r="G325" t="s">
        <v>8221</v>
      </c>
      <c r="H325">
        <v>5</v>
      </c>
    </row>
    <row r="326" spans="1:8" x14ac:dyDescent="0.35">
      <c r="A326" t="s">
        <v>8219</v>
      </c>
      <c r="B326">
        <v>1021</v>
      </c>
      <c r="G326" t="s">
        <v>8221</v>
      </c>
      <c r="H326">
        <v>79</v>
      </c>
    </row>
    <row r="327" spans="1:8" x14ac:dyDescent="0.35">
      <c r="A327" t="s">
        <v>8219</v>
      </c>
      <c r="B327">
        <v>237</v>
      </c>
      <c r="G327" t="s">
        <v>8221</v>
      </c>
      <c r="H327">
        <v>2</v>
      </c>
    </row>
    <row r="328" spans="1:8" x14ac:dyDescent="0.35">
      <c r="A328" t="s">
        <v>8219</v>
      </c>
      <c r="B328">
        <v>27</v>
      </c>
      <c r="G328" t="s">
        <v>8221</v>
      </c>
      <c r="H328">
        <v>11</v>
      </c>
    </row>
    <row r="329" spans="1:8" x14ac:dyDescent="0.35">
      <c r="A329" t="s">
        <v>8219</v>
      </c>
      <c r="B329">
        <v>17</v>
      </c>
      <c r="G329" t="s">
        <v>8221</v>
      </c>
      <c r="H329">
        <v>11</v>
      </c>
    </row>
    <row r="330" spans="1:8" x14ac:dyDescent="0.35">
      <c r="A330" t="s">
        <v>8219</v>
      </c>
      <c r="B330">
        <v>27</v>
      </c>
      <c r="G330" t="s">
        <v>8221</v>
      </c>
      <c r="H330">
        <v>1</v>
      </c>
    </row>
    <row r="331" spans="1:8" x14ac:dyDescent="0.35">
      <c r="A331" t="s">
        <v>8219</v>
      </c>
      <c r="B331">
        <v>82</v>
      </c>
      <c r="G331" t="s">
        <v>8221</v>
      </c>
      <c r="H331">
        <v>3</v>
      </c>
    </row>
    <row r="332" spans="1:8" x14ac:dyDescent="0.35">
      <c r="A332" t="s">
        <v>8219</v>
      </c>
      <c r="B332">
        <v>48</v>
      </c>
      <c r="G332" t="s">
        <v>8221</v>
      </c>
      <c r="H332">
        <v>5</v>
      </c>
    </row>
    <row r="333" spans="1:8" x14ac:dyDescent="0.35">
      <c r="A333" t="s">
        <v>8219</v>
      </c>
      <c r="B333">
        <v>105</v>
      </c>
      <c r="G333" t="s">
        <v>8221</v>
      </c>
      <c r="H333">
        <v>12</v>
      </c>
    </row>
    <row r="334" spans="1:8" x14ac:dyDescent="0.35">
      <c r="A334" t="s">
        <v>8219</v>
      </c>
      <c r="B334">
        <v>28</v>
      </c>
      <c r="G334" t="s">
        <v>8221</v>
      </c>
      <c r="H334">
        <v>2</v>
      </c>
    </row>
    <row r="335" spans="1:8" x14ac:dyDescent="0.35">
      <c r="A335" t="s">
        <v>8219</v>
      </c>
      <c r="B335">
        <v>1107</v>
      </c>
      <c r="G335" t="s">
        <v>8221</v>
      </c>
      <c r="H335">
        <v>5</v>
      </c>
    </row>
    <row r="336" spans="1:8" x14ac:dyDescent="0.35">
      <c r="A336" t="s">
        <v>8219</v>
      </c>
      <c r="B336">
        <v>1013</v>
      </c>
      <c r="G336" t="s">
        <v>8221</v>
      </c>
      <c r="H336">
        <v>21</v>
      </c>
    </row>
    <row r="337" spans="1:8" x14ac:dyDescent="0.35">
      <c r="A337" t="s">
        <v>8219</v>
      </c>
      <c r="B337">
        <v>274</v>
      </c>
      <c r="G337" t="s">
        <v>8221</v>
      </c>
      <c r="H337">
        <v>0</v>
      </c>
    </row>
    <row r="338" spans="1:8" x14ac:dyDescent="0.35">
      <c r="A338" t="s">
        <v>8219</v>
      </c>
      <c r="B338">
        <v>87</v>
      </c>
      <c r="G338" t="s">
        <v>8221</v>
      </c>
      <c r="H338">
        <v>45</v>
      </c>
    </row>
    <row r="339" spans="1:8" x14ac:dyDescent="0.35">
      <c r="A339" t="s">
        <v>8219</v>
      </c>
      <c r="B339">
        <v>99</v>
      </c>
      <c r="G339" t="s">
        <v>8221</v>
      </c>
      <c r="H339">
        <v>29</v>
      </c>
    </row>
    <row r="340" spans="1:8" x14ac:dyDescent="0.35">
      <c r="A340" t="s">
        <v>8219</v>
      </c>
      <c r="B340">
        <v>276</v>
      </c>
      <c r="G340" t="s">
        <v>8221</v>
      </c>
      <c r="H340">
        <v>2</v>
      </c>
    </row>
    <row r="341" spans="1:8" x14ac:dyDescent="0.35">
      <c r="A341" t="s">
        <v>8219</v>
      </c>
      <c r="B341">
        <v>21</v>
      </c>
      <c r="G341" t="s">
        <v>8221</v>
      </c>
      <c r="H341">
        <v>30</v>
      </c>
    </row>
    <row r="342" spans="1:8" x14ac:dyDescent="0.35">
      <c r="A342" t="s">
        <v>8219</v>
      </c>
      <c r="B342">
        <v>41</v>
      </c>
      <c r="G342" t="s">
        <v>8221</v>
      </c>
      <c r="H342">
        <v>8</v>
      </c>
    </row>
    <row r="343" spans="1:8" x14ac:dyDescent="0.35">
      <c r="A343" t="s">
        <v>8219</v>
      </c>
      <c r="B343">
        <v>119</v>
      </c>
      <c r="G343" t="s">
        <v>8221</v>
      </c>
      <c r="H343">
        <v>1</v>
      </c>
    </row>
    <row r="344" spans="1:8" x14ac:dyDescent="0.35">
      <c r="A344" t="s">
        <v>8219</v>
      </c>
      <c r="B344">
        <v>153</v>
      </c>
      <c r="G344" t="s">
        <v>8221</v>
      </c>
      <c r="H344">
        <v>14</v>
      </c>
    </row>
    <row r="345" spans="1:8" x14ac:dyDescent="0.35">
      <c r="A345" t="s">
        <v>8219</v>
      </c>
      <c r="B345">
        <v>100</v>
      </c>
      <c r="G345" t="s">
        <v>8221</v>
      </c>
      <c r="H345">
        <v>24</v>
      </c>
    </row>
    <row r="346" spans="1:8" x14ac:dyDescent="0.35">
      <c r="A346" t="s">
        <v>8219</v>
      </c>
      <c r="B346">
        <v>143</v>
      </c>
      <c r="G346" t="s">
        <v>8221</v>
      </c>
      <c r="H346">
        <v>2</v>
      </c>
    </row>
    <row r="347" spans="1:8" x14ac:dyDescent="0.35">
      <c r="A347" t="s">
        <v>8219</v>
      </c>
      <c r="B347">
        <v>140</v>
      </c>
      <c r="G347" t="s">
        <v>8221</v>
      </c>
      <c r="H347">
        <v>21</v>
      </c>
    </row>
    <row r="348" spans="1:8" x14ac:dyDescent="0.35">
      <c r="A348" t="s">
        <v>8219</v>
      </c>
      <c r="B348">
        <v>35</v>
      </c>
      <c r="G348" t="s">
        <v>8221</v>
      </c>
      <c r="H348">
        <v>7</v>
      </c>
    </row>
    <row r="349" spans="1:8" x14ac:dyDescent="0.35">
      <c r="A349" t="s">
        <v>8219</v>
      </c>
      <c r="B349">
        <v>149</v>
      </c>
      <c r="G349" t="s">
        <v>8221</v>
      </c>
      <c r="H349">
        <v>0</v>
      </c>
    </row>
    <row r="350" spans="1:8" x14ac:dyDescent="0.35">
      <c r="A350" t="s">
        <v>8219</v>
      </c>
      <c r="B350">
        <v>130</v>
      </c>
      <c r="G350" t="s">
        <v>8221</v>
      </c>
      <c r="H350">
        <v>4</v>
      </c>
    </row>
    <row r="351" spans="1:8" x14ac:dyDescent="0.35">
      <c r="A351" t="s">
        <v>8219</v>
      </c>
      <c r="B351">
        <v>120</v>
      </c>
      <c r="G351" t="s">
        <v>8221</v>
      </c>
      <c r="H351">
        <v>32</v>
      </c>
    </row>
    <row r="352" spans="1:8" x14ac:dyDescent="0.35">
      <c r="A352" t="s">
        <v>8219</v>
      </c>
      <c r="B352">
        <v>265</v>
      </c>
      <c r="G352" t="s">
        <v>8221</v>
      </c>
      <c r="H352">
        <v>4</v>
      </c>
    </row>
    <row r="353" spans="1:8" x14ac:dyDescent="0.35">
      <c r="A353" t="s">
        <v>8219</v>
      </c>
      <c r="B353">
        <v>71</v>
      </c>
      <c r="G353" t="s">
        <v>8221</v>
      </c>
      <c r="H353">
        <v>9</v>
      </c>
    </row>
    <row r="354" spans="1:8" x14ac:dyDescent="0.35">
      <c r="A354" t="s">
        <v>8219</v>
      </c>
      <c r="B354">
        <v>13</v>
      </c>
      <c r="G354" t="s">
        <v>8221</v>
      </c>
      <c r="H354">
        <v>17</v>
      </c>
    </row>
    <row r="355" spans="1:8" x14ac:dyDescent="0.35">
      <c r="A355" t="s">
        <v>8219</v>
      </c>
      <c r="B355">
        <v>169</v>
      </c>
      <c r="G355" t="s">
        <v>8221</v>
      </c>
      <c r="H355">
        <v>5</v>
      </c>
    </row>
    <row r="356" spans="1:8" x14ac:dyDescent="0.35">
      <c r="A356" t="s">
        <v>8219</v>
      </c>
      <c r="B356">
        <v>57</v>
      </c>
      <c r="G356" t="s">
        <v>8221</v>
      </c>
      <c r="H356">
        <v>53</v>
      </c>
    </row>
    <row r="357" spans="1:8" x14ac:dyDescent="0.35">
      <c r="A357" t="s">
        <v>8219</v>
      </c>
      <c r="B357">
        <v>229</v>
      </c>
      <c r="G357" t="s">
        <v>8221</v>
      </c>
      <c r="H357">
        <v>7</v>
      </c>
    </row>
    <row r="358" spans="1:8" x14ac:dyDescent="0.35">
      <c r="A358" t="s">
        <v>8219</v>
      </c>
      <c r="B358">
        <v>108</v>
      </c>
      <c r="G358" t="s">
        <v>8221</v>
      </c>
      <c r="H358">
        <v>72</v>
      </c>
    </row>
    <row r="359" spans="1:8" x14ac:dyDescent="0.35">
      <c r="A359" t="s">
        <v>8219</v>
      </c>
      <c r="B359">
        <v>108</v>
      </c>
      <c r="G359" t="s">
        <v>8221</v>
      </c>
      <c r="H359">
        <v>0</v>
      </c>
    </row>
    <row r="360" spans="1:8" x14ac:dyDescent="0.35">
      <c r="A360" t="s">
        <v>8219</v>
      </c>
      <c r="B360">
        <v>41</v>
      </c>
      <c r="G360" t="s">
        <v>8221</v>
      </c>
      <c r="H360">
        <v>2</v>
      </c>
    </row>
    <row r="361" spans="1:8" x14ac:dyDescent="0.35">
      <c r="A361" t="s">
        <v>8219</v>
      </c>
      <c r="B361">
        <v>139</v>
      </c>
      <c r="G361" t="s">
        <v>8221</v>
      </c>
      <c r="H361">
        <v>8</v>
      </c>
    </row>
    <row r="362" spans="1:8" x14ac:dyDescent="0.35">
      <c r="A362" t="s">
        <v>8219</v>
      </c>
      <c r="B362">
        <v>19</v>
      </c>
      <c r="G362" t="s">
        <v>8221</v>
      </c>
      <c r="H362">
        <v>2</v>
      </c>
    </row>
    <row r="363" spans="1:8" x14ac:dyDescent="0.35">
      <c r="A363" t="s">
        <v>8219</v>
      </c>
      <c r="B363">
        <v>94</v>
      </c>
      <c r="G363" t="s">
        <v>8221</v>
      </c>
      <c r="H363">
        <v>0</v>
      </c>
    </row>
    <row r="364" spans="1:8" x14ac:dyDescent="0.35">
      <c r="A364" t="s">
        <v>8219</v>
      </c>
      <c r="B364">
        <v>23</v>
      </c>
      <c r="G364" t="s">
        <v>8221</v>
      </c>
      <c r="H364">
        <v>3</v>
      </c>
    </row>
    <row r="365" spans="1:8" x14ac:dyDescent="0.35">
      <c r="A365" t="s">
        <v>8219</v>
      </c>
      <c r="B365">
        <v>15</v>
      </c>
      <c r="G365" t="s">
        <v>8221</v>
      </c>
      <c r="H365">
        <v>4</v>
      </c>
    </row>
    <row r="366" spans="1:8" x14ac:dyDescent="0.35">
      <c r="A366" t="s">
        <v>8219</v>
      </c>
      <c r="B366">
        <v>62</v>
      </c>
      <c r="G366" t="s">
        <v>8221</v>
      </c>
      <c r="H366">
        <v>3</v>
      </c>
    </row>
    <row r="367" spans="1:8" x14ac:dyDescent="0.35">
      <c r="A367" t="s">
        <v>8219</v>
      </c>
      <c r="B367">
        <v>74</v>
      </c>
      <c r="G367" t="s">
        <v>8221</v>
      </c>
      <c r="H367">
        <v>6</v>
      </c>
    </row>
    <row r="368" spans="1:8" x14ac:dyDescent="0.35">
      <c r="A368" t="s">
        <v>8219</v>
      </c>
      <c r="B368">
        <v>97</v>
      </c>
      <c r="G368" t="s">
        <v>8221</v>
      </c>
      <c r="H368">
        <v>0</v>
      </c>
    </row>
    <row r="369" spans="1:8" x14ac:dyDescent="0.35">
      <c r="A369" t="s">
        <v>8219</v>
      </c>
      <c r="B369">
        <v>55</v>
      </c>
      <c r="G369" t="s">
        <v>8221</v>
      </c>
      <c r="H369">
        <v>0</v>
      </c>
    </row>
    <row r="370" spans="1:8" x14ac:dyDescent="0.35">
      <c r="A370" t="s">
        <v>8219</v>
      </c>
      <c r="B370">
        <v>44</v>
      </c>
      <c r="G370" t="s">
        <v>8221</v>
      </c>
      <c r="H370">
        <v>0</v>
      </c>
    </row>
    <row r="371" spans="1:8" x14ac:dyDescent="0.35">
      <c r="A371" t="s">
        <v>8219</v>
      </c>
      <c r="B371">
        <v>110</v>
      </c>
      <c r="G371" t="s">
        <v>8221</v>
      </c>
      <c r="H371">
        <v>8</v>
      </c>
    </row>
    <row r="372" spans="1:8" x14ac:dyDescent="0.35">
      <c r="A372" t="s">
        <v>8219</v>
      </c>
      <c r="B372">
        <v>59</v>
      </c>
      <c r="G372" t="s">
        <v>8221</v>
      </c>
      <c r="H372">
        <v>5</v>
      </c>
    </row>
    <row r="373" spans="1:8" x14ac:dyDescent="0.35">
      <c r="A373" t="s">
        <v>8219</v>
      </c>
      <c r="B373">
        <v>62</v>
      </c>
      <c r="G373" t="s">
        <v>8221</v>
      </c>
      <c r="H373">
        <v>0</v>
      </c>
    </row>
    <row r="374" spans="1:8" x14ac:dyDescent="0.35">
      <c r="A374" t="s">
        <v>8219</v>
      </c>
      <c r="B374">
        <v>105</v>
      </c>
      <c r="G374" t="s">
        <v>8221</v>
      </c>
      <c r="H374">
        <v>2</v>
      </c>
    </row>
    <row r="375" spans="1:8" x14ac:dyDescent="0.35">
      <c r="A375" t="s">
        <v>8219</v>
      </c>
      <c r="B375">
        <v>26</v>
      </c>
      <c r="G375" t="s">
        <v>8221</v>
      </c>
      <c r="H375">
        <v>24</v>
      </c>
    </row>
    <row r="376" spans="1:8" x14ac:dyDescent="0.35">
      <c r="A376" t="s">
        <v>8219</v>
      </c>
      <c r="B376">
        <v>49</v>
      </c>
      <c r="G376" t="s">
        <v>8221</v>
      </c>
      <c r="H376">
        <v>0</v>
      </c>
    </row>
    <row r="377" spans="1:8" x14ac:dyDescent="0.35">
      <c r="A377" t="s">
        <v>8219</v>
      </c>
      <c r="B377">
        <v>68</v>
      </c>
      <c r="G377" t="s">
        <v>8221</v>
      </c>
      <c r="H377">
        <v>9</v>
      </c>
    </row>
    <row r="378" spans="1:8" x14ac:dyDescent="0.35">
      <c r="A378" t="s">
        <v>8219</v>
      </c>
      <c r="B378">
        <v>22</v>
      </c>
      <c r="G378" t="s">
        <v>8221</v>
      </c>
      <c r="H378">
        <v>0</v>
      </c>
    </row>
    <row r="379" spans="1:8" x14ac:dyDescent="0.35">
      <c r="A379" t="s">
        <v>8219</v>
      </c>
      <c r="B379">
        <v>18</v>
      </c>
      <c r="G379" t="s">
        <v>8221</v>
      </c>
      <c r="H379">
        <v>1</v>
      </c>
    </row>
    <row r="380" spans="1:8" x14ac:dyDescent="0.35">
      <c r="A380" t="s">
        <v>8219</v>
      </c>
      <c r="B380">
        <v>19</v>
      </c>
      <c r="G380" t="s">
        <v>8221</v>
      </c>
      <c r="H380">
        <v>10</v>
      </c>
    </row>
    <row r="381" spans="1:8" x14ac:dyDescent="0.35">
      <c r="A381" t="s">
        <v>8219</v>
      </c>
      <c r="B381">
        <v>99</v>
      </c>
      <c r="G381" t="s">
        <v>8221</v>
      </c>
      <c r="H381">
        <v>1</v>
      </c>
    </row>
    <row r="382" spans="1:8" x14ac:dyDescent="0.35">
      <c r="A382" t="s">
        <v>8219</v>
      </c>
      <c r="B382">
        <v>27</v>
      </c>
      <c r="G382" t="s">
        <v>8221</v>
      </c>
      <c r="H382">
        <v>0</v>
      </c>
    </row>
    <row r="383" spans="1:8" x14ac:dyDescent="0.35">
      <c r="A383" t="s">
        <v>8219</v>
      </c>
      <c r="B383">
        <v>25</v>
      </c>
      <c r="G383" t="s">
        <v>8221</v>
      </c>
      <c r="H383">
        <v>20</v>
      </c>
    </row>
    <row r="384" spans="1:8" x14ac:dyDescent="0.35">
      <c r="A384" t="s">
        <v>8219</v>
      </c>
      <c r="B384">
        <v>14</v>
      </c>
      <c r="G384" t="s">
        <v>8221</v>
      </c>
      <c r="H384">
        <v>30</v>
      </c>
    </row>
    <row r="385" spans="1:8" x14ac:dyDescent="0.35">
      <c r="A385" t="s">
        <v>8219</v>
      </c>
      <c r="B385">
        <v>35</v>
      </c>
      <c r="G385" t="s">
        <v>8221</v>
      </c>
      <c r="H385">
        <v>6</v>
      </c>
    </row>
    <row r="386" spans="1:8" x14ac:dyDescent="0.35">
      <c r="A386" t="s">
        <v>8219</v>
      </c>
      <c r="B386">
        <v>10</v>
      </c>
      <c r="G386" t="s">
        <v>8221</v>
      </c>
      <c r="H386">
        <v>15</v>
      </c>
    </row>
    <row r="387" spans="1:8" x14ac:dyDescent="0.35">
      <c r="A387" t="s">
        <v>8219</v>
      </c>
      <c r="B387">
        <v>29</v>
      </c>
      <c r="G387" t="s">
        <v>8221</v>
      </c>
      <c r="H387">
        <v>5</v>
      </c>
    </row>
    <row r="388" spans="1:8" x14ac:dyDescent="0.35">
      <c r="A388" t="s">
        <v>8219</v>
      </c>
      <c r="B388">
        <v>44</v>
      </c>
      <c r="G388" t="s">
        <v>8221</v>
      </c>
      <c r="H388">
        <v>0</v>
      </c>
    </row>
    <row r="389" spans="1:8" x14ac:dyDescent="0.35">
      <c r="A389" t="s">
        <v>8219</v>
      </c>
      <c r="B389">
        <v>17</v>
      </c>
      <c r="G389" t="s">
        <v>8221</v>
      </c>
      <c r="H389">
        <v>0</v>
      </c>
    </row>
    <row r="390" spans="1:8" x14ac:dyDescent="0.35">
      <c r="A390" t="s">
        <v>8219</v>
      </c>
      <c r="B390">
        <v>34</v>
      </c>
      <c r="G390" t="s">
        <v>8221</v>
      </c>
      <c r="H390">
        <v>28</v>
      </c>
    </row>
    <row r="391" spans="1:8" x14ac:dyDescent="0.35">
      <c r="A391" t="s">
        <v>8219</v>
      </c>
      <c r="B391">
        <v>14</v>
      </c>
      <c r="G391" t="s">
        <v>8221</v>
      </c>
      <c r="H391">
        <v>0</v>
      </c>
    </row>
    <row r="392" spans="1:8" x14ac:dyDescent="0.35">
      <c r="A392" t="s">
        <v>8219</v>
      </c>
      <c r="B392">
        <v>156</v>
      </c>
      <c r="G392" t="s">
        <v>8221</v>
      </c>
      <c r="H392">
        <v>5</v>
      </c>
    </row>
    <row r="393" spans="1:8" x14ac:dyDescent="0.35">
      <c r="A393" t="s">
        <v>8219</v>
      </c>
      <c r="B393">
        <v>128</v>
      </c>
      <c r="G393" t="s">
        <v>8221</v>
      </c>
      <c r="H393">
        <v>7</v>
      </c>
    </row>
    <row r="394" spans="1:8" x14ac:dyDescent="0.35">
      <c r="A394" t="s">
        <v>8219</v>
      </c>
      <c r="B394">
        <v>60</v>
      </c>
      <c r="G394" t="s">
        <v>8221</v>
      </c>
      <c r="H394">
        <v>30</v>
      </c>
    </row>
    <row r="395" spans="1:8" x14ac:dyDescent="0.35">
      <c r="A395" t="s">
        <v>8219</v>
      </c>
      <c r="B395">
        <v>32</v>
      </c>
      <c r="G395" t="s">
        <v>8221</v>
      </c>
      <c r="H395">
        <v>2</v>
      </c>
    </row>
    <row r="396" spans="1:8" x14ac:dyDescent="0.35">
      <c r="A396" t="s">
        <v>8219</v>
      </c>
      <c r="B396">
        <v>53</v>
      </c>
      <c r="G396" t="s">
        <v>8221</v>
      </c>
      <c r="H396">
        <v>30</v>
      </c>
    </row>
    <row r="397" spans="1:8" x14ac:dyDescent="0.35">
      <c r="A397" t="s">
        <v>8219</v>
      </c>
      <c r="B397">
        <v>184</v>
      </c>
      <c r="G397" t="s">
        <v>8221</v>
      </c>
      <c r="H397">
        <v>2</v>
      </c>
    </row>
    <row r="398" spans="1:8" x14ac:dyDescent="0.35">
      <c r="A398" t="s">
        <v>8219</v>
      </c>
      <c r="B398">
        <v>90</v>
      </c>
      <c r="G398" t="s">
        <v>8221</v>
      </c>
      <c r="H398">
        <v>0</v>
      </c>
    </row>
    <row r="399" spans="1:8" x14ac:dyDescent="0.35">
      <c r="A399" t="s">
        <v>8219</v>
      </c>
      <c r="B399">
        <v>71</v>
      </c>
      <c r="G399" t="s">
        <v>8221</v>
      </c>
      <c r="H399">
        <v>2</v>
      </c>
    </row>
    <row r="400" spans="1:8" x14ac:dyDescent="0.35">
      <c r="A400" t="s">
        <v>8219</v>
      </c>
      <c r="B400">
        <v>87</v>
      </c>
      <c r="G400" t="s">
        <v>8221</v>
      </c>
      <c r="H400">
        <v>1</v>
      </c>
    </row>
    <row r="401" spans="1:8" x14ac:dyDescent="0.35">
      <c r="A401" t="s">
        <v>8219</v>
      </c>
      <c r="B401">
        <v>28</v>
      </c>
      <c r="G401" t="s">
        <v>8221</v>
      </c>
      <c r="H401">
        <v>2</v>
      </c>
    </row>
    <row r="402" spans="1:8" x14ac:dyDescent="0.35">
      <c r="A402" t="s">
        <v>8219</v>
      </c>
      <c r="B402">
        <v>56</v>
      </c>
      <c r="G402" t="s">
        <v>8221</v>
      </c>
      <c r="H402">
        <v>14</v>
      </c>
    </row>
    <row r="403" spans="1:8" x14ac:dyDescent="0.35">
      <c r="A403" t="s">
        <v>8219</v>
      </c>
      <c r="B403">
        <v>51</v>
      </c>
      <c r="G403" t="s">
        <v>8221</v>
      </c>
      <c r="H403">
        <v>31</v>
      </c>
    </row>
    <row r="404" spans="1:8" x14ac:dyDescent="0.35">
      <c r="A404" t="s">
        <v>8219</v>
      </c>
      <c r="B404">
        <v>75</v>
      </c>
      <c r="G404" t="s">
        <v>8221</v>
      </c>
      <c r="H404">
        <v>16</v>
      </c>
    </row>
    <row r="405" spans="1:8" x14ac:dyDescent="0.35">
      <c r="A405" t="s">
        <v>8219</v>
      </c>
      <c r="B405">
        <v>38</v>
      </c>
      <c r="G405" t="s">
        <v>8221</v>
      </c>
      <c r="H405">
        <v>12</v>
      </c>
    </row>
    <row r="406" spans="1:8" x14ac:dyDescent="0.35">
      <c r="A406" t="s">
        <v>8219</v>
      </c>
      <c r="B406">
        <v>18</v>
      </c>
      <c r="G406" t="s">
        <v>8221</v>
      </c>
      <c r="H406">
        <v>96</v>
      </c>
    </row>
    <row r="407" spans="1:8" x14ac:dyDescent="0.35">
      <c r="A407" t="s">
        <v>8219</v>
      </c>
      <c r="B407">
        <v>54</v>
      </c>
      <c r="G407" t="s">
        <v>8221</v>
      </c>
      <c r="H407">
        <v>16</v>
      </c>
    </row>
    <row r="408" spans="1:8" x14ac:dyDescent="0.35">
      <c r="A408" t="s">
        <v>8219</v>
      </c>
      <c r="B408">
        <v>71</v>
      </c>
      <c r="G408" t="s">
        <v>8221</v>
      </c>
      <c r="H408">
        <v>5</v>
      </c>
    </row>
    <row r="409" spans="1:8" x14ac:dyDescent="0.35">
      <c r="A409" t="s">
        <v>8219</v>
      </c>
      <c r="B409">
        <v>57</v>
      </c>
      <c r="G409" t="s">
        <v>8221</v>
      </c>
      <c r="H409">
        <v>0</v>
      </c>
    </row>
    <row r="410" spans="1:8" x14ac:dyDescent="0.35">
      <c r="A410" t="s">
        <v>8219</v>
      </c>
      <c r="B410">
        <v>43</v>
      </c>
      <c r="G410" t="s">
        <v>8221</v>
      </c>
      <c r="H410">
        <v>8</v>
      </c>
    </row>
    <row r="411" spans="1:8" x14ac:dyDescent="0.35">
      <c r="A411" t="s">
        <v>8219</v>
      </c>
      <c r="B411">
        <v>52</v>
      </c>
      <c r="G411" t="s">
        <v>8221</v>
      </c>
      <c r="H411">
        <v>7</v>
      </c>
    </row>
    <row r="412" spans="1:8" x14ac:dyDescent="0.35">
      <c r="A412" t="s">
        <v>8219</v>
      </c>
      <c r="B412">
        <v>27</v>
      </c>
      <c r="G412" t="s">
        <v>8221</v>
      </c>
      <c r="H412">
        <v>24</v>
      </c>
    </row>
    <row r="413" spans="1:8" x14ac:dyDescent="0.35">
      <c r="A413" t="s">
        <v>8219</v>
      </c>
      <c r="B413">
        <v>12</v>
      </c>
      <c r="G413" t="s">
        <v>8221</v>
      </c>
      <c r="H413">
        <v>121</v>
      </c>
    </row>
    <row r="414" spans="1:8" x14ac:dyDescent="0.35">
      <c r="A414" t="s">
        <v>8219</v>
      </c>
      <c r="B414">
        <v>33</v>
      </c>
      <c r="G414" t="s">
        <v>8221</v>
      </c>
      <c r="H414">
        <v>196</v>
      </c>
    </row>
    <row r="415" spans="1:8" x14ac:dyDescent="0.35">
      <c r="A415" t="s">
        <v>8219</v>
      </c>
      <c r="B415">
        <v>96</v>
      </c>
      <c r="G415" t="s">
        <v>8221</v>
      </c>
      <c r="H415">
        <v>5</v>
      </c>
    </row>
    <row r="416" spans="1:8" x14ac:dyDescent="0.35">
      <c r="A416" t="s">
        <v>8219</v>
      </c>
      <c r="B416">
        <v>28</v>
      </c>
      <c r="G416" t="s">
        <v>8221</v>
      </c>
      <c r="H416">
        <v>73</v>
      </c>
    </row>
    <row r="417" spans="1:8" x14ac:dyDescent="0.35">
      <c r="A417" t="s">
        <v>8219</v>
      </c>
      <c r="B417">
        <v>43</v>
      </c>
      <c r="G417" t="s">
        <v>8221</v>
      </c>
      <c r="H417">
        <v>93</v>
      </c>
    </row>
    <row r="418" spans="1:8" x14ac:dyDescent="0.35">
      <c r="A418" t="s">
        <v>8219</v>
      </c>
      <c r="B418">
        <v>205</v>
      </c>
      <c r="G418" t="s">
        <v>8221</v>
      </c>
      <c r="H418">
        <v>17</v>
      </c>
    </row>
    <row r="419" spans="1:8" x14ac:dyDescent="0.35">
      <c r="A419" t="s">
        <v>8219</v>
      </c>
      <c r="B419">
        <v>23</v>
      </c>
      <c r="G419" t="s">
        <v>8221</v>
      </c>
      <c r="H419">
        <v>7</v>
      </c>
    </row>
    <row r="420" spans="1:8" x14ac:dyDescent="0.35">
      <c r="A420" t="s">
        <v>8219</v>
      </c>
      <c r="B420">
        <v>19</v>
      </c>
      <c r="G420" t="s">
        <v>8221</v>
      </c>
      <c r="H420">
        <v>17</v>
      </c>
    </row>
    <row r="421" spans="1:8" x14ac:dyDescent="0.35">
      <c r="A421" t="s">
        <v>8219</v>
      </c>
      <c r="B421">
        <v>14</v>
      </c>
      <c r="G421" t="s">
        <v>8221</v>
      </c>
      <c r="H421">
        <v>171</v>
      </c>
    </row>
    <row r="422" spans="1:8" x14ac:dyDescent="0.35">
      <c r="A422" t="s">
        <v>8219</v>
      </c>
      <c r="B422">
        <v>38</v>
      </c>
      <c r="G422" t="s">
        <v>8221</v>
      </c>
      <c r="H422">
        <v>188</v>
      </c>
    </row>
    <row r="423" spans="1:8" x14ac:dyDescent="0.35">
      <c r="A423" t="s">
        <v>8219</v>
      </c>
      <c r="B423">
        <v>78</v>
      </c>
      <c r="G423" t="s">
        <v>8221</v>
      </c>
      <c r="H423">
        <v>110</v>
      </c>
    </row>
    <row r="424" spans="1:8" x14ac:dyDescent="0.35">
      <c r="A424" t="s">
        <v>8219</v>
      </c>
      <c r="B424">
        <v>69</v>
      </c>
      <c r="G424" t="s">
        <v>8221</v>
      </c>
      <c r="H424">
        <v>37</v>
      </c>
    </row>
    <row r="425" spans="1:8" x14ac:dyDescent="0.35">
      <c r="A425" t="s">
        <v>8219</v>
      </c>
      <c r="B425">
        <v>33</v>
      </c>
      <c r="G425" t="s">
        <v>8221</v>
      </c>
      <c r="H425">
        <v>9</v>
      </c>
    </row>
    <row r="426" spans="1:8" x14ac:dyDescent="0.35">
      <c r="A426" t="s">
        <v>8219</v>
      </c>
      <c r="B426">
        <v>54</v>
      </c>
      <c r="G426" t="s">
        <v>8221</v>
      </c>
      <c r="H426">
        <v>29</v>
      </c>
    </row>
    <row r="427" spans="1:8" x14ac:dyDescent="0.35">
      <c r="A427" t="s">
        <v>8219</v>
      </c>
      <c r="B427">
        <v>99</v>
      </c>
      <c r="G427" t="s">
        <v>8221</v>
      </c>
      <c r="H427">
        <v>6</v>
      </c>
    </row>
    <row r="428" spans="1:8" x14ac:dyDescent="0.35">
      <c r="A428" t="s">
        <v>8219</v>
      </c>
      <c r="B428">
        <v>49</v>
      </c>
      <c r="G428" t="s">
        <v>8221</v>
      </c>
      <c r="H428">
        <v>30</v>
      </c>
    </row>
    <row r="429" spans="1:8" x14ac:dyDescent="0.35">
      <c r="A429" t="s">
        <v>8219</v>
      </c>
      <c r="B429">
        <v>11</v>
      </c>
      <c r="G429" t="s">
        <v>8221</v>
      </c>
      <c r="H429">
        <v>81</v>
      </c>
    </row>
    <row r="430" spans="1:8" x14ac:dyDescent="0.35">
      <c r="A430" t="s">
        <v>8219</v>
      </c>
      <c r="B430">
        <v>38</v>
      </c>
      <c r="G430" t="s">
        <v>8221</v>
      </c>
      <c r="H430">
        <v>4</v>
      </c>
    </row>
    <row r="431" spans="1:8" x14ac:dyDescent="0.35">
      <c r="A431" t="s">
        <v>8219</v>
      </c>
      <c r="B431">
        <v>16</v>
      </c>
      <c r="G431" t="s">
        <v>8221</v>
      </c>
      <c r="H431">
        <v>11</v>
      </c>
    </row>
    <row r="432" spans="1:8" x14ac:dyDescent="0.35">
      <c r="A432" t="s">
        <v>8219</v>
      </c>
      <c r="B432">
        <v>32</v>
      </c>
      <c r="G432" t="s">
        <v>8221</v>
      </c>
      <c r="H432">
        <v>14</v>
      </c>
    </row>
    <row r="433" spans="1:8" x14ac:dyDescent="0.35">
      <c r="A433" t="s">
        <v>8219</v>
      </c>
      <c r="B433">
        <v>20</v>
      </c>
      <c r="G433" t="s">
        <v>8221</v>
      </c>
      <c r="H433">
        <v>5</v>
      </c>
    </row>
    <row r="434" spans="1:8" x14ac:dyDescent="0.35">
      <c r="A434" t="s">
        <v>8219</v>
      </c>
      <c r="B434">
        <v>154</v>
      </c>
      <c r="G434" t="s">
        <v>8221</v>
      </c>
      <c r="H434">
        <v>45</v>
      </c>
    </row>
    <row r="435" spans="1:8" x14ac:dyDescent="0.35">
      <c r="A435" t="s">
        <v>8219</v>
      </c>
      <c r="B435">
        <v>41</v>
      </c>
      <c r="G435" t="s">
        <v>8221</v>
      </c>
      <c r="H435">
        <v>8</v>
      </c>
    </row>
    <row r="436" spans="1:8" x14ac:dyDescent="0.35">
      <c r="A436" t="s">
        <v>8219</v>
      </c>
      <c r="B436">
        <v>75</v>
      </c>
      <c r="G436" t="s">
        <v>8221</v>
      </c>
      <c r="H436">
        <v>3</v>
      </c>
    </row>
    <row r="437" spans="1:8" x14ac:dyDescent="0.35">
      <c r="A437" t="s">
        <v>8219</v>
      </c>
      <c r="B437">
        <v>40</v>
      </c>
      <c r="G437" t="s">
        <v>8221</v>
      </c>
      <c r="H437">
        <v>24</v>
      </c>
    </row>
    <row r="438" spans="1:8" x14ac:dyDescent="0.35">
      <c r="A438" t="s">
        <v>8219</v>
      </c>
      <c r="B438">
        <v>46</v>
      </c>
      <c r="G438" t="s">
        <v>8221</v>
      </c>
      <c r="H438">
        <v>18</v>
      </c>
    </row>
    <row r="439" spans="1:8" x14ac:dyDescent="0.35">
      <c r="A439" t="s">
        <v>8219</v>
      </c>
      <c r="B439">
        <v>62</v>
      </c>
      <c r="G439" t="s">
        <v>8221</v>
      </c>
      <c r="H439">
        <v>12</v>
      </c>
    </row>
    <row r="440" spans="1:8" x14ac:dyDescent="0.35">
      <c r="A440" t="s">
        <v>8219</v>
      </c>
      <c r="B440">
        <v>61</v>
      </c>
      <c r="G440" t="s">
        <v>8221</v>
      </c>
      <c r="H440">
        <v>123</v>
      </c>
    </row>
    <row r="441" spans="1:8" x14ac:dyDescent="0.35">
      <c r="A441" t="s">
        <v>8219</v>
      </c>
      <c r="B441">
        <v>96</v>
      </c>
      <c r="G441" t="s">
        <v>8221</v>
      </c>
      <c r="H441">
        <v>96</v>
      </c>
    </row>
    <row r="442" spans="1:8" x14ac:dyDescent="0.35">
      <c r="A442" t="s">
        <v>8219</v>
      </c>
      <c r="B442">
        <v>190</v>
      </c>
      <c r="G442" t="s">
        <v>8221</v>
      </c>
      <c r="H442">
        <v>31</v>
      </c>
    </row>
    <row r="443" spans="1:8" x14ac:dyDescent="0.35">
      <c r="A443" t="s">
        <v>8219</v>
      </c>
      <c r="B443">
        <v>94</v>
      </c>
      <c r="G443" t="s">
        <v>8221</v>
      </c>
      <c r="H443">
        <v>4</v>
      </c>
    </row>
    <row r="444" spans="1:8" x14ac:dyDescent="0.35">
      <c r="A444" t="s">
        <v>8219</v>
      </c>
      <c r="B444">
        <v>39</v>
      </c>
      <c r="G444" t="s">
        <v>8221</v>
      </c>
      <c r="H444">
        <v>3</v>
      </c>
    </row>
    <row r="445" spans="1:8" x14ac:dyDescent="0.35">
      <c r="A445" t="s">
        <v>8219</v>
      </c>
      <c r="B445">
        <v>127</v>
      </c>
      <c r="G445" t="s">
        <v>8221</v>
      </c>
      <c r="H445">
        <v>179</v>
      </c>
    </row>
    <row r="446" spans="1:8" x14ac:dyDescent="0.35">
      <c r="A446" t="s">
        <v>8219</v>
      </c>
      <c r="B446">
        <v>159</v>
      </c>
      <c r="G446" t="s">
        <v>8221</v>
      </c>
      <c r="H446">
        <v>3</v>
      </c>
    </row>
    <row r="447" spans="1:8" x14ac:dyDescent="0.35">
      <c r="A447" t="s">
        <v>8219</v>
      </c>
      <c r="B447">
        <v>177</v>
      </c>
      <c r="G447" t="s">
        <v>8221</v>
      </c>
      <c r="H447">
        <v>23</v>
      </c>
    </row>
    <row r="448" spans="1:8" x14ac:dyDescent="0.35">
      <c r="A448" t="s">
        <v>8219</v>
      </c>
      <c r="B448">
        <v>47</v>
      </c>
      <c r="G448" t="s">
        <v>8221</v>
      </c>
      <c r="H448">
        <v>23</v>
      </c>
    </row>
    <row r="449" spans="1:8" x14ac:dyDescent="0.35">
      <c r="A449" t="s">
        <v>8219</v>
      </c>
      <c r="B449">
        <v>1</v>
      </c>
      <c r="G449" t="s">
        <v>8221</v>
      </c>
      <c r="H449">
        <v>41</v>
      </c>
    </row>
    <row r="450" spans="1:8" x14ac:dyDescent="0.35">
      <c r="A450" t="s">
        <v>8219</v>
      </c>
      <c r="B450">
        <v>16</v>
      </c>
      <c r="G450" t="s">
        <v>8221</v>
      </c>
      <c r="H450">
        <v>0</v>
      </c>
    </row>
    <row r="451" spans="1:8" x14ac:dyDescent="0.35">
      <c r="A451" t="s">
        <v>8219</v>
      </c>
      <c r="B451">
        <v>115</v>
      </c>
      <c r="G451" t="s">
        <v>8221</v>
      </c>
      <c r="H451">
        <v>32</v>
      </c>
    </row>
    <row r="452" spans="1:8" x14ac:dyDescent="0.35">
      <c r="A452" t="s">
        <v>8219</v>
      </c>
      <c r="B452">
        <v>133</v>
      </c>
      <c r="G452" t="s">
        <v>8221</v>
      </c>
      <c r="H452">
        <v>2</v>
      </c>
    </row>
    <row r="453" spans="1:8" x14ac:dyDescent="0.35">
      <c r="A453" t="s">
        <v>8219</v>
      </c>
      <c r="B453">
        <v>70</v>
      </c>
      <c r="G453" t="s">
        <v>8221</v>
      </c>
      <c r="H453">
        <v>7</v>
      </c>
    </row>
    <row r="454" spans="1:8" x14ac:dyDescent="0.35">
      <c r="A454" t="s">
        <v>8219</v>
      </c>
      <c r="B454">
        <v>62</v>
      </c>
      <c r="G454" t="s">
        <v>8221</v>
      </c>
      <c r="H454">
        <v>4</v>
      </c>
    </row>
    <row r="455" spans="1:8" x14ac:dyDescent="0.35">
      <c r="A455" t="s">
        <v>8219</v>
      </c>
      <c r="B455">
        <v>10</v>
      </c>
      <c r="G455" t="s">
        <v>8221</v>
      </c>
      <c r="H455">
        <v>196</v>
      </c>
    </row>
    <row r="456" spans="1:8" x14ac:dyDescent="0.35">
      <c r="A456" t="s">
        <v>8219</v>
      </c>
      <c r="B456">
        <v>499</v>
      </c>
      <c r="G456" t="s">
        <v>8221</v>
      </c>
      <c r="H456">
        <v>11</v>
      </c>
    </row>
    <row r="457" spans="1:8" x14ac:dyDescent="0.35">
      <c r="A457" t="s">
        <v>8219</v>
      </c>
      <c r="B457">
        <v>47</v>
      </c>
      <c r="G457" t="s">
        <v>8221</v>
      </c>
      <c r="H457">
        <v>9</v>
      </c>
    </row>
    <row r="458" spans="1:8" x14ac:dyDescent="0.35">
      <c r="A458" t="s">
        <v>8219</v>
      </c>
      <c r="B458">
        <v>28</v>
      </c>
      <c r="G458" t="s">
        <v>8221</v>
      </c>
      <c r="H458">
        <v>5</v>
      </c>
    </row>
    <row r="459" spans="1:8" x14ac:dyDescent="0.35">
      <c r="A459" t="s">
        <v>8219</v>
      </c>
      <c r="B459">
        <v>24</v>
      </c>
      <c r="G459" t="s">
        <v>8221</v>
      </c>
      <c r="H459">
        <v>8</v>
      </c>
    </row>
    <row r="460" spans="1:8" x14ac:dyDescent="0.35">
      <c r="A460" t="s">
        <v>8219</v>
      </c>
      <c r="B460">
        <v>76</v>
      </c>
      <c r="G460" t="s">
        <v>8221</v>
      </c>
      <c r="H460">
        <v>229</v>
      </c>
    </row>
    <row r="461" spans="1:8" x14ac:dyDescent="0.35">
      <c r="A461" t="s">
        <v>8219</v>
      </c>
      <c r="B461">
        <v>98</v>
      </c>
      <c r="G461" t="s">
        <v>8221</v>
      </c>
      <c r="H461">
        <v>40</v>
      </c>
    </row>
    <row r="462" spans="1:8" x14ac:dyDescent="0.35">
      <c r="A462" t="s">
        <v>8219</v>
      </c>
      <c r="B462">
        <v>30</v>
      </c>
      <c r="G462" t="s">
        <v>8221</v>
      </c>
      <c r="H462">
        <v>123</v>
      </c>
    </row>
    <row r="463" spans="1:8" x14ac:dyDescent="0.35">
      <c r="A463" t="s">
        <v>8219</v>
      </c>
      <c r="B463">
        <v>478</v>
      </c>
      <c r="G463" t="s">
        <v>8221</v>
      </c>
      <c r="H463">
        <v>5</v>
      </c>
    </row>
    <row r="464" spans="1:8" x14ac:dyDescent="0.35">
      <c r="A464" t="s">
        <v>8219</v>
      </c>
      <c r="B464">
        <v>74</v>
      </c>
      <c r="G464" t="s">
        <v>8221</v>
      </c>
      <c r="H464">
        <v>148</v>
      </c>
    </row>
    <row r="465" spans="1:8" x14ac:dyDescent="0.35">
      <c r="A465" t="s">
        <v>8219</v>
      </c>
      <c r="B465">
        <v>131</v>
      </c>
      <c r="G465" t="s">
        <v>8221</v>
      </c>
      <c r="H465">
        <v>10</v>
      </c>
    </row>
    <row r="466" spans="1:8" x14ac:dyDescent="0.35">
      <c r="A466" t="s">
        <v>8219</v>
      </c>
      <c r="B466">
        <v>61</v>
      </c>
      <c r="G466" t="s">
        <v>8221</v>
      </c>
      <c r="H466">
        <v>4</v>
      </c>
    </row>
    <row r="467" spans="1:8" x14ac:dyDescent="0.35">
      <c r="A467" t="s">
        <v>8219</v>
      </c>
      <c r="B467">
        <v>1071</v>
      </c>
      <c r="G467" t="s">
        <v>8221</v>
      </c>
      <c r="H467">
        <v>21</v>
      </c>
    </row>
    <row r="468" spans="1:8" x14ac:dyDescent="0.35">
      <c r="A468" t="s">
        <v>8219</v>
      </c>
      <c r="B468">
        <v>122</v>
      </c>
      <c r="G468" t="s">
        <v>8221</v>
      </c>
      <c r="H468">
        <v>2</v>
      </c>
    </row>
    <row r="469" spans="1:8" x14ac:dyDescent="0.35">
      <c r="A469" t="s">
        <v>8219</v>
      </c>
      <c r="B469">
        <v>111</v>
      </c>
      <c r="G469" t="s">
        <v>8221</v>
      </c>
      <c r="H469">
        <v>0</v>
      </c>
    </row>
    <row r="470" spans="1:8" x14ac:dyDescent="0.35">
      <c r="A470" t="s">
        <v>8219</v>
      </c>
      <c r="B470">
        <v>255</v>
      </c>
      <c r="G470" t="s">
        <v>8221</v>
      </c>
      <c r="H470">
        <v>4</v>
      </c>
    </row>
    <row r="471" spans="1:8" x14ac:dyDescent="0.35">
      <c r="A471" t="s">
        <v>8219</v>
      </c>
      <c r="B471">
        <v>141</v>
      </c>
      <c r="G471" t="s">
        <v>8221</v>
      </c>
      <c r="H471">
        <v>1</v>
      </c>
    </row>
    <row r="472" spans="1:8" x14ac:dyDescent="0.35">
      <c r="A472" t="s">
        <v>8219</v>
      </c>
      <c r="B472">
        <v>159</v>
      </c>
      <c r="G472" t="s">
        <v>8221</v>
      </c>
      <c r="H472">
        <v>30</v>
      </c>
    </row>
    <row r="473" spans="1:8" x14ac:dyDescent="0.35">
      <c r="A473" t="s">
        <v>8219</v>
      </c>
      <c r="B473">
        <v>99</v>
      </c>
      <c r="G473" t="s">
        <v>8221</v>
      </c>
      <c r="H473">
        <v>3</v>
      </c>
    </row>
    <row r="474" spans="1:8" x14ac:dyDescent="0.35">
      <c r="A474" t="s">
        <v>8219</v>
      </c>
      <c r="B474">
        <v>96</v>
      </c>
      <c r="G474" t="s">
        <v>8221</v>
      </c>
      <c r="H474">
        <v>975</v>
      </c>
    </row>
    <row r="475" spans="1:8" x14ac:dyDescent="0.35">
      <c r="A475" t="s">
        <v>8219</v>
      </c>
      <c r="B475">
        <v>27</v>
      </c>
      <c r="G475" t="s">
        <v>8221</v>
      </c>
      <c r="H475">
        <v>167</v>
      </c>
    </row>
    <row r="476" spans="1:8" x14ac:dyDescent="0.35">
      <c r="A476" t="s">
        <v>8219</v>
      </c>
      <c r="B476">
        <v>166</v>
      </c>
      <c r="G476" t="s">
        <v>8221</v>
      </c>
      <c r="H476">
        <v>5</v>
      </c>
    </row>
    <row r="477" spans="1:8" x14ac:dyDescent="0.35">
      <c r="A477" t="s">
        <v>8219</v>
      </c>
      <c r="B477">
        <v>76</v>
      </c>
      <c r="G477" t="s">
        <v>8221</v>
      </c>
      <c r="H477">
        <v>18</v>
      </c>
    </row>
    <row r="478" spans="1:8" x14ac:dyDescent="0.35">
      <c r="A478" t="s">
        <v>8219</v>
      </c>
      <c r="B478">
        <v>211</v>
      </c>
      <c r="G478" t="s">
        <v>8221</v>
      </c>
      <c r="H478">
        <v>98</v>
      </c>
    </row>
    <row r="479" spans="1:8" x14ac:dyDescent="0.35">
      <c r="A479" t="s">
        <v>8219</v>
      </c>
      <c r="B479">
        <v>21</v>
      </c>
      <c r="G479" t="s">
        <v>8221</v>
      </c>
      <c r="H479">
        <v>4</v>
      </c>
    </row>
    <row r="480" spans="1:8" x14ac:dyDescent="0.35">
      <c r="A480" t="s">
        <v>8219</v>
      </c>
      <c r="B480">
        <v>61</v>
      </c>
      <c r="G480" t="s">
        <v>8221</v>
      </c>
      <c r="H480">
        <v>3</v>
      </c>
    </row>
    <row r="481" spans="1:8" x14ac:dyDescent="0.35">
      <c r="A481" t="s">
        <v>8219</v>
      </c>
      <c r="B481">
        <v>30</v>
      </c>
      <c r="G481" t="s">
        <v>8221</v>
      </c>
      <c r="H481">
        <v>1</v>
      </c>
    </row>
    <row r="482" spans="1:8" x14ac:dyDescent="0.35">
      <c r="A482" t="s">
        <v>8219</v>
      </c>
      <c r="B482">
        <v>375</v>
      </c>
      <c r="G482" t="s">
        <v>8221</v>
      </c>
      <c r="H482">
        <v>0</v>
      </c>
    </row>
    <row r="483" spans="1:8" x14ac:dyDescent="0.35">
      <c r="A483" t="s">
        <v>8219</v>
      </c>
      <c r="B483">
        <v>111</v>
      </c>
      <c r="G483" t="s">
        <v>8221</v>
      </c>
      <c r="H483">
        <v>9</v>
      </c>
    </row>
    <row r="484" spans="1:8" x14ac:dyDescent="0.35">
      <c r="A484" t="s">
        <v>8219</v>
      </c>
      <c r="B484">
        <v>123</v>
      </c>
      <c r="G484" t="s">
        <v>8221</v>
      </c>
      <c r="H484">
        <v>2</v>
      </c>
    </row>
    <row r="485" spans="1:8" x14ac:dyDescent="0.35">
      <c r="A485" t="s">
        <v>8219</v>
      </c>
      <c r="B485">
        <v>70</v>
      </c>
      <c r="G485" t="s">
        <v>8221</v>
      </c>
      <c r="H485">
        <v>0</v>
      </c>
    </row>
    <row r="486" spans="1:8" x14ac:dyDescent="0.35">
      <c r="A486" t="s">
        <v>8219</v>
      </c>
      <c r="B486">
        <v>85</v>
      </c>
      <c r="G486" t="s">
        <v>8221</v>
      </c>
      <c r="H486">
        <v>147</v>
      </c>
    </row>
    <row r="487" spans="1:8" x14ac:dyDescent="0.35">
      <c r="A487" t="s">
        <v>8219</v>
      </c>
      <c r="B487">
        <v>86</v>
      </c>
      <c r="G487" t="s">
        <v>8221</v>
      </c>
      <c r="H487">
        <v>49</v>
      </c>
    </row>
    <row r="488" spans="1:8" x14ac:dyDescent="0.35">
      <c r="A488" t="s">
        <v>8219</v>
      </c>
      <c r="B488">
        <v>13</v>
      </c>
      <c r="G488" t="s">
        <v>8221</v>
      </c>
      <c r="H488">
        <v>1</v>
      </c>
    </row>
    <row r="489" spans="1:8" x14ac:dyDescent="0.35">
      <c r="A489" t="s">
        <v>8219</v>
      </c>
      <c r="B489">
        <v>33</v>
      </c>
      <c r="G489" t="s">
        <v>8221</v>
      </c>
      <c r="H489">
        <v>2</v>
      </c>
    </row>
    <row r="490" spans="1:8" x14ac:dyDescent="0.35">
      <c r="A490" t="s">
        <v>8219</v>
      </c>
      <c r="B490">
        <v>15</v>
      </c>
      <c r="G490" t="s">
        <v>8221</v>
      </c>
      <c r="H490">
        <v>7</v>
      </c>
    </row>
    <row r="491" spans="1:8" x14ac:dyDescent="0.35">
      <c r="A491" t="s">
        <v>8219</v>
      </c>
      <c r="B491">
        <v>273</v>
      </c>
      <c r="G491" t="s">
        <v>8221</v>
      </c>
      <c r="H491">
        <v>4</v>
      </c>
    </row>
    <row r="492" spans="1:8" x14ac:dyDescent="0.35">
      <c r="A492" t="s">
        <v>8219</v>
      </c>
      <c r="B492">
        <v>714</v>
      </c>
      <c r="G492" t="s">
        <v>8221</v>
      </c>
      <c r="H492">
        <v>27</v>
      </c>
    </row>
    <row r="493" spans="1:8" x14ac:dyDescent="0.35">
      <c r="A493" t="s">
        <v>8219</v>
      </c>
      <c r="B493">
        <v>170</v>
      </c>
      <c r="G493" t="s">
        <v>8221</v>
      </c>
      <c r="H493">
        <v>94</v>
      </c>
    </row>
    <row r="494" spans="1:8" x14ac:dyDescent="0.35">
      <c r="A494" t="s">
        <v>8219</v>
      </c>
      <c r="B494">
        <v>512</v>
      </c>
      <c r="G494" t="s">
        <v>8221</v>
      </c>
      <c r="H494">
        <v>29</v>
      </c>
    </row>
    <row r="495" spans="1:8" x14ac:dyDescent="0.35">
      <c r="A495" t="s">
        <v>8219</v>
      </c>
      <c r="B495">
        <v>314</v>
      </c>
      <c r="G495" t="s">
        <v>8221</v>
      </c>
      <c r="H495">
        <v>7</v>
      </c>
    </row>
    <row r="496" spans="1:8" x14ac:dyDescent="0.35">
      <c r="A496" t="s">
        <v>8219</v>
      </c>
      <c r="B496">
        <v>167</v>
      </c>
      <c r="G496" t="s">
        <v>8221</v>
      </c>
      <c r="H496">
        <v>22</v>
      </c>
    </row>
    <row r="497" spans="1:8" x14ac:dyDescent="0.35">
      <c r="A497" t="s">
        <v>8219</v>
      </c>
      <c r="B497">
        <v>9</v>
      </c>
      <c r="G497" t="s">
        <v>8221</v>
      </c>
      <c r="H497">
        <v>1</v>
      </c>
    </row>
    <row r="498" spans="1:8" x14ac:dyDescent="0.35">
      <c r="A498" t="s">
        <v>8219</v>
      </c>
      <c r="B498">
        <v>103</v>
      </c>
      <c r="G498" t="s">
        <v>8221</v>
      </c>
      <c r="H498">
        <v>10</v>
      </c>
    </row>
    <row r="499" spans="1:8" x14ac:dyDescent="0.35">
      <c r="A499" t="s">
        <v>8219</v>
      </c>
      <c r="B499">
        <v>111</v>
      </c>
      <c r="G499" t="s">
        <v>8221</v>
      </c>
      <c r="H499">
        <v>6</v>
      </c>
    </row>
    <row r="500" spans="1:8" x14ac:dyDescent="0.35">
      <c r="A500" t="s">
        <v>8219</v>
      </c>
      <c r="B500">
        <v>271</v>
      </c>
      <c r="G500" t="s">
        <v>8221</v>
      </c>
      <c r="H500">
        <v>24</v>
      </c>
    </row>
    <row r="501" spans="1:8" x14ac:dyDescent="0.35">
      <c r="A501" t="s">
        <v>8219</v>
      </c>
      <c r="B501">
        <v>101</v>
      </c>
      <c r="G501" t="s">
        <v>8221</v>
      </c>
      <c r="H501">
        <v>15</v>
      </c>
    </row>
    <row r="502" spans="1:8" x14ac:dyDescent="0.35">
      <c r="A502" t="s">
        <v>8219</v>
      </c>
      <c r="B502">
        <v>57</v>
      </c>
      <c r="G502" t="s">
        <v>8221</v>
      </c>
      <c r="H502">
        <v>37</v>
      </c>
    </row>
    <row r="503" spans="1:8" x14ac:dyDescent="0.35">
      <c r="A503" t="s">
        <v>8219</v>
      </c>
      <c r="B503">
        <v>62</v>
      </c>
      <c r="G503" t="s">
        <v>8221</v>
      </c>
      <c r="H503">
        <v>20</v>
      </c>
    </row>
    <row r="504" spans="1:8" x14ac:dyDescent="0.35">
      <c r="A504" t="s">
        <v>8219</v>
      </c>
      <c r="B504">
        <v>32</v>
      </c>
      <c r="G504" t="s">
        <v>8221</v>
      </c>
      <c r="H504">
        <v>7</v>
      </c>
    </row>
    <row r="505" spans="1:8" x14ac:dyDescent="0.35">
      <c r="A505" t="s">
        <v>8219</v>
      </c>
      <c r="B505">
        <v>141</v>
      </c>
      <c r="G505" t="s">
        <v>8221</v>
      </c>
      <c r="H505">
        <v>0</v>
      </c>
    </row>
    <row r="506" spans="1:8" x14ac:dyDescent="0.35">
      <c r="A506" t="s">
        <v>8219</v>
      </c>
      <c r="B506">
        <v>75</v>
      </c>
      <c r="G506" t="s">
        <v>8221</v>
      </c>
      <c r="H506">
        <v>21</v>
      </c>
    </row>
    <row r="507" spans="1:8" x14ac:dyDescent="0.35">
      <c r="A507" t="s">
        <v>8219</v>
      </c>
      <c r="B507">
        <v>46</v>
      </c>
      <c r="G507" t="s">
        <v>8221</v>
      </c>
      <c r="H507">
        <v>3</v>
      </c>
    </row>
    <row r="508" spans="1:8" x14ac:dyDescent="0.35">
      <c r="A508" t="s">
        <v>8219</v>
      </c>
      <c r="B508">
        <v>103</v>
      </c>
      <c r="G508" t="s">
        <v>8221</v>
      </c>
      <c r="H508">
        <v>11</v>
      </c>
    </row>
    <row r="509" spans="1:8" x14ac:dyDescent="0.35">
      <c r="A509" t="s">
        <v>8219</v>
      </c>
      <c r="B509">
        <v>6</v>
      </c>
      <c r="G509" t="s">
        <v>8221</v>
      </c>
      <c r="H509">
        <v>1</v>
      </c>
    </row>
    <row r="510" spans="1:8" x14ac:dyDescent="0.35">
      <c r="A510" t="s">
        <v>8219</v>
      </c>
      <c r="B510">
        <v>83</v>
      </c>
      <c r="G510" t="s">
        <v>8221</v>
      </c>
      <c r="H510">
        <v>312</v>
      </c>
    </row>
    <row r="511" spans="1:8" x14ac:dyDescent="0.35">
      <c r="A511" t="s">
        <v>8219</v>
      </c>
      <c r="B511">
        <v>108</v>
      </c>
      <c r="G511" t="s">
        <v>8221</v>
      </c>
      <c r="H511">
        <v>1</v>
      </c>
    </row>
    <row r="512" spans="1:8" x14ac:dyDescent="0.35">
      <c r="A512" t="s">
        <v>8219</v>
      </c>
      <c r="B512">
        <v>25</v>
      </c>
      <c r="G512" t="s">
        <v>8221</v>
      </c>
      <c r="H512">
        <v>3</v>
      </c>
    </row>
    <row r="513" spans="1:8" x14ac:dyDescent="0.35">
      <c r="A513" t="s">
        <v>8219</v>
      </c>
      <c r="B513">
        <v>549</v>
      </c>
      <c r="G513" t="s">
        <v>8221</v>
      </c>
      <c r="H513">
        <v>4</v>
      </c>
    </row>
    <row r="514" spans="1:8" x14ac:dyDescent="0.35">
      <c r="A514" t="s">
        <v>8219</v>
      </c>
      <c r="B514">
        <v>222</v>
      </c>
      <c r="G514" t="s">
        <v>8221</v>
      </c>
      <c r="H514">
        <v>10</v>
      </c>
    </row>
    <row r="515" spans="1:8" x14ac:dyDescent="0.35">
      <c r="A515" t="s">
        <v>8219</v>
      </c>
      <c r="B515">
        <v>183</v>
      </c>
      <c r="G515" t="s">
        <v>8221</v>
      </c>
      <c r="H515">
        <v>8</v>
      </c>
    </row>
    <row r="516" spans="1:8" x14ac:dyDescent="0.35">
      <c r="A516" t="s">
        <v>8219</v>
      </c>
      <c r="B516">
        <v>89</v>
      </c>
      <c r="G516" t="s">
        <v>8221</v>
      </c>
      <c r="H516">
        <v>3</v>
      </c>
    </row>
    <row r="517" spans="1:8" x14ac:dyDescent="0.35">
      <c r="A517" t="s">
        <v>8219</v>
      </c>
      <c r="B517">
        <v>253</v>
      </c>
      <c r="G517" t="s">
        <v>8221</v>
      </c>
      <c r="H517">
        <v>1</v>
      </c>
    </row>
    <row r="518" spans="1:8" x14ac:dyDescent="0.35">
      <c r="A518" t="s">
        <v>8219</v>
      </c>
      <c r="B518">
        <v>140</v>
      </c>
      <c r="G518" t="s">
        <v>8221</v>
      </c>
      <c r="H518">
        <v>0</v>
      </c>
    </row>
    <row r="519" spans="1:8" x14ac:dyDescent="0.35">
      <c r="A519" t="s">
        <v>8219</v>
      </c>
      <c r="B519">
        <v>103</v>
      </c>
      <c r="G519" t="s">
        <v>8221</v>
      </c>
      <c r="H519">
        <v>5</v>
      </c>
    </row>
    <row r="520" spans="1:8" x14ac:dyDescent="0.35">
      <c r="A520" t="s">
        <v>8219</v>
      </c>
      <c r="B520">
        <v>138</v>
      </c>
      <c r="G520" t="s">
        <v>8221</v>
      </c>
      <c r="H520">
        <v>0</v>
      </c>
    </row>
    <row r="521" spans="1:8" x14ac:dyDescent="0.35">
      <c r="A521" t="s">
        <v>8219</v>
      </c>
      <c r="B521">
        <v>191</v>
      </c>
      <c r="G521" t="s">
        <v>8221</v>
      </c>
      <c r="H521">
        <v>3</v>
      </c>
    </row>
    <row r="522" spans="1:8" x14ac:dyDescent="0.35">
      <c r="A522" t="s">
        <v>8219</v>
      </c>
      <c r="B522">
        <v>45</v>
      </c>
      <c r="G522" t="s">
        <v>8221</v>
      </c>
      <c r="H522">
        <v>7</v>
      </c>
    </row>
    <row r="523" spans="1:8" x14ac:dyDescent="0.35">
      <c r="A523" t="s">
        <v>8219</v>
      </c>
      <c r="B523">
        <v>17</v>
      </c>
      <c r="G523" t="s">
        <v>8221</v>
      </c>
      <c r="H523">
        <v>0</v>
      </c>
    </row>
    <row r="524" spans="1:8" x14ac:dyDescent="0.35">
      <c r="A524" t="s">
        <v>8219</v>
      </c>
      <c r="B524">
        <v>31</v>
      </c>
      <c r="G524" t="s">
        <v>8221</v>
      </c>
      <c r="H524">
        <v>2</v>
      </c>
    </row>
    <row r="525" spans="1:8" x14ac:dyDescent="0.35">
      <c r="A525" t="s">
        <v>8219</v>
      </c>
      <c r="B525">
        <v>50</v>
      </c>
      <c r="G525" t="s">
        <v>8221</v>
      </c>
      <c r="H525">
        <v>23</v>
      </c>
    </row>
    <row r="526" spans="1:8" x14ac:dyDescent="0.35">
      <c r="A526" t="s">
        <v>8219</v>
      </c>
      <c r="B526">
        <v>59</v>
      </c>
      <c r="G526" t="s">
        <v>8221</v>
      </c>
      <c r="H526">
        <v>1</v>
      </c>
    </row>
    <row r="527" spans="1:8" x14ac:dyDescent="0.35">
      <c r="A527" t="s">
        <v>8219</v>
      </c>
      <c r="B527">
        <v>81</v>
      </c>
      <c r="G527" t="s">
        <v>8221</v>
      </c>
      <c r="H527">
        <v>2</v>
      </c>
    </row>
    <row r="528" spans="1:8" x14ac:dyDescent="0.35">
      <c r="A528" t="s">
        <v>8219</v>
      </c>
      <c r="B528">
        <v>508</v>
      </c>
      <c r="G528" t="s">
        <v>8221</v>
      </c>
      <c r="H528">
        <v>3</v>
      </c>
    </row>
    <row r="529" spans="1:8" x14ac:dyDescent="0.35">
      <c r="A529" t="s">
        <v>8219</v>
      </c>
      <c r="B529">
        <v>74</v>
      </c>
      <c r="G529" t="s">
        <v>8221</v>
      </c>
      <c r="H529">
        <v>0</v>
      </c>
    </row>
    <row r="530" spans="1:8" x14ac:dyDescent="0.35">
      <c r="A530" t="s">
        <v>8219</v>
      </c>
      <c r="B530">
        <v>141</v>
      </c>
      <c r="G530" t="s">
        <v>8221</v>
      </c>
      <c r="H530">
        <v>13</v>
      </c>
    </row>
    <row r="531" spans="1:8" x14ac:dyDescent="0.35">
      <c r="A531" t="s">
        <v>8219</v>
      </c>
      <c r="B531">
        <v>711</v>
      </c>
      <c r="G531" t="s">
        <v>8221</v>
      </c>
      <c r="H531">
        <v>1</v>
      </c>
    </row>
    <row r="532" spans="1:8" x14ac:dyDescent="0.35">
      <c r="A532" t="s">
        <v>8219</v>
      </c>
      <c r="B532">
        <v>141</v>
      </c>
      <c r="G532" t="s">
        <v>8221</v>
      </c>
      <c r="H532">
        <v>1</v>
      </c>
    </row>
    <row r="533" spans="1:8" x14ac:dyDescent="0.35">
      <c r="A533" t="s">
        <v>8219</v>
      </c>
      <c r="B533">
        <v>109</v>
      </c>
      <c r="G533" t="s">
        <v>8221</v>
      </c>
      <c r="H533">
        <v>1</v>
      </c>
    </row>
    <row r="534" spans="1:8" x14ac:dyDescent="0.35">
      <c r="A534" t="s">
        <v>8219</v>
      </c>
      <c r="B534">
        <v>361</v>
      </c>
      <c r="G534" t="s">
        <v>8221</v>
      </c>
      <c r="H534">
        <v>6</v>
      </c>
    </row>
    <row r="535" spans="1:8" x14ac:dyDescent="0.35">
      <c r="A535" t="s">
        <v>8219</v>
      </c>
      <c r="B535">
        <v>176</v>
      </c>
      <c r="G535" t="s">
        <v>8221</v>
      </c>
      <c r="H535">
        <v>39</v>
      </c>
    </row>
    <row r="536" spans="1:8" x14ac:dyDescent="0.35">
      <c r="A536" t="s">
        <v>8219</v>
      </c>
      <c r="B536">
        <v>670</v>
      </c>
      <c r="G536" t="s">
        <v>8221</v>
      </c>
      <c r="H536">
        <v>4</v>
      </c>
    </row>
    <row r="537" spans="1:8" x14ac:dyDescent="0.35">
      <c r="A537" t="s">
        <v>8219</v>
      </c>
      <c r="B537">
        <v>96</v>
      </c>
      <c r="G537" t="s">
        <v>8221</v>
      </c>
      <c r="H537">
        <v>1</v>
      </c>
    </row>
    <row r="538" spans="1:8" x14ac:dyDescent="0.35">
      <c r="A538" t="s">
        <v>8219</v>
      </c>
      <c r="B538">
        <v>74</v>
      </c>
      <c r="G538" t="s">
        <v>8221</v>
      </c>
      <c r="H538">
        <v>0</v>
      </c>
    </row>
    <row r="539" spans="1:8" x14ac:dyDescent="0.35">
      <c r="A539" t="s">
        <v>8219</v>
      </c>
      <c r="B539">
        <v>52</v>
      </c>
      <c r="G539" t="s">
        <v>8221</v>
      </c>
      <c r="H539">
        <v>0</v>
      </c>
    </row>
    <row r="540" spans="1:8" x14ac:dyDescent="0.35">
      <c r="A540" t="s">
        <v>8219</v>
      </c>
      <c r="B540">
        <v>105</v>
      </c>
      <c r="G540" t="s">
        <v>8221</v>
      </c>
      <c r="H540">
        <v>0</v>
      </c>
    </row>
    <row r="541" spans="1:8" x14ac:dyDescent="0.35">
      <c r="A541" t="s">
        <v>8219</v>
      </c>
      <c r="B541">
        <v>41</v>
      </c>
      <c r="G541" t="s">
        <v>8221</v>
      </c>
      <c r="H541">
        <v>8</v>
      </c>
    </row>
    <row r="542" spans="1:8" x14ac:dyDescent="0.35">
      <c r="A542" t="s">
        <v>8219</v>
      </c>
      <c r="B542">
        <v>34</v>
      </c>
      <c r="G542" t="s">
        <v>8221</v>
      </c>
      <c r="H542">
        <v>0</v>
      </c>
    </row>
    <row r="543" spans="1:8" x14ac:dyDescent="0.35">
      <c r="A543" t="s">
        <v>8219</v>
      </c>
      <c r="B543">
        <v>66</v>
      </c>
      <c r="G543" t="s">
        <v>8221</v>
      </c>
      <c r="H543">
        <v>1</v>
      </c>
    </row>
    <row r="544" spans="1:8" x14ac:dyDescent="0.35">
      <c r="A544" t="s">
        <v>8219</v>
      </c>
      <c r="B544">
        <v>50</v>
      </c>
      <c r="G544" t="s">
        <v>8221</v>
      </c>
      <c r="H544">
        <v>12</v>
      </c>
    </row>
    <row r="545" spans="1:8" x14ac:dyDescent="0.35">
      <c r="A545" t="s">
        <v>8219</v>
      </c>
      <c r="B545">
        <v>159</v>
      </c>
      <c r="G545" t="s">
        <v>8221</v>
      </c>
      <c r="H545">
        <v>0</v>
      </c>
    </row>
    <row r="546" spans="1:8" x14ac:dyDescent="0.35">
      <c r="A546" t="s">
        <v>8219</v>
      </c>
      <c r="B546">
        <v>182</v>
      </c>
      <c r="G546" t="s">
        <v>8221</v>
      </c>
      <c r="H546">
        <v>3</v>
      </c>
    </row>
    <row r="547" spans="1:8" x14ac:dyDescent="0.35">
      <c r="A547" t="s">
        <v>8219</v>
      </c>
      <c r="B547">
        <v>206</v>
      </c>
      <c r="G547" t="s">
        <v>8221</v>
      </c>
      <c r="H547">
        <v>2</v>
      </c>
    </row>
    <row r="548" spans="1:8" x14ac:dyDescent="0.35">
      <c r="A548" t="s">
        <v>8219</v>
      </c>
      <c r="B548">
        <v>169</v>
      </c>
      <c r="G548" t="s">
        <v>8221</v>
      </c>
      <c r="H548">
        <v>6</v>
      </c>
    </row>
    <row r="549" spans="1:8" x14ac:dyDescent="0.35">
      <c r="A549" t="s">
        <v>8219</v>
      </c>
      <c r="B549">
        <v>31</v>
      </c>
      <c r="G549" t="s">
        <v>8221</v>
      </c>
      <c r="H549">
        <v>0</v>
      </c>
    </row>
    <row r="550" spans="1:8" x14ac:dyDescent="0.35">
      <c r="A550" t="s">
        <v>8219</v>
      </c>
      <c r="B550">
        <v>28</v>
      </c>
      <c r="G550" t="s">
        <v>8221</v>
      </c>
      <c r="H550">
        <v>15</v>
      </c>
    </row>
    <row r="551" spans="1:8" x14ac:dyDescent="0.35">
      <c r="A551" t="s">
        <v>8219</v>
      </c>
      <c r="B551">
        <v>54</v>
      </c>
      <c r="G551" t="s">
        <v>8221</v>
      </c>
      <c r="H551">
        <v>1</v>
      </c>
    </row>
    <row r="552" spans="1:8" x14ac:dyDescent="0.35">
      <c r="A552" t="s">
        <v>8219</v>
      </c>
      <c r="B552">
        <v>467</v>
      </c>
      <c r="G552" t="s">
        <v>8221</v>
      </c>
      <c r="H552">
        <v>3</v>
      </c>
    </row>
    <row r="553" spans="1:8" x14ac:dyDescent="0.35">
      <c r="A553" t="s">
        <v>8219</v>
      </c>
      <c r="B553">
        <v>389</v>
      </c>
      <c r="G553" t="s">
        <v>8221</v>
      </c>
      <c r="H553">
        <v>8</v>
      </c>
    </row>
    <row r="554" spans="1:8" x14ac:dyDescent="0.35">
      <c r="A554" t="s">
        <v>8219</v>
      </c>
      <c r="B554">
        <v>68</v>
      </c>
      <c r="G554" t="s">
        <v>8221</v>
      </c>
      <c r="H554">
        <v>0</v>
      </c>
    </row>
    <row r="555" spans="1:8" x14ac:dyDescent="0.35">
      <c r="A555" t="s">
        <v>8219</v>
      </c>
      <c r="B555">
        <v>413</v>
      </c>
      <c r="G555" t="s">
        <v>8221</v>
      </c>
      <c r="H555">
        <v>3</v>
      </c>
    </row>
    <row r="556" spans="1:8" x14ac:dyDescent="0.35">
      <c r="A556" t="s">
        <v>8219</v>
      </c>
      <c r="B556">
        <v>190</v>
      </c>
      <c r="G556" t="s">
        <v>8221</v>
      </c>
      <c r="H556">
        <v>3</v>
      </c>
    </row>
    <row r="557" spans="1:8" x14ac:dyDescent="0.35">
      <c r="A557" t="s">
        <v>8219</v>
      </c>
      <c r="B557">
        <v>189</v>
      </c>
      <c r="G557" t="s">
        <v>8221</v>
      </c>
      <c r="H557">
        <v>0</v>
      </c>
    </row>
    <row r="558" spans="1:8" x14ac:dyDescent="0.35">
      <c r="A558" t="s">
        <v>8219</v>
      </c>
      <c r="B558">
        <v>130</v>
      </c>
      <c r="G558" t="s">
        <v>8221</v>
      </c>
      <c r="H558">
        <v>19</v>
      </c>
    </row>
    <row r="559" spans="1:8" x14ac:dyDescent="0.35">
      <c r="A559" t="s">
        <v>8219</v>
      </c>
      <c r="B559">
        <v>74</v>
      </c>
      <c r="G559" t="s">
        <v>8221</v>
      </c>
      <c r="H559">
        <v>0</v>
      </c>
    </row>
    <row r="560" spans="1:8" x14ac:dyDescent="0.35">
      <c r="A560" t="s">
        <v>8219</v>
      </c>
      <c r="B560">
        <v>274</v>
      </c>
      <c r="G560" t="s">
        <v>8221</v>
      </c>
      <c r="H560">
        <v>2</v>
      </c>
    </row>
    <row r="561" spans="1:8" x14ac:dyDescent="0.35">
      <c r="A561" t="s">
        <v>8219</v>
      </c>
      <c r="B561">
        <v>22</v>
      </c>
      <c r="G561" t="s">
        <v>8221</v>
      </c>
      <c r="H561">
        <v>0</v>
      </c>
    </row>
    <row r="562" spans="1:8" x14ac:dyDescent="0.35">
      <c r="A562" t="s">
        <v>8219</v>
      </c>
      <c r="B562">
        <v>31</v>
      </c>
      <c r="G562" t="s">
        <v>8221</v>
      </c>
      <c r="H562">
        <v>0</v>
      </c>
    </row>
    <row r="563" spans="1:8" x14ac:dyDescent="0.35">
      <c r="A563" t="s">
        <v>8219</v>
      </c>
      <c r="B563">
        <v>63</v>
      </c>
      <c r="G563" t="s">
        <v>8221</v>
      </c>
      <c r="H563">
        <v>25</v>
      </c>
    </row>
    <row r="564" spans="1:8" x14ac:dyDescent="0.35">
      <c r="A564" t="s">
        <v>8219</v>
      </c>
      <c r="B564">
        <v>20</v>
      </c>
      <c r="G564" t="s">
        <v>8221</v>
      </c>
      <c r="H564">
        <v>8</v>
      </c>
    </row>
    <row r="565" spans="1:8" x14ac:dyDescent="0.35">
      <c r="A565" t="s">
        <v>8219</v>
      </c>
      <c r="B565">
        <v>25</v>
      </c>
      <c r="G565" t="s">
        <v>8221</v>
      </c>
      <c r="H565">
        <v>16</v>
      </c>
    </row>
    <row r="566" spans="1:8" x14ac:dyDescent="0.35">
      <c r="A566" t="s">
        <v>8219</v>
      </c>
      <c r="B566">
        <v>61</v>
      </c>
      <c r="G566" t="s">
        <v>8221</v>
      </c>
      <c r="H566">
        <v>3</v>
      </c>
    </row>
    <row r="567" spans="1:8" x14ac:dyDescent="0.35">
      <c r="A567" t="s">
        <v>8219</v>
      </c>
      <c r="B567">
        <v>52</v>
      </c>
      <c r="G567" t="s">
        <v>8221</v>
      </c>
      <c r="H567">
        <v>3</v>
      </c>
    </row>
    <row r="568" spans="1:8" x14ac:dyDescent="0.35">
      <c r="A568" t="s">
        <v>8219</v>
      </c>
      <c r="B568">
        <v>86</v>
      </c>
      <c r="G568" t="s">
        <v>8221</v>
      </c>
      <c r="H568">
        <v>2</v>
      </c>
    </row>
    <row r="569" spans="1:8" x14ac:dyDescent="0.35">
      <c r="A569" t="s">
        <v>8219</v>
      </c>
      <c r="B569">
        <v>42</v>
      </c>
      <c r="G569" t="s">
        <v>8221</v>
      </c>
      <c r="H569">
        <v>1</v>
      </c>
    </row>
    <row r="570" spans="1:8" x14ac:dyDescent="0.35">
      <c r="A570" t="s">
        <v>8219</v>
      </c>
      <c r="B570">
        <v>52</v>
      </c>
      <c r="G570" t="s">
        <v>8221</v>
      </c>
      <c r="H570">
        <v>0</v>
      </c>
    </row>
    <row r="571" spans="1:8" x14ac:dyDescent="0.35">
      <c r="A571" t="s">
        <v>8219</v>
      </c>
      <c r="B571">
        <v>120</v>
      </c>
      <c r="G571" t="s">
        <v>8221</v>
      </c>
      <c r="H571">
        <v>1</v>
      </c>
    </row>
    <row r="572" spans="1:8" x14ac:dyDescent="0.35">
      <c r="A572" t="s">
        <v>8219</v>
      </c>
      <c r="B572">
        <v>22</v>
      </c>
      <c r="G572" t="s">
        <v>8221</v>
      </c>
      <c r="H572">
        <v>19</v>
      </c>
    </row>
    <row r="573" spans="1:8" x14ac:dyDescent="0.35">
      <c r="A573" t="s">
        <v>8219</v>
      </c>
      <c r="B573">
        <v>64</v>
      </c>
      <c r="G573" t="s">
        <v>8221</v>
      </c>
      <c r="H573">
        <v>9</v>
      </c>
    </row>
    <row r="574" spans="1:8" x14ac:dyDescent="0.35">
      <c r="A574" t="s">
        <v>8219</v>
      </c>
      <c r="B574">
        <v>23</v>
      </c>
      <c r="G574" t="s">
        <v>8221</v>
      </c>
      <c r="H574">
        <v>1</v>
      </c>
    </row>
    <row r="575" spans="1:8" x14ac:dyDescent="0.35">
      <c r="A575" t="s">
        <v>8219</v>
      </c>
      <c r="B575">
        <v>238</v>
      </c>
      <c r="G575" t="s">
        <v>8221</v>
      </c>
      <c r="H575">
        <v>0</v>
      </c>
    </row>
    <row r="576" spans="1:8" x14ac:dyDescent="0.35">
      <c r="A576" t="s">
        <v>8219</v>
      </c>
      <c r="B576">
        <v>33</v>
      </c>
      <c r="G576" t="s">
        <v>8221</v>
      </c>
      <c r="H576">
        <v>1</v>
      </c>
    </row>
    <row r="577" spans="1:8" x14ac:dyDescent="0.35">
      <c r="A577" t="s">
        <v>8219</v>
      </c>
      <c r="B577">
        <v>32</v>
      </c>
      <c r="G577" t="s">
        <v>8221</v>
      </c>
      <c r="H577">
        <v>5</v>
      </c>
    </row>
    <row r="578" spans="1:8" x14ac:dyDescent="0.35">
      <c r="A578" t="s">
        <v>8219</v>
      </c>
      <c r="B578">
        <v>24</v>
      </c>
      <c r="G578" t="s">
        <v>8221</v>
      </c>
      <c r="H578">
        <v>85</v>
      </c>
    </row>
    <row r="579" spans="1:8" x14ac:dyDescent="0.35">
      <c r="A579" t="s">
        <v>8219</v>
      </c>
      <c r="B579">
        <v>29</v>
      </c>
      <c r="G579" t="s">
        <v>8221</v>
      </c>
      <c r="H579">
        <v>3</v>
      </c>
    </row>
    <row r="580" spans="1:8" x14ac:dyDescent="0.35">
      <c r="A580" t="s">
        <v>8219</v>
      </c>
      <c r="B580">
        <v>50</v>
      </c>
      <c r="G580" t="s">
        <v>8221</v>
      </c>
      <c r="H580">
        <v>4</v>
      </c>
    </row>
    <row r="581" spans="1:8" x14ac:dyDescent="0.35">
      <c r="A581" t="s">
        <v>8219</v>
      </c>
      <c r="B581">
        <v>108</v>
      </c>
      <c r="G581" t="s">
        <v>8221</v>
      </c>
      <c r="H581">
        <v>3</v>
      </c>
    </row>
    <row r="582" spans="1:8" x14ac:dyDescent="0.35">
      <c r="A582" t="s">
        <v>8219</v>
      </c>
      <c r="B582">
        <v>139</v>
      </c>
      <c r="G582" t="s">
        <v>8221</v>
      </c>
      <c r="H582">
        <v>5</v>
      </c>
    </row>
    <row r="583" spans="1:8" x14ac:dyDescent="0.35">
      <c r="A583" t="s">
        <v>8219</v>
      </c>
      <c r="B583">
        <v>7</v>
      </c>
      <c r="G583" t="s">
        <v>8221</v>
      </c>
      <c r="H583">
        <v>17</v>
      </c>
    </row>
    <row r="584" spans="1:8" x14ac:dyDescent="0.35">
      <c r="A584" t="s">
        <v>8219</v>
      </c>
      <c r="B584">
        <v>149</v>
      </c>
      <c r="G584" t="s">
        <v>8221</v>
      </c>
      <c r="H584">
        <v>3</v>
      </c>
    </row>
    <row r="585" spans="1:8" x14ac:dyDescent="0.35">
      <c r="A585" t="s">
        <v>8219</v>
      </c>
      <c r="B585">
        <v>31</v>
      </c>
      <c r="G585" t="s">
        <v>8221</v>
      </c>
      <c r="H585">
        <v>2</v>
      </c>
    </row>
    <row r="586" spans="1:8" x14ac:dyDescent="0.35">
      <c r="A586" t="s">
        <v>8219</v>
      </c>
      <c r="B586">
        <v>26</v>
      </c>
      <c r="G586" t="s">
        <v>8221</v>
      </c>
      <c r="H586">
        <v>6</v>
      </c>
    </row>
    <row r="587" spans="1:8" x14ac:dyDescent="0.35">
      <c r="A587" t="s">
        <v>8219</v>
      </c>
      <c r="B587">
        <v>172</v>
      </c>
      <c r="G587" t="s">
        <v>8221</v>
      </c>
      <c r="H587">
        <v>0</v>
      </c>
    </row>
    <row r="588" spans="1:8" x14ac:dyDescent="0.35">
      <c r="A588" t="s">
        <v>8219</v>
      </c>
      <c r="B588">
        <v>78</v>
      </c>
      <c r="G588" t="s">
        <v>8221</v>
      </c>
      <c r="H588">
        <v>1</v>
      </c>
    </row>
    <row r="589" spans="1:8" x14ac:dyDescent="0.35">
      <c r="A589" t="s">
        <v>8219</v>
      </c>
      <c r="B589">
        <v>120</v>
      </c>
      <c r="G589" t="s">
        <v>8221</v>
      </c>
      <c r="H589">
        <v>3</v>
      </c>
    </row>
    <row r="590" spans="1:8" x14ac:dyDescent="0.35">
      <c r="A590" t="s">
        <v>8219</v>
      </c>
      <c r="B590">
        <v>227</v>
      </c>
      <c r="G590" t="s">
        <v>8221</v>
      </c>
      <c r="H590">
        <v>13</v>
      </c>
    </row>
    <row r="591" spans="1:8" x14ac:dyDescent="0.35">
      <c r="A591" t="s">
        <v>8219</v>
      </c>
      <c r="B591">
        <v>42</v>
      </c>
      <c r="G591" t="s">
        <v>8221</v>
      </c>
      <c r="H591">
        <v>1</v>
      </c>
    </row>
    <row r="592" spans="1:8" x14ac:dyDescent="0.35">
      <c r="A592" t="s">
        <v>8219</v>
      </c>
      <c r="B592">
        <v>64</v>
      </c>
      <c r="G592" t="s">
        <v>8221</v>
      </c>
      <c r="H592">
        <v>1</v>
      </c>
    </row>
    <row r="593" spans="1:8" x14ac:dyDescent="0.35">
      <c r="A593" t="s">
        <v>8219</v>
      </c>
      <c r="B593">
        <v>121</v>
      </c>
      <c r="G593" t="s">
        <v>8221</v>
      </c>
      <c r="H593">
        <v>9</v>
      </c>
    </row>
    <row r="594" spans="1:8" x14ac:dyDescent="0.35">
      <c r="A594" t="s">
        <v>8219</v>
      </c>
      <c r="B594">
        <v>87</v>
      </c>
      <c r="G594" t="s">
        <v>8221</v>
      </c>
      <c r="H594">
        <v>0</v>
      </c>
    </row>
    <row r="595" spans="1:8" x14ac:dyDescent="0.35">
      <c r="A595" t="s">
        <v>8219</v>
      </c>
      <c r="B595">
        <v>65</v>
      </c>
      <c r="G595" t="s">
        <v>8221</v>
      </c>
      <c r="H595">
        <v>2</v>
      </c>
    </row>
    <row r="596" spans="1:8" x14ac:dyDescent="0.35">
      <c r="A596" t="s">
        <v>8219</v>
      </c>
      <c r="B596">
        <v>49</v>
      </c>
      <c r="G596" t="s">
        <v>8221</v>
      </c>
      <c r="H596">
        <v>1</v>
      </c>
    </row>
    <row r="597" spans="1:8" x14ac:dyDescent="0.35">
      <c r="A597" t="s">
        <v>8219</v>
      </c>
      <c r="B597">
        <v>19</v>
      </c>
      <c r="G597" t="s">
        <v>8221</v>
      </c>
      <c r="H597">
        <v>10</v>
      </c>
    </row>
    <row r="598" spans="1:8" x14ac:dyDescent="0.35">
      <c r="A598" t="s">
        <v>8219</v>
      </c>
      <c r="B598">
        <v>81</v>
      </c>
      <c r="G598" t="s">
        <v>8221</v>
      </c>
      <c r="H598">
        <v>3</v>
      </c>
    </row>
    <row r="599" spans="1:8" x14ac:dyDescent="0.35">
      <c r="A599" t="s">
        <v>8219</v>
      </c>
      <c r="B599">
        <v>264</v>
      </c>
      <c r="G599" t="s">
        <v>8221</v>
      </c>
      <c r="H599">
        <v>2</v>
      </c>
    </row>
    <row r="600" spans="1:8" x14ac:dyDescent="0.35">
      <c r="A600" t="s">
        <v>8219</v>
      </c>
      <c r="B600">
        <v>25</v>
      </c>
      <c r="G600" t="s">
        <v>8221</v>
      </c>
      <c r="H600">
        <v>2</v>
      </c>
    </row>
    <row r="601" spans="1:8" x14ac:dyDescent="0.35">
      <c r="A601" t="s">
        <v>8219</v>
      </c>
      <c r="B601">
        <v>5</v>
      </c>
      <c r="G601" t="s">
        <v>8221</v>
      </c>
      <c r="H601">
        <v>1</v>
      </c>
    </row>
    <row r="602" spans="1:8" x14ac:dyDescent="0.35">
      <c r="A602" t="s">
        <v>8219</v>
      </c>
      <c r="B602">
        <v>144</v>
      </c>
      <c r="G602" t="s">
        <v>8221</v>
      </c>
      <c r="H602">
        <v>14</v>
      </c>
    </row>
    <row r="603" spans="1:8" x14ac:dyDescent="0.35">
      <c r="A603" t="s">
        <v>8219</v>
      </c>
      <c r="B603">
        <v>92</v>
      </c>
      <c r="G603" t="s">
        <v>8221</v>
      </c>
      <c r="H603">
        <v>0</v>
      </c>
    </row>
    <row r="604" spans="1:8" x14ac:dyDescent="0.35">
      <c r="A604" t="s">
        <v>8219</v>
      </c>
      <c r="B604">
        <v>147</v>
      </c>
      <c r="G604" t="s">
        <v>8221</v>
      </c>
      <c r="H604">
        <v>0</v>
      </c>
    </row>
    <row r="605" spans="1:8" x14ac:dyDescent="0.35">
      <c r="A605" t="s">
        <v>8219</v>
      </c>
      <c r="B605">
        <v>90</v>
      </c>
      <c r="G605" t="s">
        <v>8221</v>
      </c>
      <c r="H605">
        <v>4</v>
      </c>
    </row>
    <row r="606" spans="1:8" x14ac:dyDescent="0.35">
      <c r="A606" t="s">
        <v>8219</v>
      </c>
      <c r="B606">
        <v>87</v>
      </c>
      <c r="G606" t="s">
        <v>8221</v>
      </c>
      <c r="H606">
        <v>3</v>
      </c>
    </row>
    <row r="607" spans="1:8" x14ac:dyDescent="0.35">
      <c r="A607" t="s">
        <v>8219</v>
      </c>
      <c r="B607">
        <v>406</v>
      </c>
      <c r="G607" t="s">
        <v>8221</v>
      </c>
      <c r="H607">
        <v>0</v>
      </c>
    </row>
    <row r="608" spans="1:8" x14ac:dyDescent="0.35">
      <c r="A608" t="s">
        <v>8219</v>
      </c>
      <c r="B608">
        <v>20</v>
      </c>
      <c r="G608" t="s">
        <v>8221</v>
      </c>
      <c r="H608">
        <v>5</v>
      </c>
    </row>
    <row r="609" spans="1:8" x14ac:dyDescent="0.35">
      <c r="A609" t="s">
        <v>8219</v>
      </c>
      <c r="B609">
        <v>70</v>
      </c>
      <c r="G609" t="s">
        <v>8221</v>
      </c>
      <c r="H609">
        <v>47</v>
      </c>
    </row>
    <row r="610" spans="1:8" x14ac:dyDescent="0.35">
      <c r="A610" t="s">
        <v>8219</v>
      </c>
      <c r="B610">
        <v>16</v>
      </c>
      <c r="G610" t="s">
        <v>8221</v>
      </c>
      <c r="H610">
        <v>0</v>
      </c>
    </row>
    <row r="611" spans="1:8" x14ac:dyDescent="0.35">
      <c r="A611" t="s">
        <v>8219</v>
      </c>
      <c r="B611">
        <v>52</v>
      </c>
      <c r="G611" t="s">
        <v>8221</v>
      </c>
      <c r="H611">
        <v>10</v>
      </c>
    </row>
    <row r="612" spans="1:8" x14ac:dyDescent="0.35">
      <c r="A612" t="s">
        <v>8219</v>
      </c>
      <c r="B612">
        <v>66</v>
      </c>
      <c r="G612" t="s">
        <v>8221</v>
      </c>
      <c r="H612">
        <v>11</v>
      </c>
    </row>
    <row r="613" spans="1:8" x14ac:dyDescent="0.35">
      <c r="A613" t="s">
        <v>8219</v>
      </c>
      <c r="B613">
        <v>109</v>
      </c>
      <c r="G613" t="s">
        <v>8221</v>
      </c>
      <c r="H613">
        <v>2</v>
      </c>
    </row>
    <row r="614" spans="1:8" x14ac:dyDescent="0.35">
      <c r="A614" t="s">
        <v>8219</v>
      </c>
      <c r="B614">
        <v>168</v>
      </c>
      <c r="G614" t="s">
        <v>8221</v>
      </c>
      <c r="H614">
        <v>2</v>
      </c>
    </row>
    <row r="615" spans="1:8" x14ac:dyDescent="0.35">
      <c r="A615" t="s">
        <v>8219</v>
      </c>
      <c r="B615">
        <v>31</v>
      </c>
      <c r="G615" t="s">
        <v>8221</v>
      </c>
      <c r="H615">
        <v>22</v>
      </c>
    </row>
    <row r="616" spans="1:8" x14ac:dyDescent="0.35">
      <c r="A616" t="s">
        <v>8219</v>
      </c>
      <c r="B616">
        <v>133</v>
      </c>
      <c r="G616" t="s">
        <v>8221</v>
      </c>
      <c r="H616">
        <v>8</v>
      </c>
    </row>
    <row r="617" spans="1:8" x14ac:dyDescent="0.35">
      <c r="A617" t="s">
        <v>8219</v>
      </c>
      <c r="B617">
        <v>151</v>
      </c>
      <c r="G617" t="s">
        <v>8221</v>
      </c>
      <c r="H617">
        <v>6</v>
      </c>
    </row>
    <row r="618" spans="1:8" x14ac:dyDescent="0.35">
      <c r="A618" t="s">
        <v>8219</v>
      </c>
      <c r="B618">
        <v>5</v>
      </c>
      <c r="G618" t="s">
        <v>8221</v>
      </c>
      <c r="H618">
        <v>1</v>
      </c>
    </row>
    <row r="619" spans="1:8" x14ac:dyDescent="0.35">
      <c r="A619" t="s">
        <v>8219</v>
      </c>
      <c r="B619">
        <v>73</v>
      </c>
      <c r="G619" t="s">
        <v>8221</v>
      </c>
      <c r="H619">
        <v>3</v>
      </c>
    </row>
    <row r="620" spans="1:8" x14ac:dyDescent="0.35">
      <c r="A620" t="s">
        <v>8219</v>
      </c>
      <c r="B620">
        <v>148</v>
      </c>
      <c r="G620" t="s">
        <v>8221</v>
      </c>
      <c r="H620">
        <v>0</v>
      </c>
    </row>
    <row r="621" spans="1:8" x14ac:dyDescent="0.35">
      <c r="A621" t="s">
        <v>8219</v>
      </c>
      <c r="B621">
        <v>93</v>
      </c>
      <c r="G621" t="s">
        <v>8221</v>
      </c>
      <c r="H621">
        <v>0</v>
      </c>
    </row>
    <row r="622" spans="1:8" x14ac:dyDescent="0.35">
      <c r="A622" t="s">
        <v>8219</v>
      </c>
      <c r="B622">
        <v>63</v>
      </c>
      <c r="G622" t="s">
        <v>8221</v>
      </c>
      <c r="H622">
        <v>0</v>
      </c>
    </row>
    <row r="623" spans="1:8" x14ac:dyDescent="0.35">
      <c r="A623" t="s">
        <v>8219</v>
      </c>
      <c r="B623">
        <v>134</v>
      </c>
      <c r="G623" t="s">
        <v>8221</v>
      </c>
      <c r="H623">
        <v>0</v>
      </c>
    </row>
    <row r="624" spans="1:8" x14ac:dyDescent="0.35">
      <c r="A624" t="s">
        <v>8219</v>
      </c>
      <c r="B624">
        <v>14</v>
      </c>
      <c r="G624" t="s">
        <v>8221</v>
      </c>
      <c r="H624">
        <v>0</v>
      </c>
    </row>
    <row r="625" spans="1:8" x14ac:dyDescent="0.35">
      <c r="A625" t="s">
        <v>8219</v>
      </c>
      <c r="B625">
        <v>78</v>
      </c>
      <c r="G625" t="s">
        <v>8221</v>
      </c>
      <c r="H625">
        <v>3</v>
      </c>
    </row>
    <row r="626" spans="1:8" x14ac:dyDescent="0.35">
      <c r="A626" t="s">
        <v>8219</v>
      </c>
      <c r="B626">
        <v>112</v>
      </c>
      <c r="G626" t="s">
        <v>8221</v>
      </c>
      <c r="H626">
        <v>0</v>
      </c>
    </row>
    <row r="627" spans="1:8" x14ac:dyDescent="0.35">
      <c r="A627" t="s">
        <v>8219</v>
      </c>
      <c r="B627">
        <v>34</v>
      </c>
      <c r="G627" t="s">
        <v>8221</v>
      </c>
      <c r="H627">
        <v>0</v>
      </c>
    </row>
    <row r="628" spans="1:8" x14ac:dyDescent="0.35">
      <c r="A628" t="s">
        <v>8219</v>
      </c>
      <c r="B628">
        <v>19</v>
      </c>
      <c r="G628" t="s">
        <v>8221</v>
      </c>
      <c r="H628">
        <v>1</v>
      </c>
    </row>
    <row r="629" spans="1:8" x14ac:dyDescent="0.35">
      <c r="A629" t="s">
        <v>8219</v>
      </c>
      <c r="B629">
        <v>13</v>
      </c>
      <c r="G629" t="s">
        <v>8221</v>
      </c>
      <c r="H629">
        <v>6</v>
      </c>
    </row>
    <row r="630" spans="1:8" x14ac:dyDescent="0.35">
      <c r="A630" t="s">
        <v>8219</v>
      </c>
      <c r="B630">
        <v>104</v>
      </c>
      <c r="G630" t="s">
        <v>8221</v>
      </c>
      <c r="H630">
        <v>1</v>
      </c>
    </row>
    <row r="631" spans="1:8" x14ac:dyDescent="0.35">
      <c r="A631" t="s">
        <v>8219</v>
      </c>
      <c r="B631">
        <v>52</v>
      </c>
      <c r="G631" t="s">
        <v>8221</v>
      </c>
      <c r="H631">
        <v>2</v>
      </c>
    </row>
    <row r="632" spans="1:8" x14ac:dyDescent="0.35">
      <c r="A632" t="s">
        <v>8219</v>
      </c>
      <c r="B632">
        <v>17</v>
      </c>
      <c r="G632" t="s">
        <v>8221</v>
      </c>
      <c r="H632">
        <v>0</v>
      </c>
    </row>
    <row r="633" spans="1:8" x14ac:dyDescent="0.35">
      <c r="A633" t="s">
        <v>8219</v>
      </c>
      <c r="B633">
        <v>82</v>
      </c>
      <c r="G633" t="s">
        <v>8221</v>
      </c>
      <c r="H633">
        <v>3</v>
      </c>
    </row>
    <row r="634" spans="1:8" x14ac:dyDescent="0.35">
      <c r="A634" t="s">
        <v>8219</v>
      </c>
      <c r="B634">
        <v>73</v>
      </c>
      <c r="G634" t="s">
        <v>8221</v>
      </c>
      <c r="H634">
        <v>3</v>
      </c>
    </row>
    <row r="635" spans="1:8" x14ac:dyDescent="0.35">
      <c r="A635" t="s">
        <v>8219</v>
      </c>
      <c r="B635">
        <v>158</v>
      </c>
      <c r="G635" t="s">
        <v>8221</v>
      </c>
      <c r="H635">
        <v>0</v>
      </c>
    </row>
    <row r="636" spans="1:8" x14ac:dyDescent="0.35">
      <c r="A636" t="s">
        <v>8219</v>
      </c>
      <c r="B636">
        <v>65</v>
      </c>
      <c r="G636" t="s">
        <v>8221</v>
      </c>
      <c r="H636">
        <v>6</v>
      </c>
    </row>
    <row r="637" spans="1:8" x14ac:dyDescent="0.35">
      <c r="A637" t="s">
        <v>8219</v>
      </c>
      <c r="B637">
        <v>184</v>
      </c>
      <c r="G637" t="s">
        <v>8221</v>
      </c>
      <c r="H637">
        <v>0</v>
      </c>
    </row>
    <row r="638" spans="1:8" x14ac:dyDescent="0.35">
      <c r="A638" t="s">
        <v>8219</v>
      </c>
      <c r="B638">
        <v>34</v>
      </c>
      <c r="G638" t="s">
        <v>8221</v>
      </c>
      <c r="H638">
        <v>19</v>
      </c>
    </row>
    <row r="639" spans="1:8" x14ac:dyDescent="0.35">
      <c r="A639" t="s">
        <v>8219</v>
      </c>
      <c r="B639">
        <v>240</v>
      </c>
      <c r="G639" t="s">
        <v>8221</v>
      </c>
      <c r="H639">
        <v>1</v>
      </c>
    </row>
    <row r="640" spans="1:8" x14ac:dyDescent="0.35">
      <c r="A640" t="s">
        <v>8219</v>
      </c>
      <c r="B640">
        <v>113</v>
      </c>
      <c r="G640" t="s">
        <v>8221</v>
      </c>
      <c r="H640">
        <v>2</v>
      </c>
    </row>
    <row r="641" spans="1:8" x14ac:dyDescent="0.35">
      <c r="A641" t="s">
        <v>8219</v>
      </c>
      <c r="B641">
        <v>66</v>
      </c>
      <c r="G641" t="s">
        <v>8221</v>
      </c>
      <c r="H641">
        <v>0</v>
      </c>
    </row>
    <row r="642" spans="1:8" x14ac:dyDescent="0.35">
      <c r="A642" t="s">
        <v>8219</v>
      </c>
      <c r="B642">
        <v>340</v>
      </c>
      <c r="G642" t="s">
        <v>8221</v>
      </c>
      <c r="H642">
        <v>11</v>
      </c>
    </row>
    <row r="643" spans="1:8" x14ac:dyDescent="0.35">
      <c r="A643" t="s">
        <v>8219</v>
      </c>
      <c r="B643">
        <v>150</v>
      </c>
      <c r="G643" t="s">
        <v>8221</v>
      </c>
      <c r="H643">
        <v>0</v>
      </c>
    </row>
    <row r="644" spans="1:8" x14ac:dyDescent="0.35">
      <c r="A644" t="s">
        <v>8219</v>
      </c>
      <c r="B644">
        <v>25</v>
      </c>
      <c r="G644" t="s">
        <v>8221</v>
      </c>
      <c r="H644">
        <v>0</v>
      </c>
    </row>
    <row r="645" spans="1:8" x14ac:dyDescent="0.35">
      <c r="A645" t="s">
        <v>8219</v>
      </c>
      <c r="B645">
        <v>234</v>
      </c>
      <c r="G645" t="s">
        <v>8221</v>
      </c>
      <c r="H645">
        <v>1</v>
      </c>
    </row>
    <row r="646" spans="1:8" x14ac:dyDescent="0.35">
      <c r="A646" t="s">
        <v>8219</v>
      </c>
      <c r="B646">
        <v>2602</v>
      </c>
      <c r="G646" t="s">
        <v>8221</v>
      </c>
      <c r="H646">
        <v>3</v>
      </c>
    </row>
    <row r="647" spans="1:8" x14ac:dyDescent="0.35">
      <c r="A647" t="s">
        <v>8219</v>
      </c>
      <c r="B647">
        <v>248</v>
      </c>
      <c r="G647" t="s">
        <v>8221</v>
      </c>
      <c r="H647">
        <v>1</v>
      </c>
    </row>
    <row r="648" spans="1:8" x14ac:dyDescent="0.35">
      <c r="A648" t="s">
        <v>8219</v>
      </c>
      <c r="B648">
        <v>600</v>
      </c>
      <c r="G648" t="s">
        <v>8221</v>
      </c>
      <c r="H648">
        <v>15</v>
      </c>
    </row>
    <row r="649" spans="1:8" x14ac:dyDescent="0.35">
      <c r="A649" t="s">
        <v>8219</v>
      </c>
      <c r="B649">
        <v>293</v>
      </c>
      <c r="G649" t="s">
        <v>8221</v>
      </c>
      <c r="H649">
        <v>2</v>
      </c>
    </row>
    <row r="650" spans="1:8" x14ac:dyDescent="0.35">
      <c r="A650" t="s">
        <v>8219</v>
      </c>
      <c r="B650">
        <v>321</v>
      </c>
      <c r="G650" t="s">
        <v>8221</v>
      </c>
      <c r="H650">
        <v>1</v>
      </c>
    </row>
    <row r="651" spans="1:8" x14ac:dyDescent="0.35">
      <c r="A651" t="s">
        <v>8219</v>
      </c>
      <c r="B651">
        <v>81</v>
      </c>
      <c r="G651" t="s">
        <v>8221</v>
      </c>
      <c r="H651">
        <v>1</v>
      </c>
    </row>
    <row r="652" spans="1:8" x14ac:dyDescent="0.35">
      <c r="A652" t="s">
        <v>8219</v>
      </c>
      <c r="B652">
        <v>343</v>
      </c>
      <c r="G652" t="s">
        <v>8221</v>
      </c>
      <c r="H652">
        <v>0</v>
      </c>
    </row>
    <row r="653" spans="1:8" x14ac:dyDescent="0.35">
      <c r="A653" t="s">
        <v>8219</v>
      </c>
      <c r="B653">
        <v>336</v>
      </c>
      <c r="G653" t="s">
        <v>8221</v>
      </c>
      <c r="H653">
        <v>1</v>
      </c>
    </row>
    <row r="654" spans="1:8" x14ac:dyDescent="0.35">
      <c r="A654" t="s">
        <v>8219</v>
      </c>
      <c r="B654">
        <v>47</v>
      </c>
      <c r="G654" t="s">
        <v>8221</v>
      </c>
      <c r="H654">
        <v>11</v>
      </c>
    </row>
    <row r="655" spans="1:8" x14ac:dyDescent="0.35">
      <c r="A655" t="s">
        <v>8219</v>
      </c>
      <c r="B655">
        <v>76</v>
      </c>
      <c r="G655" t="s">
        <v>8221</v>
      </c>
      <c r="H655">
        <v>0</v>
      </c>
    </row>
    <row r="656" spans="1:8" x14ac:dyDescent="0.35">
      <c r="A656" t="s">
        <v>8219</v>
      </c>
      <c r="B656">
        <v>441</v>
      </c>
      <c r="G656" t="s">
        <v>8221</v>
      </c>
      <c r="H656">
        <v>1</v>
      </c>
    </row>
    <row r="657" spans="1:8" x14ac:dyDescent="0.35">
      <c r="A657" t="s">
        <v>8219</v>
      </c>
      <c r="B657">
        <v>916</v>
      </c>
      <c r="G657" t="s">
        <v>8221</v>
      </c>
      <c r="H657">
        <v>6</v>
      </c>
    </row>
    <row r="658" spans="1:8" x14ac:dyDescent="0.35">
      <c r="A658" t="s">
        <v>8219</v>
      </c>
      <c r="B658">
        <v>369</v>
      </c>
      <c r="G658" t="s">
        <v>8221</v>
      </c>
      <c r="H658">
        <v>7</v>
      </c>
    </row>
    <row r="659" spans="1:8" x14ac:dyDescent="0.35">
      <c r="A659" t="s">
        <v>8219</v>
      </c>
      <c r="B659">
        <v>20242</v>
      </c>
      <c r="G659" t="s">
        <v>8221</v>
      </c>
      <c r="H659">
        <v>0</v>
      </c>
    </row>
    <row r="660" spans="1:8" x14ac:dyDescent="0.35">
      <c r="A660" t="s">
        <v>8219</v>
      </c>
      <c r="B660">
        <v>71</v>
      </c>
      <c r="G660" t="s">
        <v>8221</v>
      </c>
      <c r="H660">
        <v>16</v>
      </c>
    </row>
    <row r="661" spans="1:8" x14ac:dyDescent="0.35">
      <c r="A661" t="s">
        <v>8219</v>
      </c>
      <c r="B661">
        <v>635</v>
      </c>
      <c r="G661" t="s">
        <v>8221</v>
      </c>
      <c r="H661">
        <v>0</v>
      </c>
    </row>
    <row r="662" spans="1:8" x14ac:dyDescent="0.35">
      <c r="A662" t="s">
        <v>8219</v>
      </c>
      <c r="B662">
        <v>885</v>
      </c>
      <c r="G662" t="s">
        <v>8221</v>
      </c>
      <c r="H662">
        <v>0</v>
      </c>
    </row>
    <row r="663" spans="1:8" x14ac:dyDescent="0.35">
      <c r="A663" t="s">
        <v>8219</v>
      </c>
      <c r="B663">
        <v>329</v>
      </c>
      <c r="G663" t="s">
        <v>8221</v>
      </c>
      <c r="H663">
        <v>0</v>
      </c>
    </row>
    <row r="664" spans="1:8" x14ac:dyDescent="0.35">
      <c r="A664" t="s">
        <v>8219</v>
      </c>
      <c r="B664">
        <v>71</v>
      </c>
      <c r="G664" t="s">
        <v>8221</v>
      </c>
      <c r="H664">
        <v>12</v>
      </c>
    </row>
    <row r="665" spans="1:8" x14ac:dyDescent="0.35">
      <c r="A665" t="s">
        <v>8219</v>
      </c>
      <c r="B665">
        <v>269</v>
      </c>
      <c r="G665" t="s">
        <v>8221</v>
      </c>
      <c r="H665">
        <v>1</v>
      </c>
    </row>
    <row r="666" spans="1:8" x14ac:dyDescent="0.35">
      <c r="A666" t="s">
        <v>8219</v>
      </c>
      <c r="B666">
        <v>345</v>
      </c>
      <c r="G666" t="s">
        <v>8221</v>
      </c>
      <c r="H666">
        <v>3</v>
      </c>
    </row>
    <row r="667" spans="1:8" x14ac:dyDescent="0.35">
      <c r="A667" t="s">
        <v>8219</v>
      </c>
      <c r="B667">
        <v>43</v>
      </c>
      <c r="G667" t="s">
        <v>8221</v>
      </c>
      <c r="H667">
        <v>1</v>
      </c>
    </row>
    <row r="668" spans="1:8" x14ac:dyDescent="0.35">
      <c r="A668" t="s">
        <v>8219</v>
      </c>
      <c r="B668">
        <v>33</v>
      </c>
      <c r="G668" t="s">
        <v>8221</v>
      </c>
      <c r="H668">
        <v>4</v>
      </c>
    </row>
    <row r="669" spans="1:8" x14ac:dyDescent="0.35">
      <c r="A669" t="s">
        <v>8219</v>
      </c>
      <c r="B669">
        <v>211</v>
      </c>
      <c r="G669" t="s">
        <v>8221</v>
      </c>
      <c r="H669">
        <v>1</v>
      </c>
    </row>
    <row r="670" spans="1:8" x14ac:dyDescent="0.35">
      <c r="A670" t="s">
        <v>8219</v>
      </c>
      <c r="B670">
        <v>196</v>
      </c>
      <c r="G670" t="s">
        <v>8221</v>
      </c>
      <c r="H670">
        <v>3</v>
      </c>
    </row>
    <row r="671" spans="1:8" x14ac:dyDescent="0.35">
      <c r="A671" t="s">
        <v>8219</v>
      </c>
      <c r="B671">
        <v>405</v>
      </c>
      <c r="G671" t="s">
        <v>8221</v>
      </c>
      <c r="H671">
        <v>1</v>
      </c>
    </row>
    <row r="672" spans="1:8" x14ac:dyDescent="0.35">
      <c r="A672" t="s">
        <v>8219</v>
      </c>
      <c r="B672">
        <v>206</v>
      </c>
      <c r="G672" t="s">
        <v>8221</v>
      </c>
      <c r="H672">
        <v>0</v>
      </c>
    </row>
    <row r="673" spans="1:8" x14ac:dyDescent="0.35">
      <c r="A673" t="s">
        <v>8219</v>
      </c>
      <c r="B673">
        <v>335</v>
      </c>
      <c r="G673" t="s">
        <v>8221</v>
      </c>
      <c r="H673">
        <v>12</v>
      </c>
    </row>
    <row r="674" spans="1:8" x14ac:dyDescent="0.35">
      <c r="A674" t="s">
        <v>8219</v>
      </c>
      <c r="B674">
        <v>215</v>
      </c>
      <c r="G674" t="s">
        <v>8221</v>
      </c>
      <c r="H674">
        <v>0</v>
      </c>
    </row>
    <row r="675" spans="1:8" x14ac:dyDescent="0.35">
      <c r="A675" t="s">
        <v>8219</v>
      </c>
      <c r="B675">
        <v>176</v>
      </c>
      <c r="G675" t="s">
        <v>8221</v>
      </c>
      <c r="H675">
        <v>1</v>
      </c>
    </row>
    <row r="676" spans="1:8" x14ac:dyDescent="0.35">
      <c r="A676" t="s">
        <v>8219</v>
      </c>
      <c r="B676">
        <v>555</v>
      </c>
      <c r="G676" t="s">
        <v>8221</v>
      </c>
      <c r="H676">
        <v>0</v>
      </c>
    </row>
    <row r="677" spans="1:8" x14ac:dyDescent="0.35">
      <c r="A677" t="s">
        <v>8219</v>
      </c>
      <c r="B677">
        <v>116</v>
      </c>
      <c r="G677" t="s">
        <v>8221</v>
      </c>
      <c r="H677">
        <v>0</v>
      </c>
    </row>
    <row r="678" spans="1:8" x14ac:dyDescent="0.35">
      <c r="A678" t="s">
        <v>8219</v>
      </c>
      <c r="B678">
        <v>615</v>
      </c>
      <c r="G678" t="s">
        <v>8221</v>
      </c>
      <c r="H678">
        <v>2</v>
      </c>
    </row>
    <row r="679" spans="1:8" x14ac:dyDescent="0.35">
      <c r="A679" t="s">
        <v>8219</v>
      </c>
      <c r="B679">
        <v>236</v>
      </c>
      <c r="G679" t="s">
        <v>8221</v>
      </c>
      <c r="H679">
        <v>92</v>
      </c>
    </row>
    <row r="680" spans="1:8" x14ac:dyDescent="0.35">
      <c r="A680" t="s">
        <v>8219</v>
      </c>
      <c r="B680">
        <v>145</v>
      </c>
      <c r="G680" t="s">
        <v>8221</v>
      </c>
      <c r="H680">
        <v>0</v>
      </c>
    </row>
    <row r="681" spans="1:8" x14ac:dyDescent="0.35">
      <c r="A681" t="s">
        <v>8219</v>
      </c>
      <c r="B681">
        <v>167</v>
      </c>
      <c r="G681" t="s">
        <v>8221</v>
      </c>
      <c r="H681">
        <v>3</v>
      </c>
    </row>
    <row r="682" spans="1:8" x14ac:dyDescent="0.35">
      <c r="A682" t="s">
        <v>8219</v>
      </c>
      <c r="B682">
        <v>235</v>
      </c>
      <c r="G682" t="s">
        <v>8221</v>
      </c>
      <c r="H682">
        <v>10</v>
      </c>
    </row>
    <row r="683" spans="1:8" x14ac:dyDescent="0.35">
      <c r="A683" t="s">
        <v>8219</v>
      </c>
      <c r="B683">
        <v>452</v>
      </c>
      <c r="G683" t="s">
        <v>8221</v>
      </c>
      <c r="H683">
        <v>7</v>
      </c>
    </row>
    <row r="684" spans="1:8" x14ac:dyDescent="0.35">
      <c r="A684" t="s">
        <v>8219</v>
      </c>
      <c r="B684">
        <v>241</v>
      </c>
      <c r="G684" t="s">
        <v>8221</v>
      </c>
      <c r="H684">
        <v>3</v>
      </c>
    </row>
    <row r="685" spans="1:8" x14ac:dyDescent="0.35">
      <c r="A685" t="s">
        <v>8219</v>
      </c>
      <c r="B685">
        <v>28</v>
      </c>
      <c r="G685" t="s">
        <v>8221</v>
      </c>
      <c r="H685">
        <v>0</v>
      </c>
    </row>
    <row r="686" spans="1:8" x14ac:dyDescent="0.35">
      <c r="A686" t="s">
        <v>8219</v>
      </c>
      <c r="B686">
        <v>140</v>
      </c>
      <c r="G686" t="s">
        <v>8221</v>
      </c>
      <c r="H686">
        <v>1</v>
      </c>
    </row>
    <row r="687" spans="1:8" x14ac:dyDescent="0.35">
      <c r="A687" t="s">
        <v>8219</v>
      </c>
      <c r="B687">
        <v>280</v>
      </c>
      <c r="G687" t="s">
        <v>8221</v>
      </c>
      <c r="H687">
        <v>0</v>
      </c>
    </row>
    <row r="688" spans="1:8" x14ac:dyDescent="0.35">
      <c r="A688" t="s">
        <v>8219</v>
      </c>
      <c r="B688">
        <v>70</v>
      </c>
      <c r="G688" t="s">
        <v>8221</v>
      </c>
      <c r="H688">
        <v>9</v>
      </c>
    </row>
    <row r="689" spans="1:8" x14ac:dyDescent="0.35">
      <c r="A689" t="s">
        <v>8219</v>
      </c>
      <c r="B689">
        <v>160</v>
      </c>
      <c r="G689" t="s">
        <v>8221</v>
      </c>
      <c r="H689">
        <v>2</v>
      </c>
    </row>
    <row r="690" spans="1:8" x14ac:dyDescent="0.35">
      <c r="A690" t="s">
        <v>8219</v>
      </c>
      <c r="B690">
        <v>141</v>
      </c>
      <c r="G690" t="s">
        <v>8221</v>
      </c>
      <c r="H690">
        <v>1</v>
      </c>
    </row>
    <row r="691" spans="1:8" x14ac:dyDescent="0.35">
      <c r="A691" t="s">
        <v>8219</v>
      </c>
      <c r="B691">
        <v>874</v>
      </c>
      <c r="G691" t="s">
        <v>8221</v>
      </c>
      <c r="H691">
        <v>2</v>
      </c>
    </row>
    <row r="692" spans="1:8" x14ac:dyDescent="0.35">
      <c r="A692" t="s">
        <v>8219</v>
      </c>
      <c r="B692">
        <v>73</v>
      </c>
      <c r="G692" t="s">
        <v>8221</v>
      </c>
      <c r="H692">
        <v>11</v>
      </c>
    </row>
    <row r="693" spans="1:8" x14ac:dyDescent="0.35">
      <c r="A693" t="s">
        <v>8219</v>
      </c>
      <c r="B693">
        <v>294</v>
      </c>
      <c r="G693" t="s">
        <v>8221</v>
      </c>
      <c r="H693">
        <v>0</v>
      </c>
    </row>
    <row r="694" spans="1:8" x14ac:dyDescent="0.35">
      <c r="A694" t="s">
        <v>8219</v>
      </c>
      <c r="B694">
        <v>740</v>
      </c>
      <c r="G694" t="s">
        <v>8221</v>
      </c>
      <c r="H694">
        <v>0</v>
      </c>
    </row>
    <row r="695" spans="1:8" x14ac:dyDescent="0.35">
      <c r="A695" t="s">
        <v>8219</v>
      </c>
      <c r="B695">
        <v>369</v>
      </c>
      <c r="G695" t="s">
        <v>8221</v>
      </c>
      <c r="H695">
        <v>9</v>
      </c>
    </row>
    <row r="696" spans="1:8" x14ac:dyDescent="0.35">
      <c r="A696" t="s">
        <v>8219</v>
      </c>
      <c r="B696">
        <v>110</v>
      </c>
      <c r="G696" t="s">
        <v>8221</v>
      </c>
      <c r="H696">
        <v>0</v>
      </c>
    </row>
    <row r="697" spans="1:8" x14ac:dyDescent="0.35">
      <c r="A697" t="s">
        <v>8219</v>
      </c>
      <c r="B697">
        <v>455</v>
      </c>
      <c r="G697" t="s">
        <v>8221</v>
      </c>
      <c r="H697">
        <v>4</v>
      </c>
    </row>
    <row r="698" spans="1:8" x14ac:dyDescent="0.35">
      <c r="A698" t="s">
        <v>8219</v>
      </c>
      <c r="B698">
        <v>224</v>
      </c>
      <c r="G698" t="s">
        <v>8221</v>
      </c>
      <c r="H698">
        <v>1</v>
      </c>
    </row>
    <row r="699" spans="1:8" x14ac:dyDescent="0.35">
      <c r="A699" t="s">
        <v>8219</v>
      </c>
      <c r="B699">
        <v>46</v>
      </c>
      <c r="G699" t="s">
        <v>8221</v>
      </c>
      <c r="H699">
        <v>2</v>
      </c>
    </row>
    <row r="700" spans="1:8" x14ac:dyDescent="0.35">
      <c r="A700" t="s">
        <v>8219</v>
      </c>
      <c r="B700">
        <v>284</v>
      </c>
      <c r="G700" t="s">
        <v>8221</v>
      </c>
      <c r="H700">
        <v>0</v>
      </c>
    </row>
    <row r="701" spans="1:8" x14ac:dyDescent="0.35">
      <c r="A701" t="s">
        <v>8219</v>
      </c>
      <c r="B701">
        <v>98</v>
      </c>
      <c r="G701" t="s">
        <v>8221</v>
      </c>
      <c r="H701">
        <v>1</v>
      </c>
    </row>
    <row r="702" spans="1:8" x14ac:dyDescent="0.35">
      <c r="A702" t="s">
        <v>8219</v>
      </c>
      <c r="B702">
        <v>56</v>
      </c>
      <c r="G702" t="s">
        <v>8221</v>
      </c>
      <c r="H702">
        <v>17</v>
      </c>
    </row>
    <row r="703" spans="1:8" x14ac:dyDescent="0.35">
      <c r="A703" t="s">
        <v>8219</v>
      </c>
      <c r="B703">
        <v>32</v>
      </c>
      <c r="G703" t="s">
        <v>8221</v>
      </c>
      <c r="H703">
        <v>2</v>
      </c>
    </row>
    <row r="704" spans="1:8" x14ac:dyDescent="0.35">
      <c r="A704" t="s">
        <v>8219</v>
      </c>
      <c r="B704">
        <v>30</v>
      </c>
      <c r="G704" t="s">
        <v>8221</v>
      </c>
      <c r="H704">
        <v>3</v>
      </c>
    </row>
    <row r="705" spans="1:8" x14ac:dyDescent="0.35">
      <c r="A705" t="s">
        <v>8219</v>
      </c>
      <c r="B705">
        <v>70</v>
      </c>
      <c r="G705" t="s">
        <v>8221</v>
      </c>
      <c r="H705">
        <v>41</v>
      </c>
    </row>
    <row r="706" spans="1:8" x14ac:dyDescent="0.35">
      <c r="A706" t="s">
        <v>8219</v>
      </c>
      <c r="B706">
        <v>44</v>
      </c>
      <c r="G706" t="s">
        <v>8221</v>
      </c>
      <c r="H706">
        <v>2</v>
      </c>
    </row>
    <row r="707" spans="1:8" x14ac:dyDescent="0.35">
      <c r="A707" t="s">
        <v>8219</v>
      </c>
      <c r="B707">
        <v>92</v>
      </c>
      <c r="G707" t="s">
        <v>8221</v>
      </c>
      <c r="H707">
        <v>3</v>
      </c>
    </row>
    <row r="708" spans="1:8" x14ac:dyDescent="0.35">
      <c r="A708" t="s">
        <v>8219</v>
      </c>
      <c r="B708">
        <v>205</v>
      </c>
      <c r="G708" t="s">
        <v>8221</v>
      </c>
      <c r="H708">
        <v>8</v>
      </c>
    </row>
    <row r="709" spans="1:8" x14ac:dyDescent="0.35">
      <c r="A709" t="s">
        <v>8219</v>
      </c>
      <c r="B709">
        <v>23</v>
      </c>
      <c r="G709" t="s">
        <v>8221</v>
      </c>
      <c r="H709">
        <v>0</v>
      </c>
    </row>
    <row r="710" spans="1:8" x14ac:dyDescent="0.35">
      <c r="A710" t="s">
        <v>8219</v>
      </c>
      <c r="B710">
        <v>4</v>
      </c>
      <c r="G710" t="s">
        <v>8221</v>
      </c>
      <c r="H710">
        <v>1</v>
      </c>
    </row>
    <row r="711" spans="1:8" x14ac:dyDescent="0.35">
      <c r="A711" t="s">
        <v>8219</v>
      </c>
      <c r="B711">
        <v>112</v>
      </c>
      <c r="G711" t="s">
        <v>8221</v>
      </c>
      <c r="H711">
        <v>3</v>
      </c>
    </row>
    <row r="712" spans="1:8" x14ac:dyDescent="0.35">
      <c r="A712" t="s">
        <v>8219</v>
      </c>
      <c r="B712">
        <v>27</v>
      </c>
      <c r="G712" t="s">
        <v>8221</v>
      </c>
      <c r="H712">
        <v>4</v>
      </c>
    </row>
    <row r="713" spans="1:8" x14ac:dyDescent="0.35">
      <c r="A713" t="s">
        <v>8219</v>
      </c>
      <c r="B713">
        <v>11</v>
      </c>
      <c r="G713" t="s">
        <v>8221</v>
      </c>
      <c r="H713">
        <v>9</v>
      </c>
    </row>
    <row r="714" spans="1:8" x14ac:dyDescent="0.35">
      <c r="A714" t="s">
        <v>8219</v>
      </c>
      <c r="B714">
        <v>26</v>
      </c>
      <c r="G714" t="s">
        <v>8221</v>
      </c>
      <c r="H714">
        <v>16</v>
      </c>
    </row>
    <row r="715" spans="1:8" x14ac:dyDescent="0.35">
      <c r="A715" t="s">
        <v>8219</v>
      </c>
      <c r="B715">
        <v>77</v>
      </c>
      <c r="G715" t="s">
        <v>8221</v>
      </c>
      <c r="H715">
        <v>1</v>
      </c>
    </row>
    <row r="716" spans="1:8" x14ac:dyDescent="0.35">
      <c r="A716" t="s">
        <v>8219</v>
      </c>
      <c r="B716">
        <v>136</v>
      </c>
      <c r="G716" t="s">
        <v>8221</v>
      </c>
      <c r="H716">
        <v>7</v>
      </c>
    </row>
    <row r="717" spans="1:8" x14ac:dyDescent="0.35">
      <c r="A717" t="s">
        <v>8219</v>
      </c>
      <c r="B717">
        <v>157</v>
      </c>
      <c r="G717" t="s">
        <v>8221</v>
      </c>
      <c r="H717">
        <v>0</v>
      </c>
    </row>
    <row r="718" spans="1:8" x14ac:dyDescent="0.35">
      <c r="A718" t="s">
        <v>8219</v>
      </c>
      <c r="B718">
        <v>158</v>
      </c>
      <c r="G718" t="s">
        <v>8221</v>
      </c>
      <c r="H718">
        <v>0</v>
      </c>
    </row>
    <row r="719" spans="1:8" x14ac:dyDescent="0.35">
      <c r="A719" t="s">
        <v>8219</v>
      </c>
      <c r="B719">
        <v>27</v>
      </c>
      <c r="G719" t="s">
        <v>8221</v>
      </c>
      <c r="H719">
        <v>0</v>
      </c>
    </row>
    <row r="720" spans="1:8" x14ac:dyDescent="0.35">
      <c r="A720" t="s">
        <v>8219</v>
      </c>
      <c r="B720">
        <v>23</v>
      </c>
      <c r="G720" t="s">
        <v>8221</v>
      </c>
      <c r="H720">
        <v>0</v>
      </c>
    </row>
    <row r="721" spans="1:8" x14ac:dyDescent="0.35">
      <c r="A721" t="s">
        <v>8219</v>
      </c>
      <c r="B721">
        <v>17</v>
      </c>
      <c r="G721" t="s">
        <v>8221</v>
      </c>
      <c r="H721">
        <v>0</v>
      </c>
    </row>
    <row r="722" spans="1:8" x14ac:dyDescent="0.35">
      <c r="A722" t="s">
        <v>8219</v>
      </c>
      <c r="B722">
        <v>37</v>
      </c>
      <c r="G722" t="s">
        <v>8221</v>
      </c>
      <c r="H722">
        <v>1</v>
      </c>
    </row>
    <row r="723" spans="1:8" x14ac:dyDescent="0.35">
      <c r="A723" t="s">
        <v>8219</v>
      </c>
      <c r="B723">
        <v>65</v>
      </c>
      <c r="G723" t="s">
        <v>8221</v>
      </c>
      <c r="H723">
        <v>2</v>
      </c>
    </row>
    <row r="724" spans="1:8" x14ac:dyDescent="0.35">
      <c r="A724" t="s">
        <v>8219</v>
      </c>
      <c r="B724">
        <v>18</v>
      </c>
      <c r="G724" t="s">
        <v>8221</v>
      </c>
      <c r="H724">
        <v>1</v>
      </c>
    </row>
    <row r="725" spans="1:8" x14ac:dyDescent="0.35">
      <c r="A725" t="s">
        <v>8219</v>
      </c>
      <c r="B725">
        <v>25</v>
      </c>
      <c r="G725" t="s">
        <v>8221</v>
      </c>
      <c r="H725">
        <v>15</v>
      </c>
    </row>
    <row r="726" spans="1:8" x14ac:dyDescent="0.35">
      <c r="A726" t="s">
        <v>8219</v>
      </c>
      <c r="B726">
        <v>104</v>
      </c>
      <c r="G726" t="s">
        <v>8221</v>
      </c>
      <c r="H726">
        <v>1</v>
      </c>
    </row>
    <row r="727" spans="1:8" x14ac:dyDescent="0.35">
      <c r="A727" t="s">
        <v>8219</v>
      </c>
      <c r="B727">
        <v>108</v>
      </c>
      <c r="G727" t="s">
        <v>8221</v>
      </c>
      <c r="H727">
        <v>1</v>
      </c>
    </row>
    <row r="728" spans="1:8" x14ac:dyDescent="0.35">
      <c r="A728" t="s">
        <v>8219</v>
      </c>
      <c r="B728">
        <v>38</v>
      </c>
      <c r="G728" t="s">
        <v>8221</v>
      </c>
      <c r="H728">
        <v>0</v>
      </c>
    </row>
    <row r="729" spans="1:8" x14ac:dyDescent="0.35">
      <c r="A729" t="s">
        <v>8219</v>
      </c>
      <c r="B729">
        <v>88</v>
      </c>
      <c r="G729" t="s">
        <v>8221</v>
      </c>
      <c r="H729">
        <v>39</v>
      </c>
    </row>
    <row r="730" spans="1:8" x14ac:dyDescent="0.35">
      <c r="A730" t="s">
        <v>8219</v>
      </c>
      <c r="B730">
        <v>82</v>
      </c>
      <c r="G730" t="s">
        <v>8221</v>
      </c>
      <c r="H730">
        <v>103</v>
      </c>
    </row>
    <row r="731" spans="1:8" x14ac:dyDescent="0.35">
      <c r="A731" t="s">
        <v>8219</v>
      </c>
      <c r="B731">
        <v>126</v>
      </c>
      <c r="G731" t="s">
        <v>8221</v>
      </c>
      <c r="H731">
        <v>0</v>
      </c>
    </row>
    <row r="732" spans="1:8" x14ac:dyDescent="0.35">
      <c r="A732" t="s">
        <v>8219</v>
      </c>
      <c r="B732">
        <v>133</v>
      </c>
      <c r="G732" t="s">
        <v>8221</v>
      </c>
      <c r="H732">
        <v>39</v>
      </c>
    </row>
    <row r="733" spans="1:8" x14ac:dyDescent="0.35">
      <c r="A733" t="s">
        <v>8219</v>
      </c>
      <c r="B733">
        <v>47</v>
      </c>
      <c r="G733" t="s">
        <v>8221</v>
      </c>
      <c r="H733">
        <v>15</v>
      </c>
    </row>
    <row r="734" spans="1:8" x14ac:dyDescent="0.35">
      <c r="A734" t="s">
        <v>8219</v>
      </c>
      <c r="B734">
        <v>58</v>
      </c>
      <c r="G734" t="s">
        <v>8221</v>
      </c>
      <c r="H734">
        <v>22</v>
      </c>
    </row>
    <row r="735" spans="1:8" x14ac:dyDescent="0.35">
      <c r="A735" t="s">
        <v>8219</v>
      </c>
      <c r="B735">
        <v>32</v>
      </c>
      <c r="G735" t="s">
        <v>8221</v>
      </c>
      <c r="H735">
        <v>92</v>
      </c>
    </row>
    <row r="736" spans="1:8" x14ac:dyDescent="0.35">
      <c r="A736" t="s">
        <v>8219</v>
      </c>
      <c r="B736">
        <v>37</v>
      </c>
      <c r="G736" t="s">
        <v>8221</v>
      </c>
      <c r="H736">
        <v>25</v>
      </c>
    </row>
    <row r="737" spans="1:8" x14ac:dyDescent="0.35">
      <c r="A737" t="s">
        <v>8219</v>
      </c>
      <c r="B737">
        <v>87</v>
      </c>
      <c r="G737" t="s">
        <v>8221</v>
      </c>
      <c r="H737">
        <v>19</v>
      </c>
    </row>
    <row r="738" spans="1:8" x14ac:dyDescent="0.35">
      <c r="A738" t="s">
        <v>8219</v>
      </c>
      <c r="B738">
        <v>15</v>
      </c>
      <c r="G738" t="s">
        <v>8221</v>
      </c>
      <c r="H738">
        <v>19</v>
      </c>
    </row>
    <row r="739" spans="1:8" x14ac:dyDescent="0.35">
      <c r="A739" t="s">
        <v>8219</v>
      </c>
      <c r="B739">
        <v>27</v>
      </c>
      <c r="G739" t="s">
        <v>8221</v>
      </c>
      <c r="H739">
        <v>13</v>
      </c>
    </row>
    <row r="740" spans="1:8" x14ac:dyDescent="0.35">
      <c r="A740" t="s">
        <v>8219</v>
      </c>
      <c r="B740">
        <v>19</v>
      </c>
      <c r="G740" t="s">
        <v>8221</v>
      </c>
      <c r="H740">
        <v>124</v>
      </c>
    </row>
    <row r="741" spans="1:8" x14ac:dyDescent="0.35">
      <c r="A741" t="s">
        <v>8219</v>
      </c>
      <c r="B741">
        <v>17</v>
      </c>
      <c r="G741" t="s">
        <v>8221</v>
      </c>
      <c r="H741">
        <v>4</v>
      </c>
    </row>
    <row r="742" spans="1:8" x14ac:dyDescent="0.35">
      <c r="A742" t="s">
        <v>8219</v>
      </c>
      <c r="B742">
        <v>26</v>
      </c>
      <c r="G742" t="s">
        <v>8221</v>
      </c>
      <c r="H742">
        <v>10</v>
      </c>
    </row>
    <row r="743" spans="1:8" x14ac:dyDescent="0.35">
      <c r="A743" t="s">
        <v>8219</v>
      </c>
      <c r="B743">
        <v>28</v>
      </c>
      <c r="G743" t="s">
        <v>8221</v>
      </c>
      <c r="H743">
        <v>15</v>
      </c>
    </row>
    <row r="744" spans="1:8" x14ac:dyDescent="0.35">
      <c r="A744" t="s">
        <v>8219</v>
      </c>
      <c r="B744">
        <v>37</v>
      </c>
      <c r="G744" t="s">
        <v>8221</v>
      </c>
      <c r="H744">
        <v>38</v>
      </c>
    </row>
    <row r="745" spans="1:8" x14ac:dyDescent="0.35">
      <c r="A745" t="s">
        <v>8219</v>
      </c>
      <c r="B745">
        <v>128</v>
      </c>
      <c r="G745" t="s">
        <v>8221</v>
      </c>
      <c r="H745">
        <v>152</v>
      </c>
    </row>
    <row r="746" spans="1:8" x14ac:dyDescent="0.35">
      <c r="A746" t="s">
        <v>8219</v>
      </c>
      <c r="B746">
        <v>10</v>
      </c>
      <c r="G746" t="s">
        <v>8221</v>
      </c>
      <c r="H746">
        <v>24</v>
      </c>
    </row>
    <row r="747" spans="1:8" x14ac:dyDescent="0.35">
      <c r="A747" t="s">
        <v>8219</v>
      </c>
      <c r="B747">
        <v>83</v>
      </c>
      <c r="G747" t="s">
        <v>8221</v>
      </c>
      <c r="H747">
        <v>76</v>
      </c>
    </row>
    <row r="748" spans="1:8" x14ac:dyDescent="0.35">
      <c r="A748" t="s">
        <v>8219</v>
      </c>
      <c r="B748">
        <v>46</v>
      </c>
      <c r="G748" t="s">
        <v>8221</v>
      </c>
      <c r="H748">
        <v>185</v>
      </c>
    </row>
    <row r="749" spans="1:8" x14ac:dyDescent="0.35">
      <c r="A749" t="s">
        <v>8219</v>
      </c>
      <c r="B749">
        <v>90</v>
      </c>
      <c r="G749" t="s">
        <v>8221</v>
      </c>
      <c r="H749">
        <v>33</v>
      </c>
    </row>
    <row r="750" spans="1:8" x14ac:dyDescent="0.35">
      <c r="A750" t="s">
        <v>8219</v>
      </c>
      <c r="B750">
        <v>81</v>
      </c>
      <c r="G750" t="s">
        <v>8221</v>
      </c>
      <c r="H750">
        <v>108</v>
      </c>
    </row>
    <row r="751" spans="1:8" x14ac:dyDescent="0.35">
      <c r="A751" t="s">
        <v>8219</v>
      </c>
      <c r="B751">
        <v>32</v>
      </c>
      <c r="G751" t="s">
        <v>8221</v>
      </c>
      <c r="H751">
        <v>29</v>
      </c>
    </row>
    <row r="752" spans="1:8" x14ac:dyDescent="0.35">
      <c r="A752" t="s">
        <v>8219</v>
      </c>
      <c r="B752">
        <v>20</v>
      </c>
      <c r="G752" t="s">
        <v>8221</v>
      </c>
      <c r="H752">
        <v>24</v>
      </c>
    </row>
    <row r="753" spans="1:8" x14ac:dyDescent="0.35">
      <c r="A753" t="s">
        <v>8219</v>
      </c>
      <c r="B753">
        <v>70</v>
      </c>
      <c r="G753" t="s">
        <v>8221</v>
      </c>
      <c r="H753">
        <v>4</v>
      </c>
    </row>
    <row r="754" spans="1:8" x14ac:dyDescent="0.35">
      <c r="A754" t="s">
        <v>8219</v>
      </c>
      <c r="B754">
        <v>168</v>
      </c>
      <c r="G754" t="s">
        <v>8221</v>
      </c>
      <c r="H754">
        <v>4</v>
      </c>
    </row>
    <row r="755" spans="1:8" x14ac:dyDescent="0.35">
      <c r="A755" t="s">
        <v>8219</v>
      </c>
      <c r="B755">
        <v>34</v>
      </c>
      <c r="G755" t="s">
        <v>8221</v>
      </c>
      <c r="H755">
        <v>15</v>
      </c>
    </row>
    <row r="756" spans="1:8" x14ac:dyDescent="0.35">
      <c r="A756" t="s">
        <v>8219</v>
      </c>
      <c r="B756">
        <v>48</v>
      </c>
      <c r="G756" t="s">
        <v>8221</v>
      </c>
      <c r="H756">
        <v>4</v>
      </c>
    </row>
    <row r="757" spans="1:8" x14ac:dyDescent="0.35">
      <c r="A757" t="s">
        <v>8219</v>
      </c>
      <c r="B757">
        <v>48</v>
      </c>
      <c r="G757" t="s">
        <v>8221</v>
      </c>
      <c r="H757">
        <v>139</v>
      </c>
    </row>
    <row r="758" spans="1:8" x14ac:dyDescent="0.35">
      <c r="A758" t="s">
        <v>8219</v>
      </c>
      <c r="B758">
        <v>221</v>
      </c>
      <c r="G758" t="s">
        <v>8221</v>
      </c>
      <c r="H758">
        <v>2</v>
      </c>
    </row>
    <row r="759" spans="1:8" x14ac:dyDescent="0.35">
      <c r="A759" t="s">
        <v>8219</v>
      </c>
      <c r="B759">
        <v>107</v>
      </c>
      <c r="G759" t="s">
        <v>8221</v>
      </c>
      <c r="H759">
        <v>18</v>
      </c>
    </row>
    <row r="760" spans="1:8" x14ac:dyDescent="0.35">
      <c r="A760" t="s">
        <v>8219</v>
      </c>
      <c r="B760">
        <v>45</v>
      </c>
      <c r="G760" t="s">
        <v>8221</v>
      </c>
      <c r="H760">
        <v>81</v>
      </c>
    </row>
    <row r="761" spans="1:8" x14ac:dyDescent="0.35">
      <c r="A761" t="s">
        <v>8219</v>
      </c>
      <c r="B761">
        <v>36</v>
      </c>
      <c r="G761" t="s">
        <v>8221</v>
      </c>
      <c r="H761">
        <v>86</v>
      </c>
    </row>
    <row r="762" spans="1:8" x14ac:dyDescent="0.35">
      <c r="A762" t="s">
        <v>8219</v>
      </c>
      <c r="B762">
        <v>101</v>
      </c>
      <c r="G762" t="s">
        <v>8221</v>
      </c>
      <c r="H762">
        <v>140</v>
      </c>
    </row>
    <row r="763" spans="1:8" x14ac:dyDescent="0.35">
      <c r="A763" t="s">
        <v>8219</v>
      </c>
      <c r="B763">
        <v>62</v>
      </c>
      <c r="G763" t="s">
        <v>8221</v>
      </c>
      <c r="H763">
        <v>37</v>
      </c>
    </row>
    <row r="764" spans="1:8" x14ac:dyDescent="0.35">
      <c r="A764" t="s">
        <v>8219</v>
      </c>
      <c r="B764">
        <v>32</v>
      </c>
      <c r="G764" t="s">
        <v>8221</v>
      </c>
      <c r="H764">
        <v>6</v>
      </c>
    </row>
    <row r="765" spans="1:8" x14ac:dyDescent="0.35">
      <c r="A765" t="s">
        <v>8219</v>
      </c>
      <c r="B765">
        <v>89</v>
      </c>
      <c r="G765" t="s">
        <v>8221</v>
      </c>
      <c r="H765">
        <v>113</v>
      </c>
    </row>
    <row r="766" spans="1:8" x14ac:dyDescent="0.35">
      <c r="A766" t="s">
        <v>8219</v>
      </c>
      <c r="B766">
        <v>93</v>
      </c>
      <c r="G766" t="s">
        <v>8221</v>
      </c>
      <c r="H766">
        <v>37</v>
      </c>
    </row>
    <row r="767" spans="1:8" x14ac:dyDescent="0.35">
      <c r="A767" t="s">
        <v>8219</v>
      </c>
      <c r="B767">
        <v>98</v>
      </c>
      <c r="G767" t="s">
        <v>8221</v>
      </c>
      <c r="H767">
        <v>18</v>
      </c>
    </row>
    <row r="768" spans="1:8" x14ac:dyDescent="0.35">
      <c r="A768" t="s">
        <v>8219</v>
      </c>
      <c r="B768">
        <v>82</v>
      </c>
      <c r="G768" t="s">
        <v>8221</v>
      </c>
      <c r="H768">
        <v>75</v>
      </c>
    </row>
    <row r="769" spans="1:8" x14ac:dyDescent="0.35">
      <c r="A769" t="s">
        <v>8219</v>
      </c>
      <c r="B769">
        <v>116</v>
      </c>
      <c r="G769" t="s">
        <v>8221</v>
      </c>
      <c r="H769">
        <v>52</v>
      </c>
    </row>
    <row r="770" spans="1:8" x14ac:dyDescent="0.35">
      <c r="A770" t="s">
        <v>8219</v>
      </c>
      <c r="B770">
        <v>52</v>
      </c>
      <c r="G770" t="s">
        <v>8221</v>
      </c>
      <c r="H770">
        <v>122</v>
      </c>
    </row>
    <row r="771" spans="1:8" x14ac:dyDescent="0.35">
      <c r="A771" t="s">
        <v>8219</v>
      </c>
      <c r="B771">
        <v>23</v>
      </c>
      <c r="G771" t="s">
        <v>8221</v>
      </c>
      <c r="H771">
        <v>8</v>
      </c>
    </row>
    <row r="772" spans="1:8" x14ac:dyDescent="0.35">
      <c r="A772" t="s">
        <v>8219</v>
      </c>
      <c r="B772">
        <v>77</v>
      </c>
      <c r="G772" t="s">
        <v>8221</v>
      </c>
      <c r="H772">
        <v>8</v>
      </c>
    </row>
    <row r="773" spans="1:8" x14ac:dyDescent="0.35">
      <c r="A773" t="s">
        <v>8219</v>
      </c>
      <c r="B773">
        <v>49</v>
      </c>
      <c r="G773" t="s">
        <v>8221</v>
      </c>
      <c r="H773">
        <v>96</v>
      </c>
    </row>
    <row r="774" spans="1:8" x14ac:dyDescent="0.35">
      <c r="A774" t="s">
        <v>8219</v>
      </c>
      <c r="B774">
        <v>59</v>
      </c>
      <c r="G774" t="s">
        <v>8221</v>
      </c>
      <c r="H774">
        <v>9</v>
      </c>
    </row>
    <row r="775" spans="1:8" x14ac:dyDescent="0.35">
      <c r="A775" t="s">
        <v>8219</v>
      </c>
      <c r="B775">
        <v>113</v>
      </c>
      <c r="G775" t="s">
        <v>8221</v>
      </c>
      <c r="H775">
        <v>2</v>
      </c>
    </row>
    <row r="776" spans="1:8" x14ac:dyDescent="0.35">
      <c r="A776" t="s">
        <v>8219</v>
      </c>
      <c r="B776">
        <v>34</v>
      </c>
      <c r="G776" t="s">
        <v>8221</v>
      </c>
      <c r="H776">
        <v>26</v>
      </c>
    </row>
    <row r="777" spans="1:8" x14ac:dyDescent="0.35">
      <c r="A777" t="s">
        <v>8219</v>
      </c>
      <c r="B777">
        <v>42</v>
      </c>
      <c r="G777" t="s">
        <v>8221</v>
      </c>
      <c r="H777">
        <v>23</v>
      </c>
    </row>
    <row r="778" spans="1:8" x14ac:dyDescent="0.35">
      <c r="A778" t="s">
        <v>8219</v>
      </c>
      <c r="B778">
        <v>42</v>
      </c>
      <c r="G778" t="s">
        <v>8221</v>
      </c>
      <c r="H778">
        <v>0</v>
      </c>
    </row>
    <row r="779" spans="1:8" x14ac:dyDescent="0.35">
      <c r="A779" t="s">
        <v>8219</v>
      </c>
      <c r="B779">
        <v>49</v>
      </c>
      <c r="G779" t="s">
        <v>8221</v>
      </c>
      <c r="H779">
        <v>140</v>
      </c>
    </row>
    <row r="780" spans="1:8" x14ac:dyDescent="0.35">
      <c r="A780" t="s">
        <v>8219</v>
      </c>
      <c r="B780">
        <v>56</v>
      </c>
      <c r="G780" t="s">
        <v>8221</v>
      </c>
      <c r="H780">
        <v>0</v>
      </c>
    </row>
    <row r="781" spans="1:8" x14ac:dyDescent="0.35">
      <c r="A781" t="s">
        <v>8219</v>
      </c>
      <c r="B781">
        <v>25</v>
      </c>
      <c r="G781" t="s">
        <v>8221</v>
      </c>
      <c r="H781">
        <v>6</v>
      </c>
    </row>
    <row r="782" spans="1:8" x14ac:dyDescent="0.35">
      <c r="A782" t="s">
        <v>8219</v>
      </c>
      <c r="B782">
        <v>52</v>
      </c>
      <c r="G782" t="s">
        <v>8221</v>
      </c>
      <c r="H782">
        <v>100</v>
      </c>
    </row>
    <row r="783" spans="1:8" x14ac:dyDescent="0.35">
      <c r="A783" t="s">
        <v>8219</v>
      </c>
      <c r="B783">
        <v>34</v>
      </c>
      <c r="G783" t="s">
        <v>8221</v>
      </c>
      <c r="H783">
        <v>0</v>
      </c>
    </row>
    <row r="784" spans="1:8" x14ac:dyDescent="0.35">
      <c r="A784" t="s">
        <v>8219</v>
      </c>
      <c r="B784">
        <v>67</v>
      </c>
      <c r="G784" t="s">
        <v>8221</v>
      </c>
      <c r="H784">
        <v>4</v>
      </c>
    </row>
    <row r="785" spans="1:8" x14ac:dyDescent="0.35">
      <c r="A785" t="s">
        <v>8219</v>
      </c>
      <c r="B785">
        <v>70</v>
      </c>
      <c r="G785" t="s">
        <v>8221</v>
      </c>
      <c r="H785">
        <v>8</v>
      </c>
    </row>
    <row r="786" spans="1:8" x14ac:dyDescent="0.35">
      <c r="A786" t="s">
        <v>8219</v>
      </c>
      <c r="B786">
        <v>89</v>
      </c>
      <c r="G786" t="s">
        <v>8221</v>
      </c>
      <c r="H786">
        <v>0</v>
      </c>
    </row>
    <row r="787" spans="1:8" x14ac:dyDescent="0.35">
      <c r="A787" t="s">
        <v>8219</v>
      </c>
      <c r="B787">
        <v>107</v>
      </c>
      <c r="G787" t="s">
        <v>8221</v>
      </c>
      <c r="H787">
        <v>16</v>
      </c>
    </row>
    <row r="788" spans="1:8" x14ac:dyDescent="0.35">
      <c r="A788" t="s">
        <v>8219</v>
      </c>
      <c r="B788">
        <v>159</v>
      </c>
      <c r="G788" t="s">
        <v>8221</v>
      </c>
      <c r="H788">
        <v>2</v>
      </c>
    </row>
    <row r="789" spans="1:8" x14ac:dyDescent="0.35">
      <c r="A789" t="s">
        <v>8219</v>
      </c>
      <c r="B789">
        <v>181</v>
      </c>
      <c r="G789" t="s">
        <v>8221</v>
      </c>
      <c r="H789">
        <v>48</v>
      </c>
    </row>
    <row r="790" spans="1:8" x14ac:dyDescent="0.35">
      <c r="A790" t="s">
        <v>8219</v>
      </c>
      <c r="B790">
        <v>131</v>
      </c>
      <c r="G790" t="s">
        <v>8221</v>
      </c>
      <c r="H790">
        <v>2</v>
      </c>
    </row>
    <row r="791" spans="1:8" x14ac:dyDescent="0.35">
      <c r="A791" t="s">
        <v>8219</v>
      </c>
      <c r="B791">
        <v>125</v>
      </c>
      <c r="G791" t="s">
        <v>8221</v>
      </c>
      <c r="H791">
        <v>2</v>
      </c>
    </row>
    <row r="792" spans="1:8" x14ac:dyDescent="0.35">
      <c r="A792" t="s">
        <v>8219</v>
      </c>
      <c r="B792">
        <v>61</v>
      </c>
      <c r="G792" t="s">
        <v>8221</v>
      </c>
      <c r="H792">
        <v>1</v>
      </c>
    </row>
    <row r="793" spans="1:8" x14ac:dyDescent="0.35">
      <c r="A793" t="s">
        <v>8219</v>
      </c>
      <c r="B793">
        <v>90</v>
      </c>
      <c r="G793" t="s">
        <v>8221</v>
      </c>
      <c r="H793">
        <v>17</v>
      </c>
    </row>
    <row r="794" spans="1:8" x14ac:dyDescent="0.35">
      <c r="A794" t="s">
        <v>8219</v>
      </c>
      <c r="B794">
        <v>35</v>
      </c>
      <c r="G794" t="s">
        <v>8221</v>
      </c>
      <c r="H794">
        <v>0</v>
      </c>
    </row>
    <row r="795" spans="1:8" x14ac:dyDescent="0.35">
      <c r="A795" t="s">
        <v>8219</v>
      </c>
      <c r="B795">
        <v>90</v>
      </c>
      <c r="G795" t="s">
        <v>8221</v>
      </c>
      <c r="H795">
        <v>11</v>
      </c>
    </row>
    <row r="796" spans="1:8" x14ac:dyDescent="0.35">
      <c r="A796" t="s">
        <v>8219</v>
      </c>
      <c r="B796">
        <v>4</v>
      </c>
      <c r="G796" t="s">
        <v>8221</v>
      </c>
      <c r="H796">
        <v>95</v>
      </c>
    </row>
    <row r="797" spans="1:8" x14ac:dyDescent="0.35">
      <c r="A797" t="s">
        <v>8219</v>
      </c>
      <c r="B797">
        <v>120</v>
      </c>
      <c r="G797" t="s">
        <v>8221</v>
      </c>
      <c r="H797">
        <v>13</v>
      </c>
    </row>
    <row r="798" spans="1:8" x14ac:dyDescent="0.35">
      <c r="A798" t="s">
        <v>8219</v>
      </c>
      <c r="B798">
        <v>14</v>
      </c>
      <c r="G798" t="s">
        <v>8221</v>
      </c>
      <c r="H798">
        <v>2</v>
      </c>
    </row>
    <row r="799" spans="1:8" x14ac:dyDescent="0.35">
      <c r="A799" t="s">
        <v>8219</v>
      </c>
      <c r="B799">
        <v>27</v>
      </c>
      <c r="G799" t="s">
        <v>8221</v>
      </c>
      <c r="H799">
        <v>2</v>
      </c>
    </row>
    <row r="800" spans="1:8" x14ac:dyDescent="0.35">
      <c r="A800" t="s">
        <v>8219</v>
      </c>
      <c r="B800">
        <v>49</v>
      </c>
      <c r="G800" t="s">
        <v>8221</v>
      </c>
      <c r="H800">
        <v>3</v>
      </c>
    </row>
    <row r="801" spans="1:8" x14ac:dyDescent="0.35">
      <c r="A801" t="s">
        <v>8219</v>
      </c>
      <c r="B801">
        <v>102</v>
      </c>
      <c r="G801" t="s">
        <v>8221</v>
      </c>
      <c r="H801">
        <v>0</v>
      </c>
    </row>
    <row r="802" spans="1:8" x14ac:dyDescent="0.35">
      <c r="A802" t="s">
        <v>8219</v>
      </c>
      <c r="B802">
        <v>3</v>
      </c>
      <c r="G802" t="s">
        <v>8221</v>
      </c>
      <c r="H802">
        <v>0</v>
      </c>
    </row>
    <row r="803" spans="1:8" x14ac:dyDescent="0.35">
      <c r="A803" t="s">
        <v>8219</v>
      </c>
      <c r="B803">
        <v>25</v>
      </c>
      <c r="G803" t="s">
        <v>8221</v>
      </c>
      <c r="H803">
        <v>0</v>
      </c>
    </row>
    <row r="804" spans="1:8" x14ac:dyDescent="0.35">
      <c r="A804" t="s">
        <v>8219</v>
      </c>
      <c r="B804">
        <v>118</v>
      </c>
      <c r="G804" t="s">
        <v>8221</v>
      </c>
      <c r="H804">
        <v>2</v>
      </c>
    </row>
    <row r="805" spans="1:8" x14ac:dyDescent="0.35">
      <c r="A805" t="s">
        <v>8219</v>
      </c>
      <c r="B805">
        <v>57</v>
      </c>
      <c r="G805" t="s">
        <v>8221</v>
      </c>
      <c r="H805">
        <v>24</v>
      </c>
    </row>
    <row r="806" spans="1:8" x14ac:dyDescent="0.35">
      <c r="A806" t="s">
        <v>8219</v>
      </c>
      <c r="B806">
        <v>11</v>
      </c>
      <c r="G806" t="s">
        <v>8221</v>
      </c>
      <c r="H806">
        <v>25</v>
      </c>
    </row>
    <row r="807" spans="1:8" x14ac:dyDescent="0.35">
      <c r="A807" t="s">
        <v>8219</v>
      </c>
      <c r="B807">
        <v>33</v>
      </c>
      <c r="G807" t="s">
        <v>8221</v>
      </c>
      <c r="H807">
        <v>3</v>
      </c>
    </row>
    <row r="808" spans="1:8" x14ac:dyDescent="0.35">
      <c r="A808" t="s">
        <v>8219</v>
      </c>
      <c r="B808">
        <v>40</v>
      </c>
      <c r="G808" t="s">
        <v>8221</v>
      </c>
      <c r="H808">
        <v>41</v>
      </c>
    </row>
    <row r="809" spans="1:8" x14ac:dyDescent="0.35">
      <c r="A809" t="s">
        <v>8219</v>
      </c>
      <c r="B809">
        <v>50</v>
      </c>
      <c r="G809" t="s">
        <v>8221</v>
      </c>
      <c r="H809">
        <v>2</v>
      </c>
    </row>
    <row r="810" spans="1:8" x14ac:dyDescent="0.35">
      <c r="A810" t="s">
        <v>8219</v>
      </c>
      <c r="B810">
        <v>38</v>
      </c>
      <c r="G810" t="s">
        <v>8221</v>
      </c>
      <c r="H810">
        <v>4</v>
      </c>
    </row>
    <row r="811" spans="1:8" x14ac:dyDescent="0.35">
      <c r="A811" t="s">
        <v>8219</v>
      </c>
      <c r="B811">
        <v>96</v>
      </c>
      <c r="G811" t="s">
        <v>8221</v>
      </c>
      <c r="H811">
        <v>99</v>
      </c>
    </row>
    <row r="812" spans="1:8" x14ac:dyDescent="0.35">
      <c r="A812" t="s">
        <v>8219</v>
      </c>
      <c r="B812">
        <v>48</v>
      </c>
      <c r="G812" t="s">
        <v>8221</v>
      </c>
      <c r="H812">
        <v>4</v>
      </c>
    </row>
    <row r="813" spans="1:8" x14ac:dyDescent="0.35">
      <c r="A813" t="s">
        <v>8219</v>
      </c>
      <c r="B813">
        <v>33</v>
      </c>
      <c r="G813" t="s">
        <v>8221</v>
      </c>
      <c r="H813">
        <v>4</v>
      </c>
    </row>
    <row r="814" spans="1:8" x14ac:dyDescent="0.35">
      <c r="A814" t="s">
        <v>8219</v>
      </c>
      <c r="B814">
        <v>226</v>
      </c>
      <c r="G814" t="s">
        <v>8221</v>
      </c>
      <c r="H814">
        <v>38</v>
      </c>
    </row>
    <row r="815" spans="1:8" x14ac:dyDescent="0.35">
      <c r="A815" t="s">
        <v>8219</v>
      </c>
      <c r="B815">
        <v>14</v>
      </c>
      <c r="G815" t="s">
        <v>8221</v>
      </c>
      <c r="H815">
        <v>285</v>
      </c>
    </row>
    <row r="816" spans="1:8" x14ac:dyDescent="0.35">
      <c r="A816" t="s">
        <v>8219</v>
      </c>
      <c r="B816">
        <v>20</v>
      </c>
      <c r="G816" t="s">
        <v>8221</v>
      </c>
      <c r="H816">
        <v>1</v>
      </c>
    </row>
    <row r="817" spans="1:8" x14ac:dyDescent="0.35">
      <c r="A817" t="s">
        <v>8219</v>
      </c>
      <c r="B817">
        <v>25</v>
      </c>
      <c r="G817" t="s">
        <v>8221</v>
      </c>
      <c r="H817">
        <v>42</v>
      </c>
    </row>
    <row r="818" spans="1:8" x14ac:dyDescent="0.35">
      <c r="A818" t="s">
        <v>8219</v>
      </c>
      <c r="B818">
        <v>90</v>
      </c>
      <c r="G818" t="s">
        <v>8221</v>
      </c>
      <c r="H818">
        <v>26</v>
      </c>
    </row>
    <row r="819" spans="1:8" x14ac:dyDescent="0.35">
      <c r="A819" t="s">
        <v>8219</v>
      </c>
      <c r="B819">
        <v>11</v>
      </c>
      <c r="G819" t="s">
        <v>8221</v>
      </c>
      <c r="H819">
        <v>2</v>
      </c>
    </row>
    <row r="820" spans="1:8" x14ac:dyDescent="0.35">
      <c r="A820" t="s">
        <v>8219</v>
      </c>
      <c r="B820">
        <v>55</v>
      </c>
      <c r="G820" t="s">
        <v>8221</v>
      </c>
      <c r="H820">
        <v>4</v>
      </c>
    </row>
    <row r="821" spans="1:8" x14ac:dyDescent="0.35">
      <c r="A821" t="s">
        <v>8219</v>
      </c>
      <c r="B821">
        <v>30</v>
      </c>
      <c r="G821" t="s">
        <v>8221</v>
      </c>
      <c r="H821">
        <v>6</v>
      </c>
    </row>
    <row r="822" spans="1:8" x14ac:dyDescent="0.35">
      <c r="A822" t="s">
        <v>8219</v>
      </c>
      <c r="B822">
        <v>28</v>
      </c>
      <c r="G822" t="s">
        <v>8221</v>
      </c>
      <c r="H822">
        <v>70</v>
      </c>
    </row>
    <row r="823" spans="1:8" x14ac:dyDescent="0.35">
      <c r="A823" t="s">
        <v>8219</v>
      </c>
      <c r="B823">
        <v>45</v>
      </c>
      <c r="G823" t="s">
        <v>8221</v>
      </c>
      <c r="H823">
        <v>9</v>
      </c>
    </row>
    <row r="824" spans="1:8" x14ac:dyDescent="0.35">
      <c r="A824" t="s">
        <v>8219</v>
      </c>
      <c r="B824">
        <v>13</v>
      </c>
      <c r="G824" t="s">
        <v>8221</v>
      </c>
      <c r="H824">
        <v>8</v>
      </c>
    </row>
    <row r="825" spans="1:8" x14ac:dyDescent="0.35">
      <c r="A825" t="s">
        <v>8219</v>
      </c>
      <c r="B825">
        <v>40</v>
      </c>
      <c r="G825" t="s">
        <v>8221</v>
      </c>
      <c r="H825">
        <v>105</v>
      </c>
    </row>
    <row r="826" spans="1:8" x14ac:dyDescent="0.35">
      <c r="A826" t="s">
        <v>8219</v>
      </c>
      <c r="B826">
        <v>21</v>
      </c>
      <c r="G826" t="s">
        <v>8221</v>
      </c>
      <c r="H826">
        <v>12</v>
      </c>
    </row>
    <row r="827" spans="1:8" x14ac:dyDescent="0.35">
      <c r="A827" t="s">
        <v>8219</v>
      </c>
      <c r="B827">
        <v>134</v>
      </c>
      <c r="G827" t="s">
        <v>8221</v>
      </c>
      <c r="H827">
        <v>0</v>
      </c>
    </row>
    <row r="828" spans="1:8" x14ac:dyDescent="0.35">
      <c r="A828" t="s">
        <v>8219</v>
      </c>
      <c r="B828">
        <v>20</v>
      </c>
      <c r="G828" t="s">
        <v>8221</v>
      </c>
      <c r="H828">
        <v>16</v>
      </c>
    </row>
    <row r="829" spans="1:8" x14ac:dyDescent="0.35">
      <c r="A829" t="s">
        <v>8219</v>
      </c>
      <c r="B829">
        <v>19</v>
      </c>
      <c r="G829" t="s">
        <v>8221</v>
      </c>
      <c r="H829">
        <v>7</v>
      </c>
    </row>
    <row r="830" spans="1:8" x14ac:dyDescent="0.35">
      <c r="A830" t="s">
        <v>8219</v>
      </c>
      <c r="B830">
        <v>209</v>
      </c>
      <c r="G830" t="s">
        <v>8221</v>
      </c>
      <c r="H830">
        <v>4</v>
      </c>
    </row>
    <row r="831" spans="1:8" x14ac:dyDescent="0.35">
      <c r="A831" t="s">
        <v>8219</v>
      </c>
      <c r="B831">
        <v>38</v>
      </c>
      <c r="G831" t="s">
        <v>8221</v>
      </c>
      <c r="H831">
        <v>1</v>
      </c>
    </row>
    <row r="832" spans="1:8" x14ac:dyDescent="0.35">
      <c r="A832" t="s">
        <v>8219</v>
      </c>
      <c r="B832">
        <v>24</v>
      </c>
      <c r="G832" t="s">
        <v>8221</v>
      </c>
      <c r="H832">
        <v>28</v>
      </c>
    </row>
    <row r="833" spans="1:8" x14ac:dyDescent="0.35">
      <c r="A833" t="s">
        <v>8219</v>
      </c>
      <c r="B833">
        <v>8</v>
      </c>
      <c r="G833" t="s">
        <v>8221</v>
      </c>
      <c r="H833">
        <v>1</v>
      </c>
    </row>
    <row r="834" spans="1:8" x14ac:dyDescent="0.35">
      <c r="A834" t="s">
        <v>8219</v>
      </c>
      <c r="B834">
        <v>179</v>
      </c>
      <c r="G834" t="s">
        <v>8221</v>
      </c>
      <c r="H834">
        <v>1</v>
      </c>
    </row>
    <row r="835" spans="1:8" x14ac:dyDescent="0.35">
      <c r="A835" t="s">
        <v>8219</v>
      </c>
      <c r="B835">
        <v>26</v>
      </c>
      <c r="G835" t="s">
        <v>8221</v>
      </c>
      <c r="H835">
        <v>5</v>
      </c>
    </row>
    <row r="836" spans="1:8" x14ac:dyDescent="0.35">
      <c r="A836" t="s">
        <v>8219</v>
      </c>
      <c r="B836">
        <v>131</v>
      </c>
      <c r="G836" t="s">
        <v>8221</v>
      </c>
      <c r="H836">
        <v>3</v>
      </c>
    </row>
    <row r="837" spans="1:8" x14ac:dyDescent="0.35">
      <c r="A837" t="s">
        <v>8219</v>
      </c>
      <c r="B837">
        <v>14</v>
      </c>
      <c r="G837" t="s">
        <v>8221</v>
      </c>
      <c r="H837">
        <v>2</v>
      </c>
    </row>
    <row r="838" spans="1:8" x14ac:dyDescent="0.35">
      <c r="A838" t="s">
        <v>8219</v>
      </c>
      <c r="B838">
        <v>174</v>
      </c>
      <c r="G838" t="s">
        <v>8221</v>
      </c>
      <c r="H838">
        <v>0</v>
      </c>
    </row>
    <row r="839" spans="1:8" x14ac:dyDescent="0.35">
      <c r="A839" t="s">
        <v>8219</v>
      </c>
      <c r="B839">
        <v>191</v>
      </c>
      <c r="G839" t="s">
        <v>8221</v>
      </c>
      <c r="H839">
        <v>0</v>
      </c>
    </row>
    <row r="840" spans="1:8" x14ac:dyDescent="0.35">
      <c r="A840" t="s">
        <v>8219</v>
      </c>
      <c r="B840">
        <v>38</v>
      </c>
      <c r="G840" t="s">
        <v>8221</v>
      </c>
      <c r="H840">
        <v>3</v>
      </c>
    </row>
    <row r="841" spans="1:8" x14ac:dyDescent="0.35">
      <c r="A841" t="s">
        <v>8219</v>
      </c>
      <c r="B841">
        <v>22</v>
      </c>
      <c r="G841" t="s">
        <v>8221</v>
      </c>
      <c r="H841">
        <v>0</v>
      </c>
    </row>
    <row r="842" spans="1:8" x14ac:dyDescent="0.35">
      <c r="A842" t="s">
        <v>8219</v>
      </c>
      <c r="B842">
        <v>149</v>
      </c>
      <c r="G842" t="s">
        <v>8221</v>
      </c>
      <c r="H842">
        <v>0</v>
      </c>
    </row>
    <row r="843" spans="1:8" x14ac:dyDescent="0.35">
      <c r="A843" t="s">
        <v>8219</v>
      </c>
      <c r="B843">
        <v>56</v>
      </c>
      <c r="G843" t="s">
        <v>8221</v>
      </c>
      <c r="H843">
        <v>3</v>
      </c>
    </row>
    <row r="844" spans="1:8" x14ac:dyDescent="0.35">
      <c r="A844" t="s">
        <v>8219</v>
      </c>
      <c r="B844">
        <v>19</v>
      </c>
      <c r="G844" t="s">
        <v>8221</v>
      </c>
      <c r="H844">
        <v>7</v>
      </c>
    </row>
    <row r="845" spans="1:8" x14ac:dyDescent="0.35">
      <c r="A845" t="s">
        <v>8219</v>
      </c>
      <c r="B845">
        <v>70</v>
      </c>
      <c r="G845" t="s">
        <v>8221</v>
      </c>
      <c r="H845">
        <v>25</v>
      </c>
    </row>
    <row r="846" spans="1:8" x14ac:dyDescent="0.35">
      <c r="A846" t="s">
        <v>8219</v>
      </c>
      <c r="B846">
        <v>81</v>
      </c>
      <c r="G846" t="s">
        <v>8221</v>
      </c>
      <c r="H846">
        <v>10</v>
      </c>
    </row>
    <row r="847" spans="1:8" x14ac:dyDescent="0.35">
      <c r="A847" t="s">
        <v>8219</v>
      </c>
      <c r="B847">
        <v>32</v>
      </c>
      <c r="G847" t="s">
        <v>8221</v>
      </c>
      <c r="H847">
        <v>3</v>
      </c>
    </row>
    <row r="848" spans="1:8" x14ac:dyDescent="0.35">
      <c r="A848" t="s">
        <v>8219</v>
      </c>
      <c r="B848">
        <v>26</v>
      </c>
      <c r="G848" t="s">
        <v>8221</v>
      </c>
      <c r="H848">
        <v>5</v>
      </c>
    </row>
    <row r="849" spans="1:8" x14ac:dyDescent="0.35">
      <c r="A849" t="s">
        <v>8219</v>
      </c>
      <c r="B849">
        <v>105</v>
      </c>
      <c r="G849" t="s">
        <v>8221</v>
      </c>
      <c r="H849">
        <v>5</v>
      </c>
    </row>
    <row r="850" spans="1:8" x14ac:dyDescent="0.35">
      <c r="A850" t="s">
        <v>8219</v>
      </c>
      <c r="B850">
        <v>29</v>
      </c>
      <c r="G850" t="s">
        <v>8221</v>
      </c>
      <c r="H850">
        <v>27</v>
      </c>
    </row>
    <row r="851" spans="1:8" x14ac:dyDescent="0.35">
      <c r="A851" t="s">
        <v>8219</v>
      </c>
      <c r="B851">
        <v>8</v>
      </c>
      <c r="G851" t="s">
        <v>8221</v>
      </c>
      <c r="H851">
        <v>2</v>
      </c>
    </row>
    <row r="852" spans="1:8" x14ac:dyDescent="0.35">
      <c r="A852" t="s">
        <v>8219</v>
      </c>
      <c r="B852">
        <v>89</v>
      </c>
      <c r="G852" t="s">
        <v>8221</v>
      </c>
      <c r="H852">
        <v>236</v>
      </c>
    </row>
    <row r="853" spans="1:8" x14ac:dyDescent="0.35">
      <c r="A853" t="s">
        <v>8219</v>
      </c>
      <c r="B853">
        <v>44</v>
      </c>
      <c r="G853" t="s">
        <v>8221</v>
      </c>
      <c r="H853">
        <v>1</v>
      </c>
    </row>
    <row r="854" spans="1:8" x14ac:dyDescent="0.35">
      <c r="A854" t="s">
        <v>8219</v>
      </c>
      <c r="B854">
        <v>246</v>
      </c>
      <c r="G854" t="s">
        <v>8221</v>
      </c>
      <c r="H854">
        <v>12</v>
      </c>
    </row>
    <row r="855" spans="1:8" x14ac:dyDescent="0.35">
      <c r="A855" t="s">
        <v>8219</v>
      </c>
      <c r="B855">
        <v>120</v>
      </c>
      <c r="G855" t="s">
        <v>8221</v>
      </c>
      <c r="H855">
        <v>4</v>
      </c>
    </row>
    <row r="856" spans="1:8" x14ac:dyDescent="0.35">
      <c r="A856" t="s">
        <v>8219</v>
      </c>
      <c r="B856">
        <v>26</v>
      </c>
      <c r="G856" t="s">
        <v>8221</v>
      </c>
      <c r="H856">
        <v>3</v>
      </c>
    </row>
    <row r="857" spans="1:8" x14ac:dyDescent="0.35">
      <c r="A857" t="s">
        <v>8219</v>
      </c>
      <c r="B857">
        <v>45</v>
      </c>
      <c r="G857" t="s">
        <v>8221</v>
      </c>
      <c r="H857">
        <v>99</v>
      </c>
    </row>
    <row r="858" spans="1:8" x14ac:dyDescent="0.35">
      <c r="A858" t="s">
        <v>8219</v>
      </c>
      <c r="B858">
        <v>20</v>
      </c>
      <c r="G858" t="s">
        <v>8221</v>
      </c>
      <c r="H858">
        <v>3</v>
      </c>
    </row>
    <row r="859" spans="1:8" x14ac:dyDescent="0.35">
      <c r="A859" t="s">
        <v>8219</v>
      </c>
      <c r="B859">
        <v>47</v>
      </c>
      <c r="G859" t="s">
        <v>8221</v>
      </c>
      <c r="H859">
        <v>3</v>
      </c>
    </row>
    <row r="860" spans="1:8" x14ac:dyDescent="0.35">
      <c r="A860" t="s">
        <v>8219</v>
      </c>
      <c r="B860">
        <v>13</v>
      </c>
      <c r="G860" t="s">
        <v>8221</v>
      </c>
      <c r="H860">
        <v>22</v>
      </c>
    </row>
    <row r="861" spans="1:8" x14ac:dyDescent="0.35">
      <c r="A861" t="s">
        <v>8219</v>
      </c>
      <c r="B861">
        <v>183</v>
      </c>
      <c r="G861" t="s">
        <v>8221</v>
      </c>
      <c r="H861">
        <v>4</v>
      </c>
    </row>
    <row r="862" spans="1:8" x14ac:dyDescent="0.35">
      <c r="A862" t="s">
        <v>8219</v>
      </c>
      <c r="B862">
        <v>21</v>
      </c>
      <c r="G862" t="s">
        <v>8221</v>
      </c>
      <c r="H862">
        <v>534</v>
      </c>
    </row>
    <row r="863" spans="1:8" x14ac:dyDescent="0.35">
      <c r="A863" t="s">
        <v>8219</v>
      </c>
      <c r="B863">
        <v>42</v>
      </c>
      <c r="G863" t="s">
        <v>8221</v>
      </c>
      <c r="H863">
        <v>12</v>
      </c>
    </row>
    <row r="864" spans="1:8" x14ac:dyDescent="0.35">
      <c r="A864" t="s">
        <v>8219</v>
      </c>
      <c r="B864">
        <v>54</v>
      </c>
      <c r="G864" t="s">
        <v>8221</v>
      </c>
      <c r="H864">
        <v>56</v>
      </c>
    </row>
    <row r="865" spans="1:8" x14ac:dyDescent="0.35">
      <c r="A865" t="s">
        <v>8219</v>
      </c>
      <c r="B865">
        <v>38</v>
      </c>
      <c r="G865" t="s">
        <v>8221</v>
      </c>
      <c r="H865">
        <v>11</v>
      </c>
    </row>
    <row r="866" spans="1:8" x14ac:dyDescent="0.35">
      <c r="A866" t="s">
        <v>8219</v>
      </c>
      <c r="B866">
        <v>64</v>
      </c>
      <c r="G866" t="s">
        <v>8221</v>
      </c>
      <c r="H866">
        <v>0</v>
      </c>
    </row>
    <row r="867" spans="1:8" x14ac:dyDescent="0.35">
      <c r="A867" t="s">
        <v>8219</v>
      </c>
      <c r="B867">
        <v>13</v>
      </c>
      <c r="G867" t="s">
        <v>8221</v>
      </c>
      <c r="H867">
        <v>12</v>
      </c>
    </row>
    <row r="868" spans="1:8" x14ac:dyDescent="0.35">
      <c r="A868" t="s">
        <v>8219</v>
      </c>
      <c r="B868">
        <v>33</v>
      </c>
      <c r="G868" t="s">
        <v>8221</v>
      </c>
      <c r="H868">
        <v>5</v>
      </c>
    </row>
    <row r="869" spans="1:8" x14ac:dyDescent="0.35">
      <c r="A869" t="s">
        <v>8219</v>
      </c>
      <c r="B869">
        <v>52</v>
      </c>
      <c r="G869" t="s">
        <v>8221</v>
      </c>
      <c r="H869">
        <v>24</v>
      </c>
    </row>
    <row r="870" spans="1:8" x14ac:dyDescent="0.35">
      <c r="A870" t="s">
        <v>8219</v>
      </c>
      <c r="B870">
        <v>107</v>
      </c>
      <c r="G870" t="s">
        <v>8221</v>
      </c>
      <c r="H870">
        <v>89</v>
      </c>
    </row>
    <row r="871" spans="1:8" x14ac:dyDescent="0.35">
      <c r="A871" t="s">
        <v>8219</v>
      </c>
      <c r="B871">
        <v>11</v>
      </c>
      <c r="G871" t="s">
        <v>8221</v>
      </c>
      <c r="H871">
        <v>1</v>
      </c>
    </row>
    <row r="872" spans="1:8" x14ac:dyDescent="0.35">
      <c r="A872" t="s">
        <v>8219</v>
      </c>
      <c r="B872">
        <v>34</v>
      </c>
      <c r="G872" t="s">
        <v>8221</v>
      </c>
      <c r="H872">
        <v>55</v>
      </c>
    </row>
    <row r="873" spans="1:8" x14ac:dyDescent="0.35">
      <c r="A873" t="s">
        <v>8219</v>
      </c>
      <c r="B873">
        <v>75</v>
      </c>
      <c r="G873" t="s">
        <v>8221</v>
      </c>
      <c r="H873">
        <v>2</v>
      </c>
    </row>
    <row r="874" spans="1:8" x14ac:dyDescent="0.35">
      <c r="A874" t="s">
        <v>8219</v>
      </c>
      <c r="B874">
        <v>26</v>
      </c>
      <c r="G874" t="s">
        <v>8221</v>
      </c>
      <c r="H874">
        <v>0</v>
      </c>
    </row>
    <row r="875" spans="1:8" x14ac:dyDescent="0.35">
      <c r="A875" t="s">
        <v>8219</v>
      </c>
      <c r="B875">
        <v>50</v>
      </c>
      <c r="G875" t="s">
        <v>8221</v>
      </c>
      <c r="H875">
        <v>4</v>
      </c>
    </row>
    <row r="876" spans="1:8" x14ac:dyDescent="0.35">
      <c r="A876" t="s">
        <v>8219</v>
      </c>
      <c r="B876">
        <v>80</v>
      </c>
      <c r="G876" t="s">
        <v>8221</v>
      </c>
      <c r="H876">
        <v>6</v>
      </c>
    </row>
    <row r="877" spans="1:8" x14ac:dyDescent="0.35">
      <c r="A877" t="s">
        <v>8219</v>
      </c>
      <c r="B877">
        <v>110</v>
      </c>
      <c r="G877" t="s">
        <v>8221</v>
      </c>
      <c r="H877">
        <v>4</v>
      </c>
    </row>
    <row r="878" spans="1:8" x14ac:dyDescent="0.35">
      <c r="A878" t="s">
        <v>8219</v>
      </c>
      <c r="B878">
        <v>77</v>
      </c>
      <c r="G878" t="s">
        <v>8221</v>
      </c>
      <c r="H878">
        <v>4</v>
      </c>
    </row>
    <row r="879" spans="1:8" x14ac:dyDescent="0.35">
      <c r="A879" t="s">
        <v>8219</v>
      </c>
      <c r="B879">
        <v>50</v>
      </c>
      <c r="G879" t="s">
        <v>8221</v>
      </c>
      <c r="H879">
        <v>2</v>
      </c>
    </row>
    <row r="880" spans="1:8" x14ac:dyDescent="0.35">
      <c r="A880" t="s">
        <v>8219</v>
      </c>
      <c r="B880">
        <v>145</v>
      </c>
      <c r="G880" t="s">
        <v>8221</v>
      </c>
      <c r="H880">
        <v>5</v>
      </c>
    </row>
    <row r="881" spans="1:8" x14ac:dyDescent="0.35">
      <c r="A881" t="s">
        <v>8219</v>
      </c>
      <c r="B881">
        <v>29</v>
      </c>
      <c r="G881" t="s">
        <v>8221</v>
      </c>
      <c r="H881">
        <v>83</v>
      </c>
    </row>
    <row r="882" spans="1:8" x14ac:dyDescent="0.35">
      <c r="A882" t="s">
        <v>8219</v>
      </c>
      <c r="B882">
        <v>114</v>
      </c>
      <c r="G882" t="s">
        <v>8221</v>
      </c>
      <c r="H882">
        <v>57</v>
      </c>
    </row>
    <row r="883" spans="1:8" x14ac:dyDescent="0.35">
      <c r="A883" t="s">
        <v>8219</v>
      </c>
      <c r="B883">
        <v>96</v>
      </c>
      <c r="G883" t="s">
        <v>8221</v>
      </c>
      <c r="H883">
        <v>311</v>
      </c>
    </row>
    <row r="884" spans="1:8" x14ac:dyDescent="0.35">
      <c r="A884" t="s">
        <v>8219</v>
      </c>
      <c r="B884">
        <v>31</v>
      </c>
      <c r="G884" t="s">
        <v>8221</v>
      </c>
      <c r="H884">
        <v>2</v>
      </c>
    </row>
    <row r="885" spans="1:8" x14ac:dyDescent="0.35">
      <c r="A885" t="s">
        <v>8219</v>
      </c>
      <c r="B885">
        <v>4883</v>
      </c>
      <c r="G885" t="s">
        <v>8221</v>
      </c>
      <c r="H885">
        <v>16</v>
      </c>
    </row>
    <row r="886" spans="1:8" x14ac:dyDescent="0.35">
      <c r="A886" t="s">
        <v>8219</v>
      </c>
      <c r="B886">
        <v>95</v>
      </c>
      <c r="G886" t="s">
        <v>8221</v>
      </c>
      <c r="H886">
        <v>9</v>
      </c>
    </row>
    <row r="887" spans="1:8" x14ac:dyDescent="0.35">
      <c r="A887" t="s">
        <v>8219</v>
      </c>
      <c r="B887">
        <v>2478</v>
      </c>
      <c r="G887" t="s">
        <v>8221</v>
      </c>
      <c r="H887">
        <v>1</v>
      </c>
    </row>
    <row r="888" spans="1:8" x14ac:dyDescent="0.35">
      <c r="A888" t="s">
        <v>8219</v>
      </c>
      <c r="B888">
        <v>1789</v>
      </c>
      <c r="G888" t="s">
        <v>8221</v>
      </c>
      <c r="H888">
        <v>12</v>
      </c>
    </row>
    <row r="889" spans="1:8" x14ac:dyDescent="0.35">
      <c r="A889" t="s">
        <v>8219</v>
      </c>
      <c r="B889">
        <v>680</v>
      </c>
      <c r="G889" t="s">
        <v>8221</v>
      </c>
      <c r="H889">
        <v>0</v>
      </c>
    </row>
    <row r="890" spans="1:8" x14ac:dyDescent="0.35">
      <c r="A890" t="s">
        <v>8219</v>
      </c>
      <c r="B890">
        <v>70</v>
      </c>
      <c r="G890" t="s">
        <v>8221</v>
      </c>
      <c r="H890">
        <v>20</v>
      </c>
    </row>
    <row r="891" spans="1:8" x14ac:dyDescent="0.35">
      <c r="A891" t="s">
        <v>8219</v>
      </c>
      <c r="B891">
        <v>23</v>
      </c>
      <c r="G891" t="s">
        <v>8221</v>
      </c>
      <c r="H891">
        <v>16</v>
      </c>
    </row>
    <row r="892" spans="1:8" x14ac:dyDescent="0.35">
      <c r="A892" t="s">
        <v>8219</v>
      </c>
      <c r="B892">
        <v>4245</v>
      </c>
      <c r="G892" t="s">
        <v>8221</v>
      </c>
      <c r="H892">
        <v>33</v>
      </c>
    </row>
    <row r="893" spans="1:8" x14ac:dyDescent="0.35">
      <c r="A893" t="s">
        <v>8219</v>
      </c>
      <c r="B893">
        <v>943</v>
      </c>
      <c r="G893" t="s">
        <v>8221</v>
      </c>
      <c r="H893">
        <v>2</v>
      </c>
    </row>
    <row r="894" spans="1:8" x14ac:dyDescent="0.35">
      <c r="A894" t="s">
        <v>8219</v>
      </c>
      <c r="B894">
        <v>1876</v>
      </c>
      <c r="G894" t="s">
        <v>8221</v>
      </c>
      <c r="H894">
        <v>6</v>
      </c>
    </row>
    <row r="895" spans="1:8" x14ac:dyDescent="0.35">
      <c r="A895" t="s">
        <v>8219</v>
      </c>
      <c r="B895">
        <v>834</v>
      </c>
      <c r="G895" t="s">
        <v>8221</v>
      </c>
      <c r="H895">
        <v>0</v>
      </c>
    </row>
    <row r="896" spans="1:8" x14ac:dyDescent="0.35">
      <c r="A896" t="s">
        <v>8219</v>
      </c>
      <c r="B896">
        <v>682</v>
      </c>
      <c r="G896" t="s">
        <v>8221</v>
      </c>
      <c r="H896">
        <v>3</v>
      </c>
    </row>
    <row r="897" spans="1:8" x14ac:dyDescent="0.35">
      <c r="A897" t="s">
        <v>8219</v>
      </c>
      <c r="B897">
        <v>147</v>
      </c>
      <c r="G897" t="s">
        <v>8221</v>
      </c>
      <c r="H897">
        <v>0</v>
      </c>
    </row>
    <row r="898" spans="1:8" x14ac:dyDescent="0.35">
      <c r="A898" t="s">
        <v>8219</v>
      </c>
      <c r="B898">
        <v>415</v>
      </c>
      <c r="G898" t="s">
        <v>8221</v>
      </c>
      <c r="H898">
        <v>3</v>
      </c>
    </row>
    <row r="899" spans="1:8" x14ac:dyDescent="0.35">
      <c r="A899" t="s">
        <v>8219</v>
      </c>
      <c r="B899">
        <v>290</v>
      </c>
      <c r="G899" t="s">
        <v>8221</v>
      </c>
      <c r="H899">
        <v>13</v>
      </c>
    </row>
    <row r="900" spans="1:8" x14ac:dyDescent="0.35">
      <c r="A900" t="s">
        <v>8219</v>
      </c>
      <c r="B900">
        <v>365</v>
      </c>
      <c r="G900" t="s">
        <v>8221</v>
      </c>
      <c r="H900">
        <v>6</v>
      </c>
    </row>
    <row r="901" spans="1:8" x14ac:dyDescent="0.35">
      <c r="A901" t="s">
        <v>8219</v>
      </c>
      <c r="B901">
        <v>660</v>
      </c>
      <c r="G901" t="s">
        <v>8221</v>
      </c>
      <c r="H901">
        <v>1</v>
      </c>
    </row>
    <row r="902" spans="1:8" x14ac:dyDescent="0.35">
      <c r="A902" t="s">
        <v>8219</v>
      </c>
      <c r="B902">
        <v>1356</v>
      </c>
      <c r="G902" t="s">
        <v>8221</v>
      </c>
      <c r="H902">
        <v>0</v>
      </c>
    </row>
    <row r="903" spans="1:8" x14ac:dyDescent="0.35">
      <c r="A903" t="s">
        <v>8219</v>
      </c>
      <c r="B903">
        <v>424</v>
      </c>
      <c r="G903" t="s">
        <v>8221</v>
      </c>
      <c r="H903">
        <v>5</v>
      </c>
    </row>
    <row r="904" spans="1:8" x14ac:dyDescent="0.35">
      <c r="A904" t="s">
        <v>8219</v>
      </c>
      <c r="B904">
        <v>33</v>
      </c>
      <c r="G904" t="s">
        <v>8221</v>
      </c>
      <c r="H904">
        <v>0</v>
      </c>
    </row>
    <row r="905" spans="1:8" x14ac:dyDescent="0.35">
      <c r="A905" t="s">
        <v>8219</v>
      </c>
      <c r="B905">
        <v>1633</v>
      </c>
      <c r="G905" t="s">
        <v>8221</v>
      </c>
      <c r="H905">
        <v>36</v>
      </c>
    </row>
    <row r="906" spans="1:8" x14ac:dyDescent="0.35">
      <c r="A906" t="s">
        <v>8219</v>
      </c>
      <c r="B906">
        <v>306</v>
      </c>
      <c r="G906" t="s">
        <v>8221</v>
      </c>
      <c r="H906">
        <v>1</v>
      </c>
    </row>
    <row r="907" spans="1:8" x14ac:dyDescent="0.35">
      <c r="A907" t="s">
        <v>8219</v>
      </c>
      <c r="B907">
        <v>205</v>
      </c>
      <c r="G907" t="s">
        <v>8221</v>
      </c>
      <c r="H907">
        <v>1</v>
      </c>
    </row>
    <row r="908" spans="1:8" x14ac:dyDescent="0.35">
      <c r="A908" t="s">
        <v>8219</v>
      </c>
      <c r="B908">
        <v>1281</v>
      </c>
      <c r="G908" t="s">
        <v>8221</v>
      </c>
      <c r="H908">
        <v>1</v>
      </c>
    </row>
    <row r="909" spans="1:8" x14ac:dyDescent="0.35">
      <c r="A909" t="s">
        <v>8219</v>
      </c>
      <c r="B909">
        <v>103</v>
      </c>
      <c r="G909" t="s">
        <v>8221</v>
      </c>
      <c r="H909">
        <v>9</v>
      </c>
    </row>
    <row r="910" spans="1:8" x14ac:dyDescent="0.35">
      <c r="A910" t="s">
        <v>8219</v>
      </c>
      <c r="B910">
        <v>1513</v>
      </c>
      <c r="G910" t="s">
        <v>8221</v>
      </c>
      <c r="H910">
        <v>1</v>
      </c>
    </row>
    <row r="911" spans="1:8" x14ac:dyDescent="0.35">
      <c r="A911" t="s">
        <v>8219</v>
      </c>
      <c r="B911">
        <v>405</v>
      </c>
      <c r="G911" t="s">
        <v>8221</v>
      </c>
      <c r="H911">
        <v>0</v>
      </c>
    </row>
    <row r="912" spans="1:8" x14ac:dyDescent="0.35">
      <c r="A912" t="s">
        <v>8219</v>
      </c>
      <c r="B912">
        <v>510</v>
      </c>
      <c r="G912" t="s">
        <v>8221</v>
      </c>
      <c r="H912">
        <v>1</v>
      </c>
    </row>
    <row r="913" spans="1:8" x14ac:dyDescent="0.35">
      <c r="A913" t="s">
        <v>8219</v>
      </c>
      <c r="B913">
        <v>1887</v>
      </c>
      <c r="G913" t="s">
        <v>8221</v>
      </c>
      <c r="H913">
        <v>1</v>
      </c>
    </row>
    <row r="914" spans="1:8" x14ac:dyDescent="0.35">
      <c r="A914" t="s">
        <v>8219</v>
      </c>
      <c r="B914">
        <v>701</v>
      </c>
      <c r="G914" t="s">
        <v>8221</v>
      </c>
      <c r="H914">
        <v>4</v>
      </c>
    </row>
    <row r="915" spans="1:8" x14ac:dyDescent="0.35">
      <c r="A915" t="s">
        <v>8219</v>
      </c>
      <c r="B915">
        <v>3863</v>
      </c>
      <c r="G915" t="s">
        <v>8221</v>
      </c>
      <c r="H915">
        <v>2</v>
      </c>
    </row>
    <row r="916" spans="1:8" x14ac:dyDescent="0.35">
      <c r="A916" t="s">
        <v>8219</v>
      </c>
      <c r="B916">
        <v>238</v>
      </c>
      <c r="G916" t="s">
        <v>8221</v>
      </c>
      <c r="H916">
        <v>2</v>
      </c>
    </row>
    <row r="917" spans="1:8" x14ac:dyDescent="0.35">
      <c r="A917" t="s">
        <v>8219</v>
      </c>
      <c r="B917">
        <v>2051</v>
      </c>
      <c r="G917" t="s">
        <v>8221</v>
      </c>
      <c r="H917">
        <v>2</v>
      </c>
    </row>
    <row r="918" spans="1:8" x14ac:dyDescent="0.35">
      <c r="A918" t="s">
        <v>8219</v>
      </c>
      <c r="B918">
        <v>402</v>
      </c>
      <c r="G918" t="s">
        <v>8221</v>
      </c>
      <c r="H918">
        <v>0</v>
      </c>
    </row>
    <row r="919" spans="1:8" x14ac:dyDescent="0.35">
      <c r="A919" t="s">
        <v>8219</v>
      </c>
      <c r="B919">
        <v>253</v>
      </c>
      <c r="G919" t="s">
        <v>8221</v>
      </c>
      <c r="H919">
        <v>2</v>
      </c>
    </row>
    <row r="920" spans="1:8" x14ac:dyDescent="0.35">
      <c r="A920" t="s">
        <v>8219</v>
      </c>
      <c r="B920">
        <v>473</v>
      </c>
      <c r="G920" t="s">
        <v>8221</v>
      </c>
      <c r="H920">
        <v>4</v>
      </c>
    </row>
    <row r="921" spans="1:8" x14ac:dyDescent="0.35">
      <c r="A921" t="s">
        <v>8219</v>
      </c>
      <c r="B921">
        <v>821</v>
      </c>
      <c r="G921" t="s">
        <v>8221</v>
      </c>
      <c r="H921">
        <v>2</v>
      </c>
    </row>
    <row r="922" spans="1:8" x14ac:dyDescent="0.35">
      <c r="A922" t="s">
        <v>8219</v>
      </c>
      <c r="B922">
        <v>388</v>
      </c>
      <c r="G922" t="s">
        <v>8221</v>
      </c>
      <c r="H922">
        <v>0</v>
      </c>
    </row>
    <row r="923" spans="1:8" x14ac:dyDescent="0.35">
      <c r="A923" t="s">
        <v>8219</v>
      </c>
      <c r="B923">
        <v>813</v>
      </c>
      <c r="G923" t="s">
        <v>8221</v>
      </c>
      <c r="H923">
        <v>1</v>
      </c>
    </row>
    <row r="924" spans="1:8" x14ac:dyDescent="0.35">
      <c r="A924" t="s">
        <v>8219</v>
      </c>
      <c r="B924">
        <v>1945</v>
      </c>
      <c r="G924" t="s">
        <v>8221</v>
      </c>
      <c r="H924">
        <v>0</v>
      </c>
    </row>
    <row r="925" spans="1:8" x14ac:dyDescent="0.35">
      <c r="A925" t="s">
        <v>8219</v>
      </c>
      <c r="B925">
        <v>1637</v>
      </c>
      <c r="G925" t="s">
        <v>8221</v>
      </c>
      <c r="H925">
        <v>2</v>
      </c>
    </row>
    <row r="926" spans="1:8" x14ac:dyDescent="0.35">
      <c r="A926" t="s">
        <v>8219</v>
      </c>
      <c r="B926">
        <v>1375</v>
      </c>
      <c r="G926" t="s">
        <v>8221</v>
      </c>
      <c r="H926">
        <v>7</v>
      </c>
    </row>
    <row r="927" spans="1:8" x14ac:dyDescent="0.35">
      <c r="A927" t="s">
        <v>8219</v>
      </c>
      <c r="B927">
        <v>17</v>
      </c>
      <c r="G927" t="s">
        <v>8221</v>
      </c>
      <c r="H927">
        <v>5</v>
      </c>
    </row>
    <row r="928" spans="1:8" x14ac:dyDescent="0.35">
      <c r="A928" t="s">
        <v>8219</v>
      </c>
      <c r="B928">
        <v>354</v>
      </c>
      <c r="G928" t="s">
        <v>8221</v>
      </c>
      <c r="H928">
        <v>0</v>
      </c>
    </row>
    <row r="929" spans="1:8" x14ac:dyDescent="0.35">
      <c r="A929" t="s">
        <v>8219</v>
      </c>
      <c r="B929">
        <v>191</v>
      </c>
      <c r="G929" t="s">
        <v>8221</v>
      </c>
      <c r="H929">
        <v>0</v>
      </c>
    </row>
    <row r="930" spans="1:8" x14ac:dyDescent="0.35">
      <c r="A930" t="s">
        <v>8219</v>
      </c>
      <c r="B930">
        <v>303</v>
      </c>
      <c r="G930" t="s">
        <v>8221</v>
      </c>
      <c r="H930">
        <v>0</v>
      </c>
    </row>
    <row r="931" spans="1:8" x14ac:dyDescent="0.35">
      <c r="A931" t="s">
        <v>8219</v>
      </c>
      <c r="B931">
        <v>137</v>
      </c>
      <c r="G931" t="s">
        <v>8221</v>
      </c>
      <c r="H931">
        <v>2</v>
      </c>
    </row>
    <row r="932" spans="1:8" x14ac:dyDescent="0.35">
      <c r="A932" t="s">
        <v>8219</v>
      </c>
      <c r="B932">
        <v>41</v>
      </c>
      <c r="G932" t="s">
        <v>8221</v>
      </c>
      <c r="H932">
        <v>0</v>
      </c>
    </row>
    <row r="933" spans="1:8" x14ac:dyDescent="0.35">
      <c r="A933" t="s">
        <v>8219</v>
      </c>
      <c r="B933">
        <v>398</v>
      </c>
      <c r="G933" t="s">
        <v>8221</v>
      </c>
      <c r="H933">
        <v>0</v>
      </c>
    </row>
    <row r="934" spans="1:8" x14ac:dyDescent="0.35">
      <c r="A934" t="s">
        <v>8219</v>
      </c>
      <c r="B934">
        <v>1737</v>
      </c>
      <c r="G934" t="s">
        <v>8221</v>
      </c>
      <c r="H934">
        <v>28</v>
      </c>
    </row>
    <row r="935" spans="1:8" x14ac:dyDescent="0.35">
      <c r="A935" t="s">
        <v>8219</v>
      </c>
      <c r="B935">
        <v>971</v>
      </c>
      <c r="G935" t="s">
        <v>8221</v>
      </c>
      <c r="H935">
        <v>2</v>
      </c>
    </row>
    <row r="936" spans="1:8" x14ac:dyDescent="0.35">
      <c r="A936" t="s">
        <v>8219</v>
      </c>
      <c r="B936">
        <v>183</v>
      </c>
      <c r="G936" t="s">
        <v>8221</v>
      </c>
      <c r="H936">
        <v>0</v>
      </c>
    </row>
    <row r="937" spans="1:8" x14ac:dyDescent="0.35">
      <c r="A937" t="s">
        <v>8219</v>
      </c>
      <c r="B937">
        <v>4562</v>
      </c>
      <c r="G937" t="s">
        <v>8221</v>
      </c>
      <c r="H937">
        <v>0</v>
      </c>
    </row>
    <row r="938" spans="1:8" x14ac:dyDescent="0.35">
      <c r="A938" t="s">
        <v>8219</v>
      </c>
      <c r="B938">
        <v>26457</v>
      </c>
      <c r="G938" t="s">
        <v>8221</v>
      </c>
      <c r="H938">
        <v>0</v>
      </c>
    </row>
    <row r="939" spans="1:8" x14ac:dyDescent="0.35">
      <c r="A939" t="s">
        <v>8219</v>
      </c>
      <c r="B939">
        <v>162</v>
      </c>
      <c r="G939" t="s">
        <v>8221</v>
      </c>
      <c r="H939">
        <v>4</v>
      </c>
    </row>
    <row r="940" spans="1:8" x14ac:dyDescent="0.35">
      <c r="A940" t="s">
        <v>8219</v>
      </c>
      <c r="B940">
        <v>479</v>
      </c>
      <c r="G940" t="s">
        <v>8221</v>
      </c>
      <c r="H940">
        <v>12</v>
      </c>
    </row>
    <row r="941" spans="1:8" x14ac:dyDescent="0.35">
      <c r="A941" t="s">
        <v>8219</v>
      </c>
      <c r="B941">
        <v>426</v>
      </c>
      <c r="G941" t="s">
        <v>8221</v>
      </c>
      <c r="H941">
        <v>0</v>
      </c>
    </row>
    <row r="942" spans="1:8" x14ac:dyDescent="0.35">
      <c r="A942" t="s">
        <v>8219</v>
      </c>
      <c r="B942">
        <v>450</v>
      </c>
      <c r="G942" t="s">
        <v>8221</v>
      </c>
      <c r="H942">
        <v>33</v>
      </c>
    </row>
    <row r="943" spans="1:8" x14ac:dyDescent="0.35">
      <c r="A943" t="s">
        <v>8219</v>
      </c>
      <c r="B943">
        <v>1780</v>
      </c>
      <c r="G943" t="s">
        <v>8221</v>
      </c>
      <c r="H943">
        <v>0</v>
      </c>
    </row>
    <row r="944" spans="1:8" x14ac:dyDescent="0.35">
      <c r="A944" t="s">
        <v>8219</v>
      </c>
      <c r="B944">
        <v>122</v>
      </c>
      <c r="G944" t="s">
        <v>8221</v>
      </c>
      <c r="H944">
        <v>4</v>
      </c>
    </row>
    <row r="945" spans="1:8" x14ac:dyDescent="0.35">
      <c r="A945" t="s">
        <v>8219</v>
      </c>
      <c r="B945">
        <v>95</v>
      </c>
      <c r="G945" t="s">
        <v>8221</v>
      </c>
      <c r="H945">
        <v>0</v>
      </c>
    </row>
    <row r="946" spans="1:8" x14ac:dyDescent="0.35">
      <c r="A946" t="s">
        <v>8219</v>
      </c>
      <c r="B946">
        <v>325</v>
      </c>
      <c r="G946" t="s">
        <v>8221</v>
      </c>
      <c r="H946">
        <v>11</v>
      </c>
    </row>
    <row r="947" spans="1:8" x14ac:dyDescent="0.35">
      <c r="A947" t="s">
        <v>8219</v>
      </c>
      <c r="B947">
        <v>353</v>
      </c>
      <c r="G947" t="s">
        <v>8221</v>
      </c>
      <c r="H947">
        <v>1</v>
      </c>
    </row>
    <row r="948" spans="1:8" x14ac:dyDescent="0.35">
      <c r="A948" t="s">
        <v>8219</v>
      </c>
      <c r="B948">
        <v>105</v>
      </c>
      <c r="G948" t="s">
        <v>8221</v>
      </c>
      <c r="H948">
        <v>5</v>
      </c>
    </row>
    <row r="949" spans="1:8" x14ac:dyDescent="0.35">
      <c r="A949" t="s">
        <v>8219</v>
      </c>
      <c r="B949">
        <v>729</v>
      </c>
      <c r="G949" t="s">
        <v>8221</v>
      </c>
      <c r="H949">
        <v>0</v>
      </c>
    </row>
    <row r="950" spans="1:8" x14ac:dyDescent="0.35">
      <c r="A950" t="s">
        <v>8219</v>
      </c>
      <c r="B950">
        <v>454</v>
      </c>
      <c r="G950" t="s">
        <v>8221</v>
      </c>
      <c r="H950">
        <v>1</v>
      </c>
    </row>
    <row r="951" spans="1:8" x14ac:dyDescent="0.35">
      <c r="A951" t="s">
        <v>8219</v>
      </c>
      <c r="B951">
        <v>539</v>
      </c>
      <c r="G951" t="s">
        <v>8221</v>
      </c>
      <c r="H951">
        <v>1</v>
      </c>
    </row>
    <row r="952" spans="1:8" x14ac:dyDescent="0.35">
      <c r="A952" t="s">
        <v>8219</v>
      </c>
      <c r="B952">
        <v>79</v>
      </c>
      <c r="G952" t="s">
        <v>8221</v>
      </c>
      <c r="H952">
        <v>6</v>
      </c>
    </row>
    <row r="953" spans="1:8" x14ac:dyDescent="0.35">
      <c r="A953" t="s">
        <v>8219</v>
      </c>
      <c r="B953">
        <v>94</v>
      </c>
      <c r="G953" t="s">
        <v>8221</v>
      </c>
      <c r="H953">
        <v>8</v>
      </c>
    </row>
    <row r="954" spans="1:8" x14ac:dyDescent="0.35">
      <c r="A954" t="s">
        <v>8219</v>
      </c>
      <c r="B954">
        <v>625</v>
      </c>
      <c r="G954" t="s">
        <v>8221</v>
      </c>
      <c r="H954">
        <v>1</v>
      </c>
    </row>
    <row r="955" spans="1:8" x14ac:dyDescent="0.35">
      <c r="A955" t="s">
        <v>8219</v>
      </c>
      <c r="B955">
        <v>508</v>
      </c>
      <c r="G955" t="s">
        <v>8221</v>
      </c>
      <c r="H955">
        <v>0</v>
      </c>
    </row>
    <row r="956" spans="1:8" x14ac:dyDescent="0.35">
      <c r="A956" t="s">
        <v>8219</v>
      </c>
      <c r="B956">
        <v>531</v>
      </c>
      <c r="G956" t="s">
        <v>8221</v>
      </c>
      <c r="H956">
        <v>2</v>
      </c>
    </row>
    <row r="957" spans="1:8" x14ac:dyDescent="0.35">
      <c r="A957" t="s">
        <v>8219</v>
      </c>
      <c r="B957">
        <v>158</v>
      </c>
      <c r="G957" t="s">
        <v>8221</v>
      </c>
      <c r="H957">
        <v>1</v>
      </c>
    </row>
    <row r="958" spans="1:8" x14ac:dyDescent="0.35">
      <c r="A958" t="s">
        <v>8219</v>
      </c>
      <c r="B958">
        <v>508</v>
      </c>
      <c r="G958" t="s">
        <v>8221</v>
      </c>
      <c r="H958">
        <v>0</v>
      </c>
    </row>
    <row r="959" spans="1:8" x14ac:dyDescent="0.35">
      <c r="A959" t="s">
        <v>8219</v>
      </c>
      <c r="B959">
        <v>644</v>
      </c>
      <c r="G959" t="s">
        <v>8221</v>
      </c>
      <c r="H959">
        <v>1</v>
      </c>
    </row>
    <row r="960" spans="1:8" x14ac:dyDescent="0.35">
      <c r="A960" t="s">
        <v>8219</v>
      </c>
      <c r="B960">
        <v>848</v>
      </c>
      <c r="G960" t="s">
        <v>8221</v>
      </c>
      <c r="H960">
        <v>19</v>
      </c>
    </row>
    <row r="961" spans="1:8" x14ac:dyDescent="0.35">
      <c r="A961" t="s">
        <v>8219</v>
      </c>
      <c r="B961">
        <v>429</v>
      </c>
      <c r="G961" t="s">
        <v>8221</v>
      </c>
      <c r="H961">
        <v>27</v>
      </c>
    </row>
    <row r="962" spans="1:8" x14ac:dyDescent="0.35">
      <c r="A962" t="s">
        <v>8219</v>
      </c>
      <c r="B962">
        <v>204</v>
      </c>
      <c r="G962" t="s">
        <v>8221</v>
      </c>
      <c r="H962">
        <v>7</v>
      </c>
    </row>
    <row r="963" spans="1:8" x14ac:dyDescent="0.35">
      <c r="A963" t="s">
        <v>8219</v>
      </c>
      <c r="B963">
        <v>379</v>
      </c>
      <c r="G963" t="s">
        <v>8221</v>
      </c>
      <c r="H963">
        <v>14</v>
      </c>
    </row>
    <row r="964" spans="1:8" x14ac:dyDescent="0.35">
      <c r="A964" t="s">
        <v>8219</v>
      </c>
      <c r="B964">
        <v>271</v>
      </c>
      <c r="G964" t="s">
        <v>8221</v>
      </c>
      <c r="H964">
        <v>5</v>
      </c>
    </row>
    <row r="965" spans="1:8" x14ac:dyDescent="0.35">
      <c r="A965" t="s">
        <v>8219</v>
      </c>
      <c r="B965">
        <v>120</v>
      </c>
      <c r="G965" t="s">
        <v>8221</v>
      </c>
      <c r="H965">
        <v>30</v>
      </c>
    </row>
    <row r="966" spans="1:8" x14ac:dyDescent="0.35">
      <c r="A966" t="s">
        <v>8219</v>
      </c>
      <c r="B966">
        <v>140</v>
      </c>
      <c r="G966" t="s">
        <v>8221</v>
      </c>
      <c r="H966">
        <v>1</v>
      </c>
    </row>
    <row r="967" spans="1:8" x14ac:dyDescent="0.35">
      <c r="A967" t="s">
        <v>8219</v>
      </c>
      <c r="B967">
        <v>193</v>
      </c>
      <c r="G967" t="s">
        <v>8221</v>
      </c>
      <c r="H967">
        <v>0</v>
      </c>
    </row>
    <row r="968" spans="1:8" x14ac:dyDescent="0.35">
      <c r="A968" t="s">
        <v>8219</v>
      </c>
      <c r="B968">
        <v>180</v>
      </c>
      <c r="G968" t="s">
        <v>8221</v>
      </c>
      <c r="H968">
        <v>60</v>
      </c>
    </row>
    <row r="969" spans="1:8" x14ac:dyDescent="0.35">
      <c r="A969" t="s">
        <v>8219</v>
      </c>
      <c r="B969">
        <v>263</v>
      </c>
      <c r="G969" t="s">
        <v>8221</v>
      </c>
      <c r="H969">
        <v>84</v>
      </c>
    </row>
    <row r="970" spans="1:8" x14ac:dyDescent="0.35">
      <c r="A970" t="s">
        <v>8219</v>
      </c>
      <c r="B970">
        <v>217</v>
      </c>
      <c r="G970" t="s">
        <v>8221</v>
      </c>
      <c r="H970">
        <v>47</v>
      </c>
    </row>
    <row r="971" spans="1:8" x14ac:dyDescent="0.35">
      <c r="A971" t="s">
        <v>8219</v>
      </c>
      <c r="B971">
        <v>443</v>
      </c>
      <c r="G971" t="s">
        <v>8221</v>
      </c>
      <c r="H971">
        <v>66</v>
      </c>
    </row>
    <row r="972" spans="1:8" x14ac:dyDescent="0.35">
      <c r="A972" t="s">
        <v>8219</v>
      </c>
      <c r="B972">
        <v>1373</v>
      </c>
      <c r="G972" t="s">
        <v>8221</v>
      </c>
      <c r="H972">
        <v>171</v>
      </c>
    </row>
    <row r="973" spans="1:8" x14ac:dyDescent="0.35">
      <c r="A973" t="s">
        <v>8219</v>
      </c>
      <c r="B973">
        <v>742</v>
      </c>
      <c r="G973" t="s">
        <v>8221</v>
      </c>
      <c r="H973">
        <v>29</v>
      </c>
    </row>
    <row r="974" spans="1:8" x14ac:dyDescent="0.35">
      <c r="A974" t="s">
        <v>8219</v>
      </c>
      <c r="B974">
        <v>170</v>
      </c>
      <c r="G974" t="s">
        <v>8221</v>
      </c>
      <c r="H974">
        <v>9</v>
      </c>
    </row>
    <row r="975" spans="1:8" x14ac:dyDescent="0.35">
      <c r="A975" t="s">
        <v>8219</v>
      </c>
      <c r="B975">
        <v>242</v>
      </c>
      <c r="G975" t="s">
        <v>8221</v>
      </c>
      <c r="H975">
        <v>27</v>
      </c>
    </row>
    <row r="976" spans="1:8" x14ac:dyDescent="0.35">
      <c r="A976" t="s">
        <v>8219</v>
      </c>
      <c r="B976">
        <v>541</v>
      </c>
      <c r="G976" t="s">
        <v>8221</v>
      </c>
      <c r="H976">
        <v>2</v>
      </c>
    </row>
    <row r="977" spans="1:8" x14ac:dyDescent="0.35">
      <c r="A977" t="s">
        <v>8219</v>
      </c>
      <c r="B977">
        <v>121</v>
      </c>
      <c r="G977" t="s">
        <v>8221</v>
      </c>
      <c r="H977">
        <v>3</v>
      </c>
    </row>
    <row r="978" spans="1:8" x14ac:dyDescent="0.35">
      <c r="A978" t="s">
        <v>8219</v>
      </c>
      <c r="B978">
        <v>621</v>
      </c>
      <c r="G978" t="s">
        <v>8221</v>
      </c>
      <c r="H978">
        <v>4</v>
      </c>
    </row>
    <row r="979" spans="1:8" x14ac:dyDescent="0.35">
      <c r="A979" t="s">
        <v>8219</v>
      </c>
      <c r="B979">
        <v>101</v>
      </c>
      <c r="G979" t="s">
        <v>8221</v>
      </c>
      <c r="H979">
        <v>2</v>
      </c>
    </row>
    <row r="980" spans="1:8" x14ac:dyDescent="0.35">
      <c r="A980" t="s">
        <v>8219</v>
      </c>
      <c r="B980">
        <v>554</v>
      </c>
      <c r="G980" t="s">
        <v>8221</v>
      </c>
      <c r="H980">
        <v>20</v>
      </c>
    </row>
    <row r="981" spans="1:8" x14ac:dyDescent="0.35">
      <c r="A981" t="s">
        <v>8219</v>
      </c>
      <c r="B981">
        <v>666</v>
      </c>
      <c r="G981" t="s">
        <v>8221</v>
      </c>
      <c r="H981">
        <v>3</v>
      </c>
    </row>
    <row r="982" spans="1:8" x14ac:dyDescent="0.35">
      <c r="A982" t="s">
        <v>8219</v>
      </c>
      <c r="B982">
        <v>410</v>
      </c>
      <c r="G982" t="s">
        <v>8221</v>
      </c>
      <c r="H982">
        <v>4</v>
      </c>
    </row>
    <row r="983" spans="1:8" x14ac:dyDescent="0.35">
      <c r="A983" t="s">
        <v>8219</v>
      </c>
      <c r="B983">
        <v>375</v>
      </c>
      <c r="G983" t="s">
        <v>8221</v>
      </c>
      <c r="H983">
        <v>1</v>
      </c>
    </row>
    <row r="984" spans="1:8" x14ac:dyDescent="0.35">
      <c r="A984" t="s">
        <v>8219</v>
      </c>
      <c r="B984">
        <v>1364</v>
      </c>
      <c r="G984" t="s">
        <v>8221</v>
      </c>
      <c r="H984">
        <v>0</v>
      </c>
    </row>
    <row r="985" spans="1:8" x14ac:dyDescent="0.35">
      <c r="A985" t="s">
        <v>8219</v>
      </c>
      <c r="B985">
        <v>35</v>
      </c>
      <c r="G985" t="s">
        <v>8221</v>
      </c>
      <c r="H985">
        <v>0</v>
      </c>
    </row>
    <row r="986" spans="1:8" x14ac:dyDescent="0.35">
      <c r="A986" t="s">
        <v>8219</v>
      </c>
      <c r="B986">
        <v>203</v>
      </c>
      <c r="G986" t="s">
        <v>8221</v>
      </c>
      <c r="H986">
        <v>14</v>
      </c>
    </row>
    <row r="987" spans="1:8" x14ac:dyDescent="0.35">
      <c r="A987" t="s">
        <v>8219</v>
      </c>
      <c r="B987">
        <v>49</v>
      </c>
      <c r="G987" t="s">
        <v>8221</v>
      </c>
      <c r="H987">
        <v>1</v>
      </c>
    </row>
    <row r="988" spans="1:8" x14ac:dyDescent="0.35">
      <c r="A988" t="s">
        <v>8219</v>
      </c>
      <c r="B988">
        <v>5812</v>
      </c>
      <c r="G988" t="s">
        <v>8221</v>
      </c>
      <c r="H988">
        <v>118</v>
      </c>
    </row>
    <row r="989" spans="1:8" x14ac:dyDescent="0.35">
      <c r="A989" t="s">
        <v>8219</v>
      </c>
      <c r="B989">
        <v>1556</v>
      </c>
      <c r="G989" t="s">
        <v>8221</v>
      </c>
      <c r="H989">
        <v>2</v>
      </c>
    </row>
    <row r="990" spans="1:8" x14ac:dyDescent="0.35">
      <c r="A990" t="s">
        <v>8219</v>
      </c>
      <c r="B990">
        <v>65</v>
      </c>
      <c r="G990" t="s">
        <v>8221</v>
      </c>
      <c r="H990">
        <v>1</v>
      </c>
    </row>
    <row r="991" spans="1:8" x14ac:dyDescent="0.35">
      <c r="A991" t="s">
        <v>8219</v>
      </c>
      <c r="B991">
        <v>10</v>
      </c>
      <c r="G991" t="s">
        <v>8221</v>
      </c>
      <c r="H991">
        <v>3</v>
      </c>
    </row>
    <row r="992" spans="1:8" x14ac:dyDescent="0.35">
      <c r="A992" t="s">
        <v>8219</v>
      </c>
      <c r="B992">
        <v>76</v>
      </c>
      <c r="G992" t="s">
        <v>8221</v>
      </c>
      <c r="H992">
        <v>1</v>
      </c>
    </row>
    <row r="993" spans="1:8" x14ac:dyDescent="0.35">
      <c r="A993" t="s">
        <v>8219</v>
      </c>
      <c r="B993">
        <v>263</v>
      </c>
      <c r="G993" t="s">
        <v>8221</v>
      </c>
      <c r="H993">
        <v>3</v>
      </c>
    </row>
    <row r="994" spans="1:8" x14ac:dyDescent="0.35">
      <c r="A994" t="s">
        <v>8219</v>
      </c>
      <c r="B994">
        <v>1530</v>
      </c>
      <c r="G994" t="s">
        <v>8221</v>
      </c>
      <c r="H994">
        <v>38</v>
      </c>
    </row>
    <row r="995" spans="1:8" x14ac:dyDescent="0.35">
      <c r="A995" t="s">
        <v>8219</v>
      </c>
      <c r="B995">
        <v>278</v>
      </c>
      <c r="G995" t="s">
        <v>8221</v>
      </c>
      <c r="H995">
        <v>52</v>
      </c>
    </row>
    <row r="996" spans="1:8" x14ac:dyDescent="0.35">
      <c r="A996" t="s">
        <v>8219</v>
      </c>
      <c r="B996">
        <v>350</v>
      </c>
      <c r="G996" t="s">
        <v>8221</v>
      </c>
      <c r="H996">
        <v>2</v>
      </c>
    </row>
    <row r="997" spans="1:8" x14ac:dyDescent="0.35">
      <c r="A997" t="s">
        <v>8219</v>
      </c>
      <c r="B997">
        <v>470</v>
      </c>
      <c r="G997" t="s">
        <v>8221</v>
      </c>
      <c r="H997">
        <v>0</v>
      </c>
    </row>
    <row r="998" spans="1:8" x14ac:dyDescent="0.35">
      <c r="A998" t="s">
        <v>8219</v>
      </c>
      <c r="B998">
        <v>3</v>
      </c>
      <c r="G998" t="s">
        <v>8221</v>
      </c>
      <c r="H998">
        <v>4</v>
      </c>
    </row>
    <row r="999" spans="1:8" x14ac:dyDescent="0.35">
      <c r="A999" t="s">
        <v>8219</v>
      </c>
      <c r="B999">
        <v>8200</v>
      </c>
      <c r="G999" t="s">
        <v>8221</v>
      </c>
      <c r="H999">
        <v>4</v>
      </c>
    </row>
    <row r="1000" spans="1:8" x14ac:dyDescent="0.35">
      <c r="A1000" t="s">
        <v>8219</v>
      </c>
      <c r="B1000">
        <v>8359</v>
      </c>
      <c r="G1000" t="s">
        <v>8221</v>
      </c>
      <c r="H1000">
        <v>18</v>
      </c>
    </row>
    <row r="1001" spans="1:8" x14ac:dyDescent="0.35">
      <c r="A1001" t="s">
        <v>8219</v>
      </c>
      <c r="B1001">
        <v>188</v>
      </c>
      <c r="G1001" t="s">
        <v>8221</v>
      </c>
      <c r="H1001">
        <v>0</v>
      </c>
    </row>
    <row r="1002" spans="1:8" x14ac:dyDescent="0.35">
      <c r="A1002" t="s">
        <v>8219</v>
      </c>
      <c r="B1002">
        <v>48</v>
      </c>
      <c r="G1002" t="s">
        <v>8221</v>
      </c>
      <c r="H1002">
        <v>22</v>
      </c>
    </row>
    <row r="1003" spans="1:8" x14ac:dyDescent="0.35">
      <c r="A1003" t="s">
        <v>8219</v>
      </c>
      <c r="B1003">
        <v>607</v>
      </c>
      <c r="G1003" t="s">
        <v>8221</v>
      </c>
      <c r="H1003">
        <v>49</v>
      </c>
    </row>
    <row r="1004" spans="1:8" x14ac:dyDescent="0.35">
      <c r="A1004" t="s">
        <v>8219</v>
      </c>
      <c r="B1004">
        <v>50</v>
      </c>
      <c r="G1004" t="s">
        <v>8221</v>
      </c>
      <c r="H1004">
        <v>19</v>
      </c>
    </row>
    <row r="1005" spans="1:8" x14ac:dyDescent="0.35">
      <c r="A1005" t="s">
        <v>8219</v>
      </c>
      <c r="B1005">
        <v>55</v>
      </c>
      <c r="G1005" t="s">
        <v>8221</v>
      </c>
      <c r="H1005">
        <v>4</v>
      </c>
    </row>
    <row r="1006" spans="1:8" x14ac:dyDescent="0.35">
      <c r="A1006" t="s">
        <v>8219</v>
      </c>
      <c r="B1006">
        <v>38</v>
      </c>
      <c r="G1006" t="s">
        <v>8221</v>
      </c>
      <c r="H1006">
        <v>4</v>
      </c>
    </row>
    <row r="1007" spans="1:8" x14ac:dyDescent="0.35">
      <c r="A1007" t="s">
        <v>8219</v>
      </c>
      <c r="B1007">
        <v>25</v>
      </c>
      <c r="G1007" t="s">
        <v>8221</v>
      </c>
      <c r="H1007">
        <v>2</v>
      </c>
    </row>
    <row r="1008" spans="1:8" x14ac:dyDescent="0.35">
      <c r="A1008" t="s">
        <v>8219</v>
      </c>
      <c r="B1008">
        <v>46</v>
      </c>
      <c r="G1008" t="s">
        <v>8221</v>
      </c>
      <c r="H1008">
        <v>0</v>
      </c>
    </row>
    <row r="1009" spans="1:8" x14ac:dyDescent="0.35">
      <c r="A1009" t="s">
        <v>8219</v>
      </c>
      <c r="B1009">
        <v>83</v>
      </c>
      <c r="G1009" t="s">
        <v>8221</v>
      </c>
      <c r="H1009">
        <v>0</v>
      </c>
    </row>
    <row r="1010" spans="1:8" x14ac:dyDescent="0.35">
      <c r="A1010" t="s">
        <v>8219</v>
      </c>
      <c r="B1010">
        <v>35</v>
      </c>
      <c r="G1010" t="s">
        <v>8221</v>
      </c>
      <c r="H1010">
        <v>14</v>
      </c>
    </row>
    <row r="1011" spans="1:8" x14ac:dyDescent="0.35">
      <c r="A1011" t="s">
        <v>8219</v>
      </c>
      <c r="B1011">
        <v>25</v>
      </c>
      <c r="G1011" t="s">
        <v>8221</v>
      </c>
      <c r="H1011">
        <v>8</v>
      </c>
    </row>
    <row r="1012" spans="1:8" x14ac:dyDescent="0.35">
      <c r="A1012" t="s">
        <v>8219</v>
      </c>
      <c r="B1012">
        <v>75</v>
      </c>
      <c r="G1012" t="s">
        <v>8221</v>
      </c>
      <c r="H1012">
        <v>0</v>
      </c>
    </row>
    <row r="1013" spans="1:8" x14ac:dyDescent="0.35">
      <c r="A1013" t="s">
        <v>8219</v>
      </c>
      <c r="B1013">
        <v>62</v>
      </c>
      <c r="G1013" t="s">
        <v>8221</v>
      </c>
      <c r="H1013">
        <v>15</v>
      </c>
    </row>
    <row r="1014" spans="1:8" x14ac:dyDescent="0.35">
      <c r="A1014" t="s">
        <v>8219</v>
      </c>
      <c r="B1014">
        <v>160</v>
      </c>
      <c r="G1014" t="s">
        <v>8221</v>
      </c>
      <c r="H1014">
        <v>33</v>
      </c>
    </row>
    <row r="1015" spans="1:8" x14ac:dyDescent="0.35">
      <c r="A1015" t="s">
        <v>8219</v>
      </c>
      <c r="B1015">
        <v>246</v>
      </c>
      <c r="G1015" t="s">
        <v>8221</v>
      </c>
      <c r="H1015">
        <v>2</v>
      </c>
    </row>
    <row r="1016" spans="1:8" x14ac:dyDescent="0.35">
      <c r="A1016" t="s">
        <v>8219</v>
      </c>
      <c r="B1016">
        <v>55</v>
      </c>
      <c r="G1016" t="s">
        <v>8221</v>
      </c>
      <c r="H1016">
        <v>6</v>
      </c>
    </row>
    <row r="1017" spans="1:8" x14ac:dyDescent="0.35">
      <c r="A1017" t="s">
        <v>8219</v>
      </c>
      <c r="B1017">
        <v>23</v>
      </c>
      <c r="G1017" t="s">
        <v>8221</v>
      </c>
      <c r="H1017">
        <v>2</v>
      </c>
    </row>
    <row r="1018" spans="1:8" x14ac:dyDescent="0.35">
      <c r="A1018" t="s">
        <v>8219</v>
      </c>
      <c r="B1018">
        <v>72</v>
      </c>
      <c r="G1018" t="s">
        <v>8221</v>
      </c>
      <c r="H1018">
        <v>0</v>
      </c>
    </row>
    <row r="1019" spans="1:8" x14ac:dyDescent="0.35">
      <c r="A1019" t="s">
        <v>8219</v>
      </c>
      <c r="B1019">
        <v>22</v>
      </c>
      <c r="G1019" t="s">
        <v>8221</v>
      </c>
      <c r="H1019">
        <v>4</v>
      </c>
    </row>
    <row r="1020" spans="1:8" x14ac:dyDescent="0.35">
      <c r="A1020" t="s">
        <v>8219</v>
      </c>
      <c r="B1020">
        <v>14</v>
      </c>
      <c r="G1020" t="s">
        <v>8221</v>
      </c>
      <c r="H1020">
        <v>1</v>
      </c>
    </row>
    <row r="1021" spans="1:8" x14ac:dyDescent="0.35">
      <c r="A1021" t="s">
        <v>8219</v>
      </c>
      <c r="B1021">
        <v>38</v>
      </c>
      <c r="G1021" t="s">
        <v>8221</v>
      </c>
      <c r="H1021">
        <v>3</v>
      </c>
    </row>
    <row r="1022" spans="1:8" x14ac:dyDescent="0.35">
      <c r="A1022" t="s">
        <v>8219</v>
      </c>
      <c r="B1022">
        <v>32</v>
      </c>
      <c r="G1022" t="s">
        <v>8221</v>
      </c>
      <c r="H1022">
        <v>4</v>
      </c>
    </row>
    <row r="1023" spans="1:8" x14ac:dyDescent="0.35">
      <c r="A1023" t="s">
        <v>8219</v>
      </c>
      <c r="B1023">
        <v>63</v>
      </c>
      <c r="G1023" t="s">
        <v>8221</v>
      </c>
      <c r="H1023">
        <v>0</v>
      </c>
    </row>
    <row r="1024" spans="1:8" x14ac:dyDescent="0.35">
      <c r="A1024" t="s">
        <v>8219</v>
      </c>
      <c r="B1024">
        <v>27</v>
      </c>
      <c r="G1024" t="s">
        <v>8221</v>
      </c>
      <c r="H1024">
        <v>4</v>
      </c>
    </row>
    <row r="1025" spans="1:8" x14ac:dyDescent="0.35">
      <c r="A1025" t="s">
        <v>8219</v>
      </c>
      <c r="B1025">
        <v>44</v>
      </c>
      <c r="G1025" t="s">
        <v>8221</v>
      </c>
      <c r="H1025">
        <v>3</v>
      </c>
    </row>
    <row r="1026" spans="1:8" x14ac:dyDescent="0.35">
      <c r="A1026" t="s">
        <v>8219</v>
      </c>
      <c r="B1026">
        <v>38</v>
      </c>
      <c r="G1026" t="s">
        <v>8221</v>
      </c>
      <c r="H1026">
        <v>34</v>
      </c>
    </row>
    <row r="1027" spans="1:8" x14ac:dyDescent="0.35">
      <c r="A1027" t="s">
        <v>8219</v>
      </c>
      <c r="B1027">
        <v>115</v>
      </c>
      <c r="G1027" t="s">
        <v>8221</v>
      </c>
      <c r="H1027">
        <v>2</v>
      </c>
    </row>
    <row r="1028" spans="1:8" x14ac:dyDescent="0.35">
      <c r="A1028" t="s">
        <v>8219</v>
      </c>
      <c r="B1028">
        <v>37</v>
      </c>
      <c r="G1028" t="s">
        <v>8221</v>
      </c>
      <c r="H1028">
        <v>33</v>
      </c>
    </row>
    <row r="1029" spans="1:8" x14ac:dyDescent="0.35">
      <c r="A1029" t="s">
        <v>8219</v>
      </c>
      <c r="B1029">
        <v>99</v>
      </c>
      <c r="G1029" t="s">
        <v>8221</v>
      </c>
      <c r="H1029">
        <v>0</v>
      </c>
    </row>
    <row r="1030" spans="1:8" x14ac:dyDescent="0.35">
      <c r="A1030" t="s">
        <v>8219</v>
      </c>
      <c r="B1030">
        <v>44</v>
      </c>
      <c r="G1030" t="s">
        <v>8221</v>
      </c>
      <c r="H1030">
        <v>0</v>
      </c>
    </row>
    <row r="1031" spans="1:8" x14ac:dyDescent="0.35">
      <c r="A1031" t="s">
        <v>8219</v>
      </c>
      <c r="B1031">
        <v>58</v>
      </c>
      <c r="G1031" t="s">
        <v>8221</v>
      </c>
      <c r="H1031">
        <v>1</v>
      </c>
    </row>
    <row r="1032" spans="1:8" x14ac:dyDescent="0.35">
      <c r="A1032" t="s">
        <v>8219</v>
      </c>
      <c r="B1032">
        <v>191</v>
      </c>
      <c r="G1032" t="s">
        <v>8221</v>
      </c>
      <c r="H1032">
        <v>13</v>
      </c>
    </row>
    <row r="1033" spans="1:8" x14ac:dyDescent="0.35">
      <c r="A1033" t="s">
        <v>8219</v>
      </c>
      <c r="B1033">
        <v>40</v>
      </c>
      <c r="G1033" t="s">
        <v>8221</v>
      </c>
      <c r="H1033">
        <v>2</v>
      </c>
    </row>
    <row r="1034" spans="1:8" x14ac:dyDescent="0.35">
      <c r="A1034" t="s">
        <v>8219</v>
      </c>
      <c r="B1034">
        <v>38</v>
      </c>
      <c r="G1034" t="s">
        <v>8221</v>
      </c>
      <c r="H1034">
        <v>36</v>
      </c>
    </row>
    <row r="1035" spans="1:8" x14ac:dyDescent="0.35">
      <c r="A1035" t="s">
        <v>8219</v>
      </c>
      <c r="B1035">
        <v>39</v>
      </c>
      <c r="G1035" t="s">
        <v>8221</v>
      </c>
      <c r="H1035">
        <v>1</v>
      </c>
    </row>
    <row r="1036" spans="1:8" x14ac:dyDescent="0.35">
      <c r="A1036" t="s">
        <v>8219</v>
      </c>
      <c r="B1036">
        <v>11</v>
      </c>
      <c r="G1036" t="s">
        <v>8221</v>
      </c>
      <c r="H1036">
        <v>15</v>
      </c>
    </row>
    <row r="1037" spans="1:8" x14ac:dyDescent="0.35">
      <c r="A1037" t="s">
        <v>8219</v>
      </c>
      <c r="B1037">
        <v>107</v>
      </c>
      <c r="G1037" t="s">
        <v>8221</v>
      </c>
      <c r="H1037">
        <v>1</v>
      </c>
    </row>
    <row r="1038" spans="1:8" x14ac:dyDescent="0.35">
      <c r="A1038" t="s">
        <v>8219</v>
      </c>
      <c r="B1038">
        <v>147</v>
      </c>
      <c r="G1038" t="s">
        <v>8221</v>
      </c>
      <c r="H1038">
        <v>0</v>
      </c>
    </row>
    <row r="1039" spans="1:8" x14ac:dyDescent="0.35">
      <c r="A1039" t="s">
        <v>8219</v>
      </c>
      <c r="B1039">
        <v>36</v>
      </c>
      <c r="G1039" t="s">
        <v>8221</v>
      </c>
      <c r="H1039">
        <v>1</v>
      </c>
    </row>
    <row r="1040" spans="1:8" x14ac:dyDescent="0.35">
      <c r="A1040" t="s">
        <v>8219</v>
      </c>
      <c r="B1040">
        <v>92</v>
      </c>
      <c r="G1040" t="s">
        <v>8221</v>
      </c>
      <c r="H1040">
        <v>0</v>
      </c>
    </row>
    <row r="1041" spans="1:8" x14ac:dyDescent="0.35">
      <c r="A1041" t="s">
        <v>8219</v>
      </c>
      <c r="B1041">
        <v>35</v>
      </c>
      <c r="G1041" t="s">
        <v>8221</v>
      </c>
      <c r="H1041">
        <v>0</v>
      </c>
    </row>
    <row r="1042" spans="1:8" x14ac:dyDescent="0.35">
      <c r="A1042" t="s">
        <v>8219</v>
      </c>
      <c r="B1042">
        <v>17</v>
      </c>
      <c r="G1042" t="s">
        <v>8221</v>
      </c>
      <c r="H1042">
        <v>1</v>
      </c>
    </row>
    <row r="1043" spans="1:8" x14ac:dyDescent="0.35">
      <c r="A1043" t="s">
        <v>8219</v>
      </c>
      <c r="B1043">
        <v>22</v>
      </c>
      <c r="G1043" t="s">
        <v>8221</v>
      </c>
      <c r="H1043">
        <v>39</v>
      </c>
    </row>
    <row r="1044" spans="1:8" x14ac:dyDescent="0.35">
      <c r="A1044" t="s">
        <v>8219</v>
      </c>
      <c r="B1044">
        <v>69</v>
      </c>
      <c r="G1044" t="s">
        <v>8221</v>
      </c>
      <c r="H1044">
        <v>0</v>
      </c>
    </row>
    <row r="1045" spans="1:8" x14ac:dyDescent="0.35">
      <c r="A1045" t="s">
        <v>8219</v>
      </c>
      <c r="B1045">
        <v>13</v>
      </c>
      <c r="G1045" t="s">
        <v>8221</v>
      </c>
      <c r="H1045">
        <v>0</v>
      </c>
    </row>
    <row r="1046" spans="1:8" x14ac:dyDescent="0.35">
      <c r="A1046" t="s">
        <v>8219</v>
      </c>
      <c r="B1046">
        <v>58</v>
      </c>
      <c r="G1046" t="s">
        <v>8221</v>
      </c>
      <c r="H1046">
        <v>3</v>
      </c>
    </row>
    <row r="1047" spans="1:8" x14ac:dyDescent="0.35">
      <c r="A1047" t="s">
        <v>8219</v>
      </c>
      <c r="B1047">
        <v>44</v>
      </c>
      <c r="G1047" t="s">
        <v>8221</v>
      </c>
      <c r="H1047">
        <v>1</v>
      </c>
    </row>
    <row r="1048" spans="1:8" x14ac:dyDescent="0.35">
      <c r="A1048" t="s">
        <v>8219</v>
      </c>
      <c r="B1048">
        <v>83</v>
      </c>
      <c r="G1048" t="s">
        <v>8221</v>
      </c>
      <c r="H1048">
        <v>13</v>
      </c>
    </row>
    <row r="1049" spans="1:8" x14ac:dyDescent="0.35">
      <c r="A1049" t="s">
        <v>8219</v>
      </c>
      <c r="B1049">
        <v>117</v>
      </c>
      <c r="G1049" t="s">
        <v>8221</v>
      </c>
      <c r="H1049">
        <v>0</v>
      </c>
    </row>
    <row r="1050" spans="1:8" x14ac:dyDescent="0.35">
      <c r="A1050" t="s">
        <v>8219</v>
      </c>
      <c r="B1050">
        <v>32</v>
      </c>
      <c r="G1050" t="s">
        <v>8221</v>
      </c>
      <c r="H1050">
        <v>6</v>
      </c>
    </row>
    <row r="1051" spans="1:8" x14ac:dyDescent="0.35">
      <c r="A1051" t="s">
        <v>8219</v>
      </c>
      <c r="B1051">
        <v>8</v>
      </c>
      <c r="G1051" t="s">
        <v>8221</v>
      </c>
      <c r="H1051">
        <v>0</v>
      </c>
    </row>
    <row r="1052" spans="1:8" x14ac:dyDescent="0.35">
      <c r="A1052" t="s">
        <v>8219</v>
      </c>
      <c r="B1052">
        <v>340</v>
      </c>
      <c r="G1052" t="s">
        <v>8221</v>
      </c>
      <c r="H1052">
        <v>14</v>
      </c>
    </row>
    <row r="1053" spans="1:8" x14ac:dyDescent="0.35">
      <c r="A1053" t="s">
        <v>8219</v>
      </c>
      <c r="B1053">
        <v>7</v>
      </c>
      <c r="G1053" t="s">
        <v>8221</v>
      </c>
      <c r="H1053">
        <v>5</v>
      </c>
    </row>
    <row r="1054" spans="1:8" x14ac:dyDescent="0.35">
      <c r="A1054" t="s">
        <v>8219</v>
      </c>
      <c r="B1054">
        <v>19</v>
      </c>
      <c r="G1054" t="s">
        <v>8221</v>
      </c>
      <c r="H1054">
        <v>6</v>
      </c>
    </row>
    <row r="1055" spans="1:8" x14ac:dyDescent="0.35">
      <c r="A1055" t="s">
        <v>8219</v>
      </c>
      <c r="B1055">
        <v>47</v>
      </c>
      <c r="G1055" t="s">
        <v>8221</v>
      </c>
      <c r="H1055">
        <v>15</v>
      </c>
    </row>
    <row r="1056" spans="1:8" x14ac:dyDescent="0.35">
      <c r="A1056" t="s">
        <v>8219</v>
      </c>
      <c r="B1056">
        <v>13</v>
      </c>
      <c r="G1056" t="s">
        <v>8221</v>
      </c>
      <c r="H1056">
        <v>0</v>
      </c>
    </row>
    <row r="1057" spans="1:8" x14ac:dyDescent="0.35">
      <c r="A1057" t="s">
        <v>8219</v>
      </c>
      <c r="B1057">
        <v>90</v>
      </c>
      <c r="G1057" t="s">
        <v>8221</v>
      </c>
      <c r="H1057">
        <v>1</v>
      </c>
    </row>
    <row r="1058" spans="1:8" x14ac:dyDescent="0.35">
      <c r="A1058" t="s">
        <v>8219</v>
      </c>
      <c r="B1058">
        <v>63</v>
      </c>
      <c r="G1058" t="s">
        <v>8221</v>
      </c>
      <c r="H1058">
        <v>9</v>
      </c>
    </row>
    <row r="1059" spans="1:8" x14ac:dyDescent="0.35">
      <c r="A1059" t="s">
        <v>8219</v>
      </c>
      <c r="B1059">
        <v>26</v>
      </c>
      <c r="G1059" t="s">
        <v>8221</v>
      </c>
      <c r="H1059">
        <v>3</v>
      </c>
    </row>
    <row r="1060" spans="1:8" x14ac:dyDescent="0.35">
      <c r="A1060" t="s">
        <v>8219</v>
      </c>
      <c r="B1060">
        <v>71</v>
      </c>
      <c r="G1060" t="s">
        <v>8221</v>
      </c>
      <c r="H1060">
        <v>3</v>
      </c>
    </row>
    <row r="1061" spans="1:8" x14ac:dyDescent="0.35">
      <c r="A1061" t="s">
        <v>8219</v>
      </c>
      <c r="B1061">
        <v>38</v>
      </c>
      <c r="G1061" t="s">
        <v>8221</v>
      </c>
      <c r="H1061">
        <v>1</v>
      </c>
    </row>
    <row r="1062" spans="1:8" x14ac:dyDescent="0.35">
      <c r="A1062" t="s">
        <v>8219</v>
      </c>
      <c r="B1062">
        <v>859</v>
      </c>
      <c r="G1062" t="s">
        <v>8221</v>
      </c>
      <c r="H1062">
        <v>3</v>
      </c>
    </row>
    <row r="1063" spans="1:8" x14ac:dyDescent="0.35">
      <c r="A1063" t="s">
        <v>8219</v>
      </c>
      <c r="B1063">
        <v>21</v>
      </c>
      <c r="G1063" t="s">
        <v>8221</v>
      </c>
      <c r="H1063">
        <v>0</v>
      </c>
    </row>
    <row r="1064" spans="1:8" x14ac:dyDescent="0.35">
      <c r="A1064" t="s">
        <v>8219</v>
      </c>
      <c r="B1064">
        <v>78</v>
      </c>
      <c r="G1064" t="s">
        <v>8221</v>
      </c>
      <c r="H1064">
        <v>2</v>
      </c>
    </row>
    <row r="1065" spans="1:8" x14ac:dyDescent="0.35">
      <c r="A1065" t="s">
        <v>8219</v>
      </c>
      <c r="B1065">
        <v>53</v>
      </c>
      <c r="G1065" t="s">
        <v>8221</v>
      </c>
      <c r="H1065">
        <v>10</v>
      </c>
    </row>
    <row r="1066" spans="1:8" x14ac:dyDescent="0.35">
      <c r="A1066" t="s">
        <v>8219</v>
      </c>
      <c r="B1066">
        <v>356</v>
      </c>
      <c r="G1066" t="s">
        <v>8221</v>
      </c>
      <c r="H1066">
        <v>60</v>
      </c>
    </row>
    <row r="1067" spans="1:8" x14ac:dyDescent="0.35">
      <c r="A1067" t="s">
        <v>8219</v>
      </c>
      <c r="B1067">
        <v>279</v>
      </c>
      <c r="G1067" t="s">
        <v>8221</v>
      </c>
      <c r="H1067">
        <v>5</v>
      </c>
    </row>
    <row r="1068" spans="1:8" x14ac:dyDescent="0.35">
      <c r="A1068" t="s">
        <v>8219</v>
      </c>
      <c r="B1068">
        <v>266</v>
      </c>
      <c r="G1068" t="s">
        <v>8221</v>
      </c>
      <c r="H1068">
        <v>9</v>
      </c>
    </row>
    <row r="1069" spans="1:8" x14ac:dyDescent="0.35">
      <c r="A1069" t="s">
        <v>8219</v>
      </c>
      <c r="B1069">
        <v>623</v>
      </c>
      <c r="G1069" t="s">
        <v>8221</v>
      </c>
      <c r="H1069">
        <v>13</v>
      </c>
    </row>
    <row r="1070" spans="1:8" x14ac:dyDescent="0.35">
      <c r="A1070" t="s">
        <v>8219</v>
      </c>
      <c r="B1070">
        <v>392</v>
      </c>
      <c r="G1070" t="s">
        <v>8221</v>
      </c>
      <c r="H1070">
        <v>0</v>
      </c>
    </row>
    <row r="1071" spans="1:8" x14ac:dyDescent="0.35">
      <c r="A1071" t="s">
        <v>8219</v>
      </c>
      <c r="B1071">
        <v>3562</v>
      </c>
      <c r="G1071" t="s">
        <v>8221</v>
      </c>
      <c r="H1071">
        <v>8</v>
      </c>
    </row>
    <row r="1072" spans="1:8" x14ac:dyDescent="0.35">
      <c r="A1072" t="s">
        <v>8219</v>
      </c>
      <c r="B1072">
        <v>514</v>
      </c>
      <c r="G1072" t="s">
        <v>8221</v>
      </c>
      <c r="H1072">
        <v>3</v>
      </c>
    </row>
    <row r="1073" spans="1:8" x14ac:dyDescent="0.35">
      <c r="A1073" t="s">
        <v>8219</v>
      </c>
      <c r="B1073">
        <v>88</v>
      </c>
      <c r="G1073" t="s">
        <v>8221</v>
      </c>
      <c r="H1073">
        <v>3</v>
      </c>
    </row>
    <row r="1074" spans="1:8" x14ac:dyDescent="0.35">
      <c r="A1074" t="s">
        <v>8219</v>
      </c>
      <c r="B1074">
        <v>537</v>
      </c>
      <c r="G1074" t="s">
        <v>8221</v>
      </c>
      <c r="H1074">
        <v>0</v>
      </c>
    </row>
    <row r="1075" spans="1:8" x14ac:dyDescent="0.35">
      <c r="A1075" t="s">
        <v>8219</v>
      </c>
      <c r="B1075">
        <v>25</v>
      </c>
      <c r="G1075" t="s">
        <v>8221</v>
      </c>
      <c r="H1075">
        <v>6</v>
      </c>
    </row>
    <row r="1076" spans="1:8" x14ac:dyDescent="0.35">
      <c r="A1076" t="s">
        <v>8219</v>
      </c>
      <c r="B1076">
        <v>3238</v>
      </c>
      <c r="G1076" t="s">
        <v>8221</v>
      </c>
      <c r="H1076">
        <v>4</v>
      </c>
    </row>
    <row r="1077" spans="1:8" x14ac:dyDescent="0.35">
      <c r="A1077" t="s">
        <v>8219</v>
      </c>
      <c r="B1077">
        <v>897</v>
      </c>
      <c r="G1077" t="s">
        <v>8221</v>
      </c>
      <c r="H1077">
        <v>1</v>
      </c>
    </row>
    <row r="1078" spans="1:8" x14ac:dyDescent="0.35">
      <c r="A1078" t="s">
        <v>8219</v>
      </c>
      <c r="B1078">
        <v>878</v>
      </c>
      <c r="G1078" t="s">
        <v>8221</v>
      </c>
      <c r="H1078">
        <v>29</v>
      </c>
    </row>
    <row r="1079" spans="1:8" x14ac:dyDescent="0.35">
      <c r="A1079" t="s">
        <v>8219</v>
      </c>
      <c r="B1079">
        <v>115</v>
      </c>
      <c r="G1079" t="s">
        <v>8221</v>
      </c>
      <c r="H1079">
        <v>0</v>
      </c>
    </row>
    <row r="1080" spans="1:8" x14ac:dyDescent="0.35">
      <c r="A1080" t="s">
        <v>8219</v>
      </c>
      <c r="B1080">
        <v>234</v>
      </c>
      <c r="G1080" t="s">
        <v>8221</v>
      </c>
      <c r="H1080">
        <v>4</v>
      </c>
    </row>
    <row r="1081" spans="1:8" x14ac:dyDescent="0.35">
      <c r="A1081" t="s">
        <v>8219</v>
      </c>
      <c r="B1081">
        <v>4330</v>
      </c>
      <c r="G1081" t="s">
        <v>8221</v>
      </c>
      <c r="H1081">
        <v>5</v>
      </c>
    </row>
    <row r="1082" spans="1:8" x14ac:dyDescent="0.35">
      <c r="A1082" t="s">
        <v>8219</v>
      </c>
      <c r="B1082">
        <v>651</v>
      </c>
      <c r="G1082" t="s">
        <v>8221</v>
      </c>
      <c r="H1082">
        <v>4</v>
      </c>
    </row>
    <row r="1083" spans="1:8" x14ac:dyDescent="0.35">
      <c r="A1083" t="s">
        <v>8219</v>
      </c>
      <c r="B1083">
        <v>251</v>
      </c>
      <c r="G1083" t="s">
        <v>8221</v>
      </c>
      <c r="H1083">
        <v>5</v>
      </c>
    </row>
    <row r="1084" spans="1:8" x14ac:dyDescent="0.35">
      <c r="A1084" t="s">
        <v>8219</v>
      </c>
      <c r="B1084">
        <v>263</v>
      </c>
      <c r="G1084" t="s">
        <v>8221</v>
      </c>
      <c r="H1084">
        <v>1</v>
      </c>
    </row>
    <row r="1085" spans="1:8" x14ac:dyDescent="0.35">
      <c r="A1085" t="s">
        <v>8219</v>
      </c>
      <c r="B1085">
        <v>28</v>
      </c>
      <c r="G1085" t="s">
        <v>8221</v>
      </c>
      <c r="H1085">
        <v>1</v>
      </c>
    </row>
    <row r="1086" spans="1:8" x14ac:dyDescent="0.35">
      <c r="A1086" t="s">
        <v>8219</v>
      </c>
      <c r="B1086">
        <v>721</v>
      </c>
      <c r="G1086" t="s">
        <v>8221</v>
      </c>
      <c r="H1086">
        <v>0</v>
      </c>
    </row>
    <row r="1087" spans="1:8" x14ac:dyDescent="0.35">
      <c r="A1087" t="s">
        <v>8219</v>
      </c>
      <c r="B1087">
        <v>50</v>
      </c>
      <c r="G1087" t="s">
        <v>8221</v>
      </c>
      <c r="H1087">
        <v>14</v>
      </c>
    </row>
    <row r="1088" spans="1:8" x14ac:dyDescent="0.35">
      <c r="A1088" t="s">
        <v>8219</v>
      </c>
      <c r="B1088">
        <v>73</v>
      </c>
      <c r="G1088" t="s">
        <v>8221</v>
      </c>
      <c r="H1088">
        <v>3</v>
      </c>
    </row>
    <row r="1089" spans="1:8" x14ac:dyDescent="0.35">
      <c r="A1089" t="s">
        <v>8219</v>
      </c>
      <c r="B1089">
        <v>27</v>
      </c>
      <c r="G1089" t="s">
        <v>8221</v>
      </c>
      <c r="H1089">
        <v>10</v>
      </c>
    </row>
    <row r="1090" spans="1:8" x14ac:dyDescent="0.35">
      <c r="A1090" t="s">
        <v>8219</v>
      </c>
      <c r="B1090">
        <v>34</v>
      </c>
      <c r="G1090" t="s">
        <v>8221</v>
      </c>
      <c r="H1090">
        <v>17</v>
      </c>
    </row>
    <row r="1091" spans="1:8" x14ac:dyDescent="0.35">
      <c r="A1091" t="s">
        <v>8219</v>
      </c>
      <c r="B1091">
        <v>7</v>
      </c>
      <c r="G1091" t="s">
        <v>8221</v>
      </c>
      <c r="H1091">
        <v>2</v>
      </c>
    </row>
    <row r="1092" spans="1:8" x14ac:dyDescent="0.35">
      <c r="A1092" t="s">
        <v>8219</v>
      </c>
      <c r="B1092">
        <v>24</v>
      </c>
      <c r="G1092" t="s">
        <v>8221</v>
      </c>
      <c r="H1092">
        <v>0</v>
      </c>
    </row>
    <row r="1093" spans="1:8" x14ac:dyDescent="0.35">
      <c r="A1093" t="s">
        <v>8219</v>
      </c>
      <c r="B1093">
        <v>15</v>
      </c>
      <c r="G1093" t="s">
        <v>8221</v>
      </c>
      <c r="H1093">
        <v>4</v>
      </c>
    </row>
    <row r="1094" spans="1:8" x14ac:dyDescent="0.35">
      <c r="A1094" t="s">
        <v>8219</v>
      </c>
      <c r="B1094">
        <v>72</v>
      </c>
      <c r="G1094" t="s">
        <v>8221</v>
      </c>
      <c r="H1094">
        <v>12</v>
      </c>
    </row>
    <row r="1095" spans="1:8" x14ac:dyDescent="0.35">
      <c r="A1095" t="s">
        <v>8219</v>
      </c>
      <c r="B1095">
        <v>120</v>
      </c>
      <c r="G1095" t="s">
        <v>8221</v>
      </c>
      <c r="H1095">
        <v>3</v>
      </c>
    </row>
    <row r="1096" spans="1:8" x14ac:dyDescent="0.35">
      <c r="A1096" t="s">
        <v>8219</v>
      </c>
      <c r="B1096">
        <v>123</v>
      </c>
      <c r="G1096" t="s">
        <v>8221</v>
      </c>
      <c r="H1096">
        <v>12</v>
      </c>
    </row>
    <row r="1097" spans="1:8" x14ac:dyDescent="0.35">
      <c r="A1097" t="s">
        <v>8219</v>
      </c>
      <c r="B1097">
        <v>1</v>
      </c>
      <c r="G1097" t="s">
        <v>8221</v>
      </c>
      <c r="H1097">
        <v>0</v>
      </c>
    </row>
    <row r="1098" spans="1:8" x14ac:dyDescent="0.35">
      <c r="A1098" t="s">
        <v>8219</v>
      </c>
      <c r="B1098">
        <v>24</v>
      </c>
      <c r="G1098" t="s">
        <v>8221</v>
      </c>
      <c r="H1098">
        <v>7</v>
      </c>
    </row>
    <row r="1099" spans="1:8" x14ac:dyDescent="0.35">
      <c r="A1099" t="s">
        <v>8219</v>
      </c>
      <c r="B1099">
        <v>33</v>
      </c>
      <c r="G1099" t="s">
        <v>8221</v>
      </c>
      <c r="H1099">
        <v>2</v>
      </c>
    </row>
    <row r="1100" spans="1:8" x14ac:dyDescent="0.35">
      <c r="A1100" t="s">
        <v>8219</v>
      </c>
      <c r="B1100">
        <v>14</v>
      </c>
      <c r="G1100" t="s">
        <v>8221</v>
      </c>
      <c r="H1100">
        <v>1</v>
      </c>
    </row>
    <row r="1101" spans="1:8" x14ac:dyDescent="0.35">
      <c r="A1101" t="s">
        <v>8219</v>
      </c>
      <c r="B1101">
        <v>9</v>
      </c>
      <c r="G1101" t="s">
        <v>8221</v>
      </c>
      <c r="H1101">
        <v>4</v>
      </c>
    </row>
    <row r="1102" spans="1:8" x14ac:dyDescent="0.35">
      <c r="A1102" t="s">
        <v>8219</v>
      </c>
      <c r="B1102">
        <v>76</v>
      </c>
      <c r="G1102" t="s">
        <v>8221</v>
      </c>
      <c r="H1102">
        <v>4</v>
      </c>
    </row>
    <row r="1103" spans="1:8" x14ac:dyDescent="0.35">
      <c r="A1103" t="s">
        <v>8219</v>
      </c>
      <c r="B1103">
        <v>19</v>
      </c>
      <c r="G1103" t="s">
        <v>8221</v>
      </c>
      <c r="H1103">
        <v>17</v>
      </c>
    </row>
    <row r="1104" spans="1:8" x14ac:dyDescent="0.35">
      <c r="A1104" t="s">
        <v>8219</v>
      </c>
      <c r="B1104">
        <v>69</v>
      </c>
      <c r="G1104" t="s">
        <v>8221</v>
      </c>
      <c r="H1104">
        <v>7</v>
      </c>
    </row>
    <row r="1105" spans="1:8" x14ac:dyDescent="0.35">
      <c r="A1105" t="s">
        <v>8219</v>
      </c>
      <c r="B1105">
        <v>218</v>
      </c>
      <c r="G1105" t="s">
        <v>8221</v>
      </c>
      <c r="H1105">
        <v>2</v>
      </c>
    </row>
    <row r="1106" spans="1:8" x14ac:dyDescent="0.35">
      <c r="A1106" t="s">
        <v>8219</v>
      </c>
      <c r="B1106">
        <v>30</v>
      </c>
      <c r="G1106" t="s">
        <v>8221</v>
      </c>
      <c r="H1106">
        <v>5</v>
      </c>
    </row>
    <row r="1107" spans="1:8" x14ac:dyDescent="0.35">
      <c r="A1107" t="s">
        <v>8219</v>
      </c>
      <c r="B1107">
        <v>100</v>
      </c>
      <c r="G1107" t="s">
        <v>8221</v>
      </c>
      <c r="H1107">
        <v>1</v>
      </c>
    </row>
    <row r="1108" spans="1:8" x14ac:dyDescent="0.35">
      <c r="A1108" t="s">
        <v>8219</v>
      </c>
      <c r="B1108">
        <v>296</v>
      </c>
      <c r="G1108" t="s">
        <v>8221</v>
      </c>
      <c r="H1108">
        <v>1</v>
      </c>
    </row>
    <row r="1109" spans="1:8" x14ac:dyDescent="0.35">
      <c r="A1109" t="s">
        <v>8219</v>
      </c>
      <c r="B1109">
        <v>1204</v>
      </c>
      <c r="G1109" t="s">
        <v>8221</v>
      </c>
      <c r="H1109">
        <v>14</v>
      </c>
    </row>
    <row r="1110" spans="1:8" x14ac:dyDescent="0.35">
      <c r="A1110" t="s">
        <v>8219</v>
      </c>
      <c r="B1110">
        <v>321</v>
      </c>
      <c r="G1110" t="s">
        <v>8221</v>
      </c>
      <c r="H1110">
        <v>26</v>
      </c>
    </row>
    <row r="1111" spans="1:8" x14ac:dyDescent="0.35">
      <c r="A1111" t="s">
        <v>8219</v>
      </c>
      <c r="B1111">
        <v>301</v>
      </c>
      <c r="G1111" t="s">
        <v>8221</v>
      </c>
      <c r="H1111">
        <v>2</v>
      </c>
    </row>
    <row r="1112" spans="1:8" x14ac:dyDescent="0.35">
      <c r="A1112" t="s">
        <v>8219</v>
      </c>
      <c r="B1112">
        <v>144</v>
      </c>
      <c r="G1112" t="s">
        <v>8221</v>
      </c>
      <c r="H1112">
        <v>1</v>
      </c>
    </row>
    <row r="1113" spans="1:8" x14ac:dyDescent="0.35">
      <c r="A1113" t="s">
        <v>8219</v>
      </c>
      <c r="B1113">
        <v>539</v>
      </c>
      <c r="G1113" t="s">
        <v>8221</v>
      </c>
      <c r="H1113">
        <v>3</v>
      </c>
    </row>
    <row r="1114" spans="1:8" x14ac:dyDescent="0.35">
      <c r="A1114" t="s">
        <v>8219</v>
      </c>
      <c r="B1114">
        <v>498</v>
      </c>
      <c r="G1114" t="s">
        <v>8221</v>
      </c>
      <c r="H1114">
        <v>7</v>
      </c>
    </row>
    <row r="1115" spans="1:8" x14ac:dyDescent="0.35">
      <c r="A1115" t="s">
        <v>8219</v>
      </c>
      <c r="B1115">
        <v>1113</v>
      </c>
      <c r="G1115" t="s">
        <v>8221</v>
      </c>
      <c r="H1115">
        <v>9</v>
      </c>
    </row>
    <row r="1116" spans="1:8" x14ac:dyDescent="0.35">
      <c r="A1116" t="s">
        <v>8219</v>
      </c>
      <c r="B1116">
        <v>988</v>
      </c>
      <c r="G1116" t="s">
        <v>8221</v>
      </c>
      <c r="H1116">
        <v>20</v>
      </c>
    </row>
    <row r="1117" spans="1:8" x14ac:dyDescent="0.35">
      <c r="A1117" t="s">
        <v>8219</v>
      </c>
      <c r="B1117">
        <v>391</v>
      </c>
      <c r="G1117" t="s">
        <v>8221</v>
      </c>
      <c r="H1117">
        <v>6</v>
      </c>
    </row>
    <row r="1118" spans="1:8" x14ac:dyDescent="0.35">
      <c r="A1118" t="s">
        <v>8219</v>
      </c>
      <c r="B1118">
        <v>28</v>
      </c>
      <c r="G1118" t="s">
        <v>8221</v>
      </c>
      <c r="H1118">
        <v>13</v>
      </c>
    </row>
    <row r="1119" spans="1:8" x14ac:dyDescent="0.35">
      <c r="A1119" t="s">
        <v>8219</v>
      </c>
      <c r="B1119">
        <v>147</v>
      </c>
      <c r="G1119" t="s">
        <v>8221</v>
      </c>
      <c r="H1119">
        <v>1</v>
      </c>
    </row>
    <row r="1120" spans="1:8" x14ac:dyDescent="0.35">
      <c r="A1120" t="s">
        <v>8219</v>
      </c>
      <c r="B1120">
        <v>680</v>
      </c>
      <c r="G1120" t="s">
        <v>8221</v>
      </c>
      <c r="H1120">
        <v>202</v>
      </c>
    </row>
    <row r="1121" spans="1:8" x14ac:dyDescent="0.35">
      <c r="A1121" t="s">
        <v>8219</v>
      </c>
      <c r="B1121">
        <v>983</v>
      </c>
      <c r="G1121" t="s">
        <v>8221</v>
      </c>
      <c r="H1121">
        <v>0</v>
      </c>
    </row>
    <row r="1122" spans="1:8" x14ac:dyDescent="0.35">
      <c r="A1122" t="s">
        <v>8219</v>
      </c>
      <c r="B1122">
        <v>79</v>
      </c>
      <c r="G1122" t="s">
        <v>8221</v>
      </c>
      <c r="H1122">
        <v>1</v>
      </c>
    </row>
    <row r="1123" spans="1:8" x14ac:dyDescent="0.35">
      <c r="A1123" t="s">
        <v>8219</v>
      </c>
      <c r="B1123">
        <v>426</v>
      </c>
      <c r="G1123" t="s">
        <v>8221</v>
      </c>
      <c r="H1123">
        <v>0</v>
      </c>
    </row>
    <row r="1124" spans="1:8" x14ac:dyDescent="0.35">
      <c r="A1124" t="s">
        <v>8219</v>
      </c>
      <c r="B1124">
        <v>96</v>
      </c>
      <c r="G1124" t="s">
        <v>8221</v>
      </c>
      <c r="H1124">
        <v>2</v>
      </c>
    </row>
    <row r="1125" spans="1:8" x14ac:dyDescent="0.35">
      <c r="A1125" t="s">
        <v>8219</v>
      </c>
      <c r="B1125">
        <v>163</v>
      </c>
      <c r="G1125" t="s">
        <v>8221</v>
      </c>
      <c r="H1125">
        <v>13</v>
      </c>
    </row>
    <row r="1126" spans="1:8" x14ac:dyDescent="0.35">
      <c r="A1126" t="s">
        <v>8219</v>
      </c>
      <c r="B1126">
        <v>2525</v>
      </c>
      <c r="G1126" t="s">
        <v>8221</v>
      </c>
      <c r="H1126">
        <v>9</v>
      </c>
    </row>
    <row r="1127" spans="1:8" x14ac:dyDescent="0.35">
      <c r="A1127" t="s">
        <v>8219</v>
      </c>
      <c r="B1127">
        <v>2035</v>
      </c>
      <c r="G1127" t="s">
        <v>8221</v>
      </c>
      <c r="H1127">
        <v>2</v>
      </c>
    </row>
    <row r="1128" spans="1:8" x14ac:dyDescent="0.35">
      <c r="A1128" t="s">
        <v>8219</v>
      </c>
      <c r="B1128">
        <v>290</v>
      </c>
      <c r="G1128" t="s">
        <v>8221</v>
      </c>
      <c r="H1128">
        <v>0</v>
      </c>
    </row>
    <row r="1129" spans="1:8" x14ac:dyDescent="0.35">
      <c r="A1129" t="s">
        <v>8219</v>
      </c>
      <c r="B1129">
        <v>1980</v>
      </c>
      <c r="G1129" t="s">
        <v>8221</v>
      </c>
      <c r="H1129">
        <v>35</v>
      </c>
    </row>
    <row r="1130" spans="1:8" x14ac:dyDescent="0.35">
      <c r="A1130" t="s">
        <v>8219</v>
      </c>
      <c r="B1130">
        <v>57</v>
      </c>
      <c r="G1130" t="s">
        <v>8221</v>
      </c>
      <c r="H1130">
        <v>2</v>
      </c>
    </row>
    <row r="1131" spans="1:8" x14ac:dyDescent="0.35">
      <c r="A1131" t="s">
        <v>8219</v>
      </c>
      <c r="B1131">
        <v>380</v>
      </c>
      <c r="G1131" t="s">
        <v>8221</v>
      </c>
      <c r="H1131">
        <v>3</v>
      </c>
    </row>
    <row r="1132" spans="1:8" x14ac:dyDescent="0.35">
      <c r="A1132" t="s">
        <v>8219</v>
      </c>
      <c r="B1132">
        <v>128</v>
      </c>
      <c r="G1132" t="s">
        <v>8221</v>
      </c>
      <c r="H1132">
        <v>0</v>
      </c>
    </row>
    <row r="1133" spans="1:8" x14ac:dyDescent="0.35">
      <c r="A1133" t="s">
        <v>8219</v>
      </c>
      <c r="B1133">
        <v>180</v>
      </c>
      <c r="G1133" t="s">
        <v>8221</v>
      </c>
      <c r="H1133">
        <v>1</v>
      </c>
    </row>
    <row r="1134" spans="1:8" x14ac:dyDescent="0.35">
      <c r="A1134" t="s">
        <v>8219</v>
      </c>
      <c r="B1134">
        <v>571</v>
      </c>
      <c r="G1134" t="s">
        <v>8221</v>
      </c>
      <c r="H1134">
        <v>0</v>
      </c>
    </row>
    <row r="1135" spans="1:8" x14ac:dyDescent="0.35">
      <c r="A1135" t="s">
        <v>8219</v>
      </c>
      <c r="B1135">
        <v>480</v>
      </c>
      <c r="G1135" t="s">
        <v>8221</v>
      </c>
      <c r="H1135">
        <v>0</v>
      </c>
    </row>
    <row r="1136" spans="1:8" x14ac:dyDescent="0.35">
      <c r="A1136" t="s">
        <v>8219</v>
      </c>
      <c r="B1136">
        <v>249</v>
      </c>
      <c r="G1136" t="s">
        <v>8221</v>
      </c>
      <c r="H1136">
        <v>3</v>
      </c>
    </row>
    <row r="1137" spans="1:8" x14ac:dyDescent="0.35">
      <c r="A1137" t="s">
        <v>8219</v>
      </c>
      <c r="B1137">
        <v>84</v>
      </c>
      <c r="G1137" t="s">
        <v>8221</v>
      </c>
      <c r="H1137">
        <v>11</v>
      </c>
    </row>
    <row r="1138" spans="1:8" x14ac:dyDescent="0.35">
      <c r="A1138" t="s">
        <v>8219</v>
      </c>
      <c r="B1138">
        <v>197</v>
      </c>
      <c r="G1138" t="s">
        <v>8221</v>
      </c>
      <c r="H1138">
        <v>6</v>
      </c>
    </row>
    <row r="1139" spans="1:8" x14ac:dyDescent="0.35">
      <c r="A1139" t="s">
        <v>8219</v>
      </c>
      <c r="B1139">
        <v>271</v>
      </c>
      <c r="G1139" t="s">
        <v>8221</v>
      </c>
      <c r="H1139">
        <v>0</v>
      </c>
    </row>
    <row r="1140" spans="1:8" x14ac:dyDescent="0.35">
      <c r="A1140" t="s">
        <v>8219</v>
      </c>
      <c r="B1140">
        <v>50</v>
      </c>
      <c r="G1140" t="s">
        <v>8221</v>
      </c>
      <c r="H1140">
        <v>67</v>
      </c>
    </row>
    <row r="1141" spans="1:8" x14ac:dyDescent="0.35">
      <c r="A1141" t="s">
        <v>8219</v>
      </c>
      <c r="B1141">
        <v>169</v>
      </c>
      <c r="G1141" t="s">
        <v>8221</v>
      </c>
      <c r="H1141">
        <v>23</v>
      </c>
    </row>
    <row r="1142" spans="1:8" x14ac:dyDescent="0.35">
      <c r="A1142" t="s">
        <v>8219</v>
      </c>
      <c r="B1142">
        <v>205</v>
      </c>
      <c r="G1142" t="s">
        <v>8221</v>
      </c>
      <c r="H1142">
        <v>72</v>
      </c>
    </row>
    <row r="1143" spans="1:8" x14ac:dyDescent="0.35">
      <c r="A1143" t="s">
        <v>8219</v>
      </c>
      <c r="B1143">
        <v>206</v>
      </c>
      <c r="G1143" t="s">
        <v>8221</v>
      </c>
      <c r="H1143">
        <v>2</v>
      </c>
    </row>
    <row r="1144" spans="1:8" x14ac:dyDescent="0.35">
      <c r="A1144" t="s">
        <v>8219</v>
      </c>
      <c r="B1144">
        <v>84</v>
      </c>
      <c r="G1144" t="s">
        <v>8221</v>
      </c>
      <c r="H1144">
        <v>15</v>
      </c>
    </row>
    <row r="1145" spans="1:8" x14ac:dyDescent="0.35">
      <c r="A1145" t="s">
        <v>8219</v>
      </c>
      <c r="B1145">
        <v>210</v>
      </c>
      <c r="G1145" t="s">
        <v>8221</v>
      </c>
      <c r="H1145">
        <v>1</v>
      </c>
    </row>
    <row r="1146" spans="1:8" x14ac:dyDescent="0.35">
      <c r="A1146" t="s">
        <v>8219</v>
      </c>
      <c r="B1146">
        <v>181</v>
      </c>
      <c r="G1146" t="s">
        <v>8221</v>
      </c>
      <c r="H1146">
        <v>2</v>
      </c>
    </row>
    <row r="1147" spans="1:8" x14ac:dyDescent="0.35">
      <c r="A1147" t="s">
        <v>8219</v>
      </c>
      <c r="B1147">
        <v>60</v>
      </c>
      <c r="G1147" t="s">
        <v>8221</v>
      </c>
      <c r="H1147">
        <v>7</v>
      </c>
    </row>
    <row r="1148" spans="1:8" x14ac:dyDescent="0.35">
      <c r="A1148" t="s">
        <v>8219</v>
      </c>
      <c r="B1148">
        <v>445</v>
      </c>
      <c r="G1148" t="s">
        <v>8221</v>
      </c>
      <c r="H1148">
        <v>16</v>
      </c>
    </row>
    <row r="1149" spans="1:8" x14ac:dyDescent="0.35">
      <c r="A1149" t="s">
        <v>8219</v>
      </c>
      <c r="B1149">
        <v>17</v>
      </c>
      <c r="G1149" t="s">
        <v>8221</v>
      </c>
      <c r="H1149">
        <v>117</v>
      </c>
    </row>
    <row r="1150" spans="1:8" x14ac:dyDescent="0.35">
      <c r="A1150" t="s">
        <v>8219</v>
      </c>
      <c r="B1150">
        <v>194</v>
      </c>
      <c r="G1150" t="s">
        <v>8221</v>
      </c>
      <c r="H1150">
        <v>2</v>
      </c>
    </row>
    <row r="1151" spans="1:8" x14ac:dyDescent="0.35">
      <c r="A1151" t="s">
        <v>8219</v>
      </c>
      <c r="B1151">
        <v>404</v>
      </c>
      <c r="G1151" t="s">
        <v>8221</v>
      </c>
      <c r="H1151">
        <v>7</v>
      </c>
    </row>
    <row r="1152" spans="1:8" x14ac:dyDescent="0.35">
      <c r="A1152" t="s">
        <v>8219</v>
      </c>
      <c r="B1152">
        <v>194</v>
      </c>
      <c r="G1152" t="s">
        <v>8221</v>
      </c>
      <c r="H1152">
        <v>3</v>
      </c>
    </row>
    <row r="1153" spans="1:8" x14ac:dyDescent="0.35">
      <c r="A1153" t="s">
        <v>8219</v>
      </c>
      <c r="B1153">
        <v>902</v>
      </c>
      <c r="G1153" t="s">
        <v>8221</v>
      </c>
      <c r="H1153">
        <v>20</v>
      </c>
    </row>
    <row r="1154" spans="1:8" x14ac:dyDescent="0.35">
      <c r="A1154" t="s">
        <v>8219</v>
      </c>
      <c r="B1154">
        <v>1670</v>
      </c>
      <c r="G1154" t="s">
        <v>8221</v>
      </c>
      <c r="H1154">
        <v>50</v>
      </c>
    </row>
    <row r="1155" spans="1:8" x14ac:dyDescent="0.35">
      <c r="A1155" t="s">
        <v>8219</v>
      </c>
      <c r="B1155">
        <v>1328</v>
      </c>
      <c r="G1155" t="s">
        <v>8221</v>
      </c>
      <c r="H1155">
        <v>2</v>
      </c>
    </row>
    <row r="1156" spans="1:8" x14ac:dyDescent="0.35">
      <c r="A1156" t="s">
        <v>8219</v>
      </c>
      <c r="B1156">
        <v>944</v>
      </c>
      <c r="G1156" t="s">
        <v>8221</v>
      </c>
      <c r="H1156">
        <v>3</v>
      </c>
    </row>
    <row r="1157" spans="1:8" x14ac:dyDescent="0.35">
      <c r="A1157" t="s">
        <v>8219</v>
      </c>
      <c r="B1157">
        <v>147</v>
      </c>
      <c r="G1157" t="s">
        <v>8221</v>
      </c>
      <c r="H1157">
        <v>27</v>
      </c>
    </row>
    <row r="1158" spans="1:8" x14ac:dyDescent="0.35">
      <c r="A1158" t="s">
        <v>8219</v>
      </c>
      <c r="B1158">
        <v>99</v>
      </c>
      <c r="G1158" t="s">
        <v>8221</v>
      </c>
      <c r="H1158">
        <v>7</v>
      </c>
    </row>
    <row r="1159" spans="1:8" x14ac:dyDescent="0.35">
      <c r="A1159" t="s">
        <v>8219</v>
      </c>
      <c r="B1159">
        <v>79</v>
      </c>
      <c r="G1159" t="s">
        <v>8221</v>
      </c>
      <c r="H1159">
        <v>5</v>
      </c>
    </row>
    <row r="1160" spans="1:8" x14ac:dyDescent="0.35">
      <c r="A1160" t="s">
        <v>8219</v>
      </c>
      <c r="B1160">
        <v>75</v>
      </c>
      <c r="G1160" t="s">
        <v>8221</v>
      </c>
      <c r="H1160">
        <v>0</v>
      </c>
    </row>
    <row r="1161" spans="1:8" x14ac:dyDescent="0.35">
      <c r="A1161" t="s">
        <v>8219</v>
      </c>
      <c r="B1161">
        <v>207</v>
      </c>
      <c r="G1161" t="s">
        <v>8221</v>
      </c>
      <c r="H1161">
        <v>3</v>
      </c>
    </row>
    <row r="1162" spans="1:8" x14ac:dyDescent="0.35">
      <c r="A1162" t="s">
        <v>8219</v>
      </c>
      <c r="B1162">
        <v>102</v>
      </c>
      <c r="G1162" t="s">
        <v>8221</v>
      </c>
      <c r="H1162">
        <v>6</v>
      </c>
    </row>
    <row r="1163" spans="1:8" x14ac:dyDescent="0.35">
      <c r="A1163" t="s">
        <v>8219</v>
      </c>
      <c r="B1163">
        <v>32</v>
      </c>
      <c r="G1163" t="s">
        <v>8221</v>
      </c>
      <c r="H1163">
        <v>9</v>
      </c>
    </row>
    <row r="1164" spans="1:8" x14ac:dyDescent="0.35">
      <c r="A1164" t="s">
        <v>8219</v>
      </c>
      <c r="B1164">
        <v>480</v>
      </c>
      <c r="G1164" t="s">
        <v>8221</v>
      </c>
      <c r="H1164">
        <v>3</v>
      </c>
    </row>
    <row r="1165" spans="1:8" x14ac:dyDescent="0.35">
      <c r="A1165" t="s">
        <v>8219</v>
      </c>
      <c r="B1165">
        <v>11</v>
      </c>
      <c r="G1165" t="s">
        <v>8221</v>
      </c>
      <c r="H1165">
        <v>2</v>
      </c>
    </row>
    <row r="1166" spans="1:8" x14ac:dyDescent="0.35">
      <c r="A1166" t="s">
        <v>8219</v>
      </c>
      <c r="B1166">
        <v>12</v>
      </c>
      <c r="G1166" t="s">
        <v>8221</v>
      </c>
      <c r="H1166">
        <v>3</v>
      </c>
    </row>
    <row r="1167" spans="1:8" x14ac:dyDescent="0.35">
      <c r="A1167" t="s">
        <v>8219</v>
      </c>
      <c r="B1167">
        <v>48</v>
      </c>
      <c r="G1167" t="s">
        <v>8221</v>
      </c>
      <c r="H1167">
        <v>45</v>
      </c>
    </row>
    <row r="1168" spans="1:8" x14ac:dyDescent="0.35">
      <c r="A1168" t="s">
        <v>8219</v>
      </c>
      <c r="B1168">
        <v>59</v>
      </c>
      <c r="G1168" t="s">
        <v>8221</v>
      </c>
      <c r="H1168">
        <v>9</v>
      </c>
    </row>
    <row r="1169" spans="1:8" x14ac:dyDescent="0.35">
      <c r="A1169" t="s">
        <v>8219</v>
      </c>
      <c r="B1169">
        <v>79</v>
      </c>
      <c r="G1169" t="s">
        <v>8221</v>
      </c>
      <c r="H1169">
        <v>9</v>
      </c>
    </row>
    <row r="1170" spans="1:8" x14ac:dyDescent="0.35">
      <c r="A1170" t="s">
        <v>8219</v>
      </c>
      <c r="B1170">
        <v>14</v>
      </c>
      <c r="G1170" t="s">
        <v>8221</v>
      </c>
      <c r="H1170">
        <v>21</v>
      </c>
    </row>
    <row r="1171" spans="1:8" x14ac:dyDescent="0.35">
      <c r="A1171" t="s">
        <v>8219</v>
      </c>
      <c r="B1171">
        <v>106</v>
      </c>
      <c r="G1171" t="s">
        <v>8221</v>
      </c>
      <c r="H1171">
        <v>17</v>
      </c>
    </row>
    <row r="1172" spans="1:8" x14ac:dyDescent="0.35">
      <c r="A1172" t="s">
        <v>8219</v>
      </c>
      <c r="B1172">
        <v>25</v>
      </c>
      <c r="G1172" t="s">
        <v>8221</v>
      </c>
      <c r="H1172">
        <v>1</v>
      </c>
    </row>
    <row r="1173" spans="1:8" x14ac:dyDescent="0.35">
      <c r="A1173" t="s">
        <v>8219</v>
      </c>
      <c r="B1173">
        <v>25</v>
      </c>
      <c r="G1173" t="s">
        <v>8221</v>
      </c>
      <c r="H1173">
        <v>1</v>
      </c>
    </row>
    <row r="1174" spans="1:8" x14ac:dyDescent="0.35">
      <c r="A1174" t="s">
        <v>8219</v>
      </c>
      <c r="B1174">
        <v>29</v>
      </c>
      <c r="G1174" t="s">
        <v>8221</v>
      </c>
      <c r="H1174">
        <v>14</v>
      </c>
    </row>
    <row r="1175" spans="1:8" x14ac:dyDescent="0.35">
      <c r="A1175" t="s">
        <v>8219</v>
      </c>
      <c r="B1175">
        <v>43</v>
      </c>
      <c r="G1175" t="s">
        <v>8221</v>
      </c>
      <c r="H1175">
        <v>42</v>
      </c>
    </row>
    <row r="1176" spans="1:8" x14ac:dyDescent="0.35">
      <c r="A1176" t="s">
        <v>8219</v>
      </c>
      <c r="B1176">
        <v>46</v>
      </c>
      <c r="G1176" t="s">
        <v>8221</v>
      </c>
      <c r="H1176">
        <v>27</v>
      </c>
    </row>
    <row r="1177" spans="1:8" x14ac:dyDescent="0.35">
      <c r="A1177" t="s">
        <v>8219</v>
      </c>
      <c r="B1177">
        <v>27</v>
      </c>
      <c r="G1177" t="s">
        <v>8221</v>
      </c>
      <c r="H1177">
        <v>5</v>
      </c>
    </row>
    <row r="1178" spans="1:8" x14ac:dyDescent="0.35">
      <c r="A1178" t="s">
        <v>8219</v>
      </c>
      <c r="B1178">
        <v>112</v>
      </c>
      <c r="G1178" t="s">
        <v>8221</v>
      </c>
      <c r="H1178">
        <v>13</v>
      </c>
    </row>
    <row r="1179" spans="1:8" x14ac:dyDescent="0.35">
      <c r="A1179" t="s">
        <v>8219</v>
      </c>
      <c r="B1179">
        <v>34</v>
      </c>
      <c r="G1179" t="s">
        <v>8221</v>
      </c>
      <c r="H1179">
        <v>12</v>
      </c>
    </row>
    <row r="1180" spans="1:8" x14ac:dyDescent="0.35">
      <c r="A1180" t="s">
        <v>8219</v>
      </c>
      <c r="B1180">
        <v>145</v>
      </c>
      <c r="G1180" t="s">
        <v>8221</v>
      </c>
      <c r="H1180">
        <v>90</v>
      </c>
    </row>
    <row r="1181" spans="1:8" x14ac:dyDescent="0.35">
      <c r="A1181" t="s">
        <v>8219</v>
      </c>
      <c r="B1181">
        <v>19</v>
      </c>
      <c r="G1181" t="s">
        <v>8221</v>
      </c>
      <c r="H1181">
        <v>2</v>
      </c>
    </row>
    <row r="1182" spans="1:8" x14ac:dyDescent="0.35">
      <c r="A1182" t="s">
        <v>8219</v>
      </c>
      <c r="B1182">
        <v>288</v>
      </c>
      <c r="G1182" t="s">
        <v>8221</v>
      </c>
      <c r="H1182">
        <v>5</v>
      </c>
    </row>
    <row r="1183" spans="1:8" x14ac:dyDescent="0.35">
      <c r="A1183" t="s">
        <v>8219</v>
      </c>
      <c r="B1183">
        <v>14</v>
      </c>
      <c r="G1183" t="s">
        <v>8221</v>
      </c>
      <c r="H1183">
        <v>31</v>
      </c>
    </row>
    <row r="1184" spans="1:8" x14ac:dyDescent="0.35">
      <c r="A1184" t="s">
        <v>8219</v>
      </c>
      <c r="B1184">
        <v>7</v>
      </c>
      <c r="G1184" t="s">
        <v>8221</v>
      </c>
      <c r="H1184">
        <v>4</v>
      </c>
    </row>
    <row r="1185" spans="1:8" x14ac:dyDescent="0.35">
      <c r="A1185" t="s">
        <v>8219</v>
      </c>
      <c r="B1185">
        <v>211</v>
      </c>
      <c r="G1185" t="s">
        <v>8221</v>
      </c>
      <c r="H1185">
        <v>29</v>
      </c>
    </row>
    <row r="1186" spans="1:8" x14ac:dyDescent="0.35">
      <c r="A1186" t="s">
        <v>8219</v>
      </c>
      <c r="B1186">
        <v>85</v>
      </c>
      <c r="G1186" t="s">
        <v>8221</v>
      </c>
      <c r="H1186">
        <v>2</v>
      </c>
    </row>
    <row r="1187" spans="1:8" x14ac:dyDescent="0.35">
      <c r="A1187" t="s">
        <v>8219</v>
      </c>
      <c r="B1187">
        <v>103</v>
      </c>
      <c r="G1187" t="s">
        <v>8221</v>
      </c>
      <c r="H1187">
        <v>114</v>
      </c>
    </row>
    <row r="1188" spans="1:8" x14ac:dyDescent="0.35">
      <c r="A1188" t="s">
        <v>8219</v>
      </c>
      <c r="B1188">
        <v>113</v>
      </c>
      <c r="G1188" t="s">
        <v>8221</v>
      </c>
      <c r="H1188">
        <v>1</v>
      </c>
    </row>
    <row r="1189" spans="1:8" x14ac:dyDescent="0.35">
      <c r="A1189" t="s">
        <v>8219</v>
      </c>
      <c r="B1189">
        <v>167</v>
      </c>
      <c r="G1189" t="s">
        <v>8221</v>
      </c>
      <c r="H1189">
        <v>76</v>
      </c>
    </row>
    <row r="1190" spans="1:8" x14ac:dyDescent="0.35">
      <c r="A1190" t="s">
        <v>8219</v>
      </c>
      <c r="B1190">
        <v>73</v>
      </c>
      <c r="G1190" t="s">
        <v>8221</v>
      </c>
      <c r="H1190">
        <v>9</v>
      </c>
    </row>
    <row r="1191" spans="1:8" x14ac:dyDescent="0.35">
      <c r="A1191" t="s">
        <v>8219</v>
      </c>
      <c r="B1191">
        <v>75</v>
      </c>
      <c r="G1191" t="s">
        <v>8221</v>
      </c>
      <c r="H1191">
        <v>37</v>
      </c>
    </row>
    <row r="1192" spans="1:8" x14ac:dyDescent="0.35">
      <c r="A1192" t="s">
        <v>8219</v>
      </c>
      <c r="B1192">
        <v>614</v>
      </c>
      <c r="G1192" t="s">
        <v>8221</v>
      </c>
      <c r="H1192">
        <v>0</v>
      </c>
    </row>
    <row r="1193" spans="1:8" x14ac:dyDescent="0.35">
      <c r="A1193" t="s">
        <v>8219</v>
      </c>
      <c r="B1193">
        <v>107</v>
      </c>
      <c r="G1193" t="s">
        <v>8221</v>
      </c>
      <c r="H1193">
        <v>1</v>
      </c>
    </row>
    <row r="1194" spans="1:8" x14ac:dyDescent="0.35">
      <c r="A1194" t="s">
        <v>8219</v>
      </c>
      <c r="B1194">
        <v>1224</v>
      </c>
      <c r="G1194" t="s">
        <v>8221</v>
      </c>
      <c r="H1194">
        <v>10</v>
      </c>
    </row>
    <row r="1195" spans="1:8" x14ac:dyDescent="0.35">
      <c r="A1195" t="s">
        <v>8219</v>
      </c>
      <c r="B1195">
        <v>104</v>
      </c>
      <c r="G1195" t="s">
        <v>8221</v>
      </c>
      <c r="H1195">
        <v>1</v>
      </c>
    </row>
    <row r="1196" spans="1:8" x14ac:dyDescent="0.35">
      <c r="A1196" t="s">
        <v>8219</v>
      </c>
      <c r="B1196">
        <v>79</v>
      </c>
      <c r="G1196" t="s">
        <v>8221</v>
      </c>
      <c r="H1196">
        <v>2</v>
      </c>
    </row>
    <row r="1197" spans="1:8" x14ac:dyDescent="0.35">
      <c r="A1197" t="s">
        <v>8219</v>
      </c>
      <c r="B1197">
        <v>157</v>
      </c>
      <c r="G1197" t="s">
        <v>8221</v>
      </c>
      <c r="H1197">
        <v>1</v>
      </c>
    </row>
    <row r="1198" spans="1:8" x14ac:dyDescent="0.35">
      <c r="A1198" t="s">
        <v>8219</v>
      </c>
      <c r="B1198">
        <v>50</v>
      </c>
      <c r="G1198" t="s">
        <v>8221</v>
      </c>
      <c r="H1198">
        <v>10</v>
      </c>
    </row>
    <row r="1199" spans="1:8" x14ac:dyDescent="0.35">
      <c r="A1199" t="s">
        <v>8219</v>
      </c>
      <c r="B1199">
        <v>64</v>
      </c>
      <c r="G1199" t="s">
        <v>8221</v>
      </c>
      <c r="H1199">
        <v>9</v>
      </c>
    </row>
    <row r="1200" spans="1:8" x14ac:dyDescent="0.35">
      <c r="A1200" t="s">
        <v>8219</v>
      </c>
      <c r="B1200">
        <v>200</v>
      </c>
      <c r="G1200" t="s">
        <v>8221</v>
      </c>
      <c r="H1200">
        <v>19</v>
      </c>
    </row>
    <row r="1201" spans="1:8" x14ac:dyDescent="0.35">
      <c r="A1201" t="s">
        <v>8219</v>
      </c>
      <c r="B1201">
        <v>22</v>
      </c>
      <c r="G1201" t="s">
        <v>8221</v>
      </c>
      <c r="H1201">
        <v>0</v>
      </c>
    </row>
    <row r="1202" spans="1:8" x14ac:dyDescent="0.35">
      <c r="A1202" t="s">
        <v>8219</v>
      </c>
      <c r="B1202">
        <v>163</v>
      </c>
      <c r="G1202" t="s">
        <v>8221</v>
      </c>
      <c r="H1202">
        <v>4</v>
      </c>
    </row>
    <row r="1203" spans="1:8" x14ac:dyDescent="0.35">
      <c r="A1203" t="s">
        <v>8219</v>
      </c>
      <c r="B1203">
        <v>77</v>
      </c>
      <c r="G1203" t="s">
        <v>8221</v>
      </c>
      <c r="H1203">
        <v>8</v>
      </c>
    </row>
    <row r="1204" spans="1:8" x14ac:dyDescent="0.35">
      <c r="A1204" t="s">
        <v>8219</v>
      </c>
      <c r="B1204">
        <v>89</v>
      </c>
      <c r="G1204" t="s">
        <v>8221</v>
      </c>
      <c r="H1204">
        <v>24</v>
      </c>
    </row>
    <row r="1205" spans="1:8" x14ac:dyDescent="0.35">
      <c r="A1205" t="s">
        <v>8219</v>
      </c>
      <c r="B1205">
        <v>3355</v>
      </c>
      <c r="G1205" t="s">
        <v>8221</v>
      </c>
      <c r="H1205">
        <v>0</v>
      </c>
    </row>
    <row r="1206" spans="1:8" x14ac:dyDescent="0.35">
      <c r="A1206" t="s">
        <v>8219</v>
      </c>
      <c r="B1206">
        <v>537</v>
      </c>
      <c r="G1206" t="s">
        <v>8221</v>
      </c>
      <c r="H1206">
        <v>39</v>
      </c>
    </row>
    <row r="1207" spans="1:8" x14ac:dyDescent="0.35">
      <c r="A1207" t="s">
        <v>8219</v>
      </c>
      <c r="B1207">
        <v>125</v>
      </c>
      <c r="G1207" t="s">
        <v>8221</v>
      </c>
      <c r="H1207">
        <v>6</v>
      </c>
    </row>
    <row r="1208" spans="1:8" x14ac:dyDescent="0.35">
      <c r="A1208" t="s">
        <v>8219</v>
      </c>
      <c r="B1208">
        <v>163</v>
      </c>
      <c r="G1208" t="s">
        <v>8221</v>
      </c>
      <c r="H1208">
        <v>4</v>
      </c>
    </row>
    <row r="1209" spans="1:8" x14ac:dyDescent="0.35">
      <c r="A1209" t="s">
        <v>8219</v>
      </c>
      <c r="B1209">
        <v>283</v>
      </c>
      <c r="G1209" t="s">
        <v>8221</v>
      </c>
      <c r="H1209">
        <v>3</v>
      </c>
    </row>
    <row r="1210" spans="1:8" x14ac:dyDescent="0.35">
      <c r="A1210" t="s">
        <v>8219</v>
      </c>
      <c r="B1210">
        <v>352</v>
      </c>
      <c r="G1210" t="s">
        <v>8221</v>
      </c>
      <c r="H1210">
        <v>53</v>
      </c>
    </row>
    <row r="1211" spans="1:8" x14ac:dyDescent="0.35">
      <c r="A1211" t="s">
        <v>8219</v>
      </c>
      <c r="B1211">
        <v>94</v>
      </c>
      <c r="G1211" t="s">
        <v>8221</v>
      </c>
      <c r="H1211">
        <v>1</v>
      </c>
    </row>
    <row r="1212" spans="1:8" x14ac:dyDescent="0.35">
      <c r="A1212" t="s">
        <v>8219</v>
      </c>
      <c r="B1212">
        <v>67</v>
      </c>
      <c r="G1212" t="s">
        <v>8221</v>
      </c>
      <c r="H1212">
        <v>2</v>
      </c>
    </row>
    <row r="1213" spans="1:8" x14ac:dyDescent="0.35">
      <c r="A1213" t="s">
        <v>8219</v>
      </c>
      <c r="B1213">
        <v>221</v>
      </c>
      <c r="G1213" t="s">
        <v>8221</v>
      </c>
      <c r="H1213">
        <v>25</v>
      </c>
    </row>
    <row r="1214" spans="1:8" x14ac:dyDescent="0.35">
      <c r="A1214" t="s">
        <v>8219</v>
      </c>
      <c r="B1214">
        <v>2165</v>
      </c>
      <c r="G1214" t="s">
        <v>8221</v>
      </c>
      <c r="H1214">
        <v>6</v>
      </c>
    </row>
    <row r="1215" spans="1:8" x14ac:dyDescent="0.35">
      <c r="A1215" t="s">
        <v>8219</v>
      </c>
      <c r="B1215">
        <v>179</v>
      </c>
      <c r="G1215" t="s">
        <v>8221</v>
      </c>
      <c r="H1215">
        <v>0</v>
      </c>
    </row>
    <row r="1216" spans="1:8" x14ac:dyDescent="0.35">
      <c r="A1216" t="s">
        <v>8219</v>
      </c>
      <c r="B1216">
        <v>123</v>
      </c>
      <c r="G1216" t="s">
        <v>8221</v>
      </c>
      <c r="H1216">
        <v>12</v>
      </c>
    </row>
    <row r="1217" spans="1:8" x14ac:dyDescent="0.35">
      <c r="A1217" t="s">
        <v>8219</v>
      </c>
      <c r="B1217">
        <v>1104</v>
      </c>
      <c r="G1217" t="s">
        <v>8221</v>
      </c>
      <c r="H1217">
        <v>0</v>
      </c>
    </row>
    <row r="1218" spans="1:8" x14ac:dyDescent="0.35">
      <c r="A1218" t="s">
        <v>8219</v>
      </c>
      <c r="B1218">
        <v>403</v>
      </c>
      <c r="G1218" t="s">
        <v>8221</v>
      </c>
      <c r="H1218">
        <v>36</v>
      </c>
    </row>
    <row r="1219" spans="1:8" x14ac:dyDescent="0.35">
      <c r="A1219" t="s">
        <v>8219</v>
      </c>
      <c r="B1219">
        <v>109</v>
      </c>
      <c r="G1219" t="s">
        <v>8221</v>
      </c>
      <c r="H1219">
        <v>0</v>
      </c>
    </row>
    <row r="1220" spans="1:8" x14ac:dyDescent="0.35">
      <c r="A1220" t="s">
        <v>8219</v>
      </c>
      <c r="B1220">
        <v>372</v>
      </c>
      <c r="G1220" t="s">
        <v>8221</v>
      </c>
      <c r="H1220">
        <v>2</v>
      </c>
    </row>
    <row r="1221" spans="1:8" x14ac:dyDescent="0.35">
      <c r="A1221" t="s">
        <v>8219</v>
      </c>
      <c r="B1221">
        <v>311</v>
      </c>
      <c r="G1221" t="s">
        <v>8221</v>
      </c>
      <c r="H1221">
        <v>1</v>
      </c>
    </row>
    <row r="1222" spans="1:8" x14ac:dyDescent="0.35">
      <c r="A1222" t="s">
        <v>8219</v>
      </c>
      <c r="B1222">
        <v>61</v>
      </c>
      <c r="G1222" t="s">
        <v>8221</v>
      </c>
      <c r="H1222">
        <v>59</v>
      </c>
    </row>
    <row r="1223" spans="1:8" x14ac:dyDescent="0.35">
      <c r="A1223" t="s">
        <v>8219</v>
      </c>
      <c r="B1223">
        <v>115</v>
      </c>
      <c r="G1223" t="s">
        <v>8221</v>
      </c>
      <c r="H1223">
        <v>1</v>
      </c>
    </row>
    <row r="1224" spans="1:8" x14ac:dyDescent="0.35">
      <c r="A1224" t="s">
        <v>8219</v>
      </c>
      <c r="B1224">
        <v>111</v>
      </c>
      <c r="G1224" t="s">
        <v>8221</v>
      </c>
      <c r="H1224">
        <v>31</v>
      </c>
    </row>
    <row r="1225" spans="1:8" x14ac:dyDescent="0.35">
      <c r="A1225" t="s">
        <v>8219</v>
      </c>
      <c r="B1225">
        <v>337</v>
      </c>
      <c r="G1225" t="s">
        <v>8221</v>
      </c>
      <c r="H1225">
        <v>18</v>
      </c>
    </row>
    <row r="1226" spans="1:8" x14ac:dyDescent="0.35">
      <c r="A1226" t="s">
        <v>8219</v>
      </c>
      <c r="B1226">
        <v>9</v>
      </c>
      <c r="G1226" t="s">
        <v>8221</v>
      </c>
      <c r="H1226">
        <v>10</v>
      </c>
    </row>
    <row r="1227" spans="1:8" x14ac:dyDescent="0.35">
      <c r="A1227" t="s">
        <v>8219</v>
      </c>
      <c r="B1227">
        <v>120</v>
      </c>
      <c r="G1227" t="s">
        <v>8221</v>
      </c>
      <c r="H1227">
        <v>0</v>
      </c>
    </row>
    <row r="1228" spans="1:8" x14ac:dyDescent="0.35">
      <c r="A1228" t="s">
        <v>8219</v>
      </c>
      <c r="B1228">
        <v>102</v>
      </c>
      <c r="G1228" t="s">
        <v>8221</v>
      </c>
      <c r="H1228">
        <v>14</v>
      </c>
    </row>
    <row r="1229" spans="1:8" x14ac:dyDescent="0.35">
      <c r="A1229" t="s">
        <v>8219</v>
      </c>
      <c r="B1229">
        <v>186</v>
      </c>
      <c r="G1229" t="s">
        <v>8221</v>
      </c>
      <c r="H1229">
        <v>2</v>
      </c>
    </row>
    <row r="1230" spans="1:8" x14ac:dyDescent="0.35">
      <c r="A1230" t="s">
        <v>8219</v>
      </c>
      <c r="B1230">
        <v>15</v>
      </c>
      <c r="G1230" t="s">
        <v>8221</v>
      </c>
      <c r="H1230">
        <v>1</v>
      </c>
    </row>
    <row r="1231" spans="1:8" x14ac:dyDescent="0.35">
      <c r="A1231" t="s">
        <v>8219</v>
      </c>
      <c r="B1231">
        <v>67</v>
      </c>
      <c r="G1231" t="s">
        <v>8221</v>
      </c>
      <c r="H1231">
        <v>3</v>
      </c>
    </row>
    <row r="1232" spans="1:8" x14ac:dyDescent="0.35">
      <c r="A1232" t="s">
        <v>8219</v>
      </c>
      <c r="B1232">
        <v>130</v>
      </c>
      <c r="G1232" t="s">
        <v>8221</v>
      </c>
      <c r="H1232">
        <v>0</v>
      </c>
    </row>
    <row r="1233" spans="1:8" x14ac:dyDescent="0.35">
      <c r="A1233" t="s">
        <v>8219</v>
      </c>
      <c r="B1233">
        <v>16</v>
      </c>
      <c r="G1233" t="s">
        <v>8221</v>
      </c>
      <c r="H1233">
        <v>2</v>
      </c>
    </row>
    <row r="1234" spans="1:8" x14ac:dyDescent="0.35">
      <c r="A1234" t="s">
        <v>8219</v>
      </c>
      <c r="B1234">
        <v>67</v>
      </c>
      <c r="G1234" t="s">
        <v>8221</v>
      </c>
      <c r="H1234">
        <v>0</v>
      </c>
    </row>
    <row r="1235" spans="1:8" x14ac:dyDescent="0.35">
      <c r="A1235" t="s">
        <v>8219</v>
      </c>
      <c r="B1235">
        <v>124</v>
      </c>
      <c r="G1235" t="s">
        <v>8221</v>
      </c>
      <c r="H1235">
        <v>12</v>
      </c>
    </row>
    <row r="1236" spans="1:8" x14ac:dyDescent="0.35">
      <c r="A1236" t="s">
        <v>8219</v>
      </c>
      <c r="B1236">
        <v>80</v>
      </c>
      <c r="G1236" t="s">
        <v>8221</v>
      </c>
      <c r="H1236">
        <v>1</v>
      </c>
    </row>
    <row r="1237" spans="1:8" x14ac:dyDescent="0.35">
      <c r="A1237" t="s">
        <v>8219</v>
      </c>
      <c r="B1237">
        <v>282</v>
      </c>
      <c r="G1237" t="s">
        <v>8221</v>
      </c>
      <c r="H1237">
        <v>8</v>
      </c>
    </row>
    <row r="1238" spans="1:8" x14ac:dyDescent="0.35">
      <c r="A1238" t="s">
        <v>8219</v>
      </c>
      <c r="B1238">
        <v>68</v>
      </c>
      <c r="G1238" t="s">
        <v>8221</v>
      </c>
      <c r="H1238">
        <v>2</v>
      </c>
    </row>
    <row r="1239" spans="1:8" x14ac:dyDescent="0.35">
      <c r="A1239" t="s">
        <v>8219</v>
      </c>
      <c r="B1239">
        <v>86</v>
      </c>
      <c r="G1239" t="s">
        <v>8221</v>
      </c>
      <c r="H1239">
        <v>31</v>
      </c>
    </row>
    <row r="1240" spans="1:8" x14ac:dyDescent="0.35">
      <c r="A1240" t="s">
        <v>8219</v>
      </c>
      <c r="B1240">
        <v>115</v>
      </c>
      <c r="G1240" t="s">
        <v>8221</v>
      </c>
      <c r="H1240">
        <v>5</v>
      </c>
    </row>
    <row r="1241" spans="1:8" x14ac:dyDescent="0.35">
      <c r="A1241" t="s">
        <v>8219</v>
      </c>
      <c r="B1241">
        <v>75</v>
      </c>
      <c r="G1241" t="s">
        <v>8221</v>
      </c>
      <c r="H1241">
        <v>1</v>
      </c>
    </row>
    <row r="1242" spans="1:8" x14ac:dyDescent="0.35">
      <c r="A1242" t="s">
        <v>8219</v>
      </c>
      <c r="B1242">
        <v>43</v>
      </c>
      <c r="G1242" t="s">
        <v>8221</v>
      </c>
      <c r="H1242">
        <v>12</v>
      </c>
    </row>
    <row r="1243" spans="1:8" x14ac:dyDescent="0.35">
      <c r="A1243" t="s">
        <v>8219</v>
      </c>
      <c r="B1243">
        <v>48</v>
      </c>
      <c r="G1243" t="s">
        <v>8221</v>
      </c>
      <c r="H1243">
        <v>4</v>
      </c>
    </row>
    <row r="1244" spans="1:8" x14ac:dyDescent="0.35">
      <c r="A1244" t="s">
        <v>8219</v>
      </c>
      <c r="B1244">
        <v>52</v>
      </c>
      <c r="G1244" t="s">
        <v>8221</v>
      </c>
      <c r="H1244">
        <v>0</v>
      </c>
    </row>
    <row r="1245" spans="1:8" x14ac:dyDescent="0.35">
      <c r="A1245" t="s">
        <v>8219</v>
      </c>
      <c r="B1245">
        <v>43</v>
      </c>
      <c r="G1245" t="s">
        <v>8221</v>
      </c>
      <c r="H1245">
        <v>7</v>
      </c>
    </row>
    <row r="1246" spans="1:8" x14ac:dyDescent="0.35">
      <c r="A1246" t="s">
        <v>8219</v>
      </c>
      <c r="B1246">
        <v>58</v>
      </c>
      <c r="G1246" t="s">
        <v>8221</v>
      </c>
      <c r="H1246">
        <v>2</v>
      </c>
    </row>
    <row r="1247" spans="1:8" x14ac:dyDescent="0.35">
      <c r="A1247" t="s">
        <v>8219</v>
      </c>
      <c r="B1247">
        <v>47</v>
      </c>
      <c r="G1247" t="s">
        <v>8221</v>
      </c>
      <c r="H1247">
        <v>1</v>
      </c>
    </row>
    <row r="1248" spans="1:8" x14ac:dyDescent="0.35">
      <c r="A1248" t="s">
        <v>8219</v>
      </c>
      <c r="B1248">
        <v>36</v>
      </c>
      <c r="G1248" t="s">
        <v>8221</v>
      </c>
      <c r="H1248">
        <v>4</v>
      </c>
    </row>
    <row r="1249" spans="1:8" x14ac:dyDescent="0.35">
      <c r="A1249" t="s">
        <v>8219</v>
      </c>
      <c r="B1249">
        <v>17</v>
      </c>
      <c r="G1249" t="s">
        <v>8221</v>
      </c>
      <c r="H1249">
        <v>6</v>
      </c>
    </row>
    <row r="1250" spans="1:8" x14ac:dyDescent="0.35">
      <c r="A1250" t="s">
        <v>8219</v>
      </c>
      <c r="B1250">
        <v>104</v>
      </c>
      <c r="G1250" t="s">
        <v>8221</v>
      </c>
      <c r="H1250">
        <v>8</v>
      </c>
    </row>
    <row r="1251" spans="1:8" x14ac:dyDescent="0.35">
      <c r="A1251" t="s">
        <v>8219</v>
      </c>
      <c r="B1251">
        <v>47</v>
      </c>
      <c r="G1251" t="s">
        <v>8221</v>
      </c>
      <c r="H1251">
        <v>14</v>
      </c>
    </row>
    <row r="1252" spans="1:8" x14ac:dyDescent="0.35">
      <c r="A1252" t="s">
        <v>8219</v>
      </c>
      <c r="B1252">
        <v>38</v>
      </c>
      <c r="G1252" t="s">
        <v>8221</v>
      </c>
      <c r="H1252">
        <v>0</v>
      </c>
    </row>
    <row r="1253" spans="1:8" x14ac:dyDescent="0.35">
      <c r="A1253" t="s">
        <v>8219</v>
      </c>
      <c r="B1253">
        <v>81</v>
      </c>
      <c r="G1253" t="s">
        <v>8221</v>
      </c>
      <c r="H1253">
        <v>4</v>
      </c>
    </row>
    <row r="1254" spans="1:8" x14ac:dyDescent="0.35">
      <c r="A1254" t="s">
        <v>8219</v>
      </c>
      <c r="B1254">
        <v>55</v>
      </c>
      <c r="G1254" t="s">
        <v>8221</v>
      </c>
      <c r="H1254">
        <v>0</v>
      </c>
    </row>
    <row r="1255" spans="1:8" x14ac:dyDescent="0.35">
      <c r="A1255" t="s">
        <v>8219</v>
      </c>
      <c r="B1255">
        <v>41</v>
      </c>
      <c r="G1255" t="s">
        <v>8221</v>
      </c>
      <c r="H1255">
        <v>0</v>
      </c>
    </row>
    <row r="1256" spans="1:8" x14ac:dyDescent="0.35">
      <c r="A1256" t="s">
        <v>8219</v>
      </c>
      <c r="B1256">
        <v>79</v>
      </c>
      <c r="G1256" t="s">
        <v>8221</v>
      </c>
      <c r="H1256">
        <v>1</v>
      </c>
    </row>
    <row r="1257" spans="1:8" x14ac:dyDescent="0.35">
      <c r="A1257" t="s">
        <v>8219</v>
      </c>
      <c r="B1257">
        <v>16</v>
      </c>
      <c r="G1257" t="s">
        <v>8221</v>
      </c>
      <c r="H1257">
        <v>1</v>
      </c>
    </row>
    <row r="1258" spans="1:8" x14ac:dyDescent="0.35">
      <c r="A1258" t="s">
        <v>8219</v>
      </c>
      <c r="B1258">
        <v>8</v>
      </c>
      <c r="G1258" t="s">
        <v>8221</v>
      </c>
      <c r="H1258">
        <v>1</v>
      </c>
    </row>
    <row r="1259" spans="1:8" x14ac:dyDescent="0.35">
      <c r="A1259" t="s">
        <v>8219</v>
      </c>
      <c r="B1259">
        <v>95</v>
      </c>
      <c r="G1259" t="s">
        <v>8221</v>
      </c>
      <c r="H1259">
        <v>1</v>
      </c>
    </row>
    <row r="1260" spans="1:8" x14ac:dyDescent="0.35">
      <c r="A1260" t="s">
        <v>8219</v>
      </c>
      <c r="B1260">
        <v>25</v>
      </c>
      <c r="G1260" t="s">
        <v>8221</v>
      </c>
      <c r="H1260">
        <v>4</v>
      </c>
    </row>
    <row r="1261" spans="1:8" x14ac:dyDescent="0.35">
      <c r="A1261" t="s">
        <v>8219</v>
      </c>
      <c r="B1261">
        <v>19</v>
      </c>
      <c r="G1261" t="s">
        <v>8221</v>
      </c>
      <c r="H1261">
        <v>0</v>
      </c>
    </row>
    <row r="1262" spans="1:8" x14ac:dyDescent="0.35">
      <c r="A1262" t="s">
        <v>8219</v>
      </c>
      <c r="B1262">
        <v>90</v>
      </c>
      <c r="G1262" t="s">
        <v>8221</v>
      </c>
      <c r="H1262">
        <v>0</v>
      </c>
    </row>
    <row r="1263" spans="1:8" x14ac:dyDescent="0.35">
      <c r="A1263" t="s">
        <v>8219</v>
      </c>
      <c r="B1263">
        <v>41</v>
      </c>
      <c r="G1263" t="s">
        <v>8221</v>
      </c>
      <c r="H1263">
        <v>2</v>
      </c>
    </row>
    <row r="1264" spans="1:8" x14ac:dyDescent="0.35">
      <c r="A1264" t="s">
        <v>8219</v>
      </c>
      <c r="B1264">
        <v>30</v>
      </c>
      <c r="G1264" t="s">
        <v>8221</v>
      </c>
      <c r="H1264">
        <v>24</v>
      </c>
    </row>
    <row r="1265" spans="1:8" x14ac:dyDescent="0.35">
      <c r="A1265" t="s">
        <v>8219</v>
      </c>
      <c r="B1265">
        <v>38</v>
      </c>
      <c r="G1265" t="s">
        <v>8221</v>
      </c>
      <c r="H1265">
        <v>1</v>
      </c>
    </row>
    <row r="1266" spans="1:8" x14ac:dyDescent="0.35">
      <c r="A1266" t="s">
        <v>8219</v>
      </c>
      <c r="B1266">
        <v>65</v>
      </c>
      <c r="G1266" t="s">
        <v>8221</v>
      </c>
      <c r="H1266">
        <v>2</v>
      </c>
    </row>
    <row r="1267" spans="1:8" x14ac:dyDescent="0.35">
      <c r="A1267" t="s">
        <v>8219</v>
      </c>
      <c r="B1267">
        <v>75</v>
      </c>
      <c r="G1267" t="s">
        <v>8221</v>
      </c>
      <c r="H1267">
        <v>1</v>
      </c>
    </row>
    <row r="1268" spans="1:8" x14ac:dyDescent="0.35">
      <c r="A1268" t="s">
        <v>8219</v>
      </c>
      <c r="B1268">
        <v>16</v>
      </c>
      <c r="G1268" t="s">
        <v>8221</v>
      </c>
      <c r="H1268">
        <v>37</v>
      </c>
    </row>
    <row r="1269" spans="1:8" x14ac:dyDescent="0.35">
      <c r="A1269" t="s">
        <v>8219</v>
      </c>
      <c r="B1269">
        <v>10</v>
      </c>
      <c r="G1269" t="s">
        <v>8221</v>
      </c>
      <c r="H1269">
        <v>5</v>
      </c>
    </row>
    <row r="1270" spans="1:8" x14ac:dyDescent="0.35">
      <c r="A1270" t="s">
        <v>8219</v>
      </c>
      <c r="B1270">
        <v>27</v>
      </c>
      <c r="G1270" t="s">
        <v>8221</v>
      </c>
      <c r="H1270">
        <v>4</v>
      </c>
    </row>
    <row r="1271" spans="1:8" x14ac:dyDescent="0.35">
      <c r="A1271" t="s">
        <v>8219</v>
      </c>
      <c r="B1271">
        <v>259</v>
      </c>
      <c r="G1271" t="s">
        <v>8221</v>
      </c>
      <c r="H1271">
        <v>16</v>
      </c>
    </row>
    <row r="1272" spans="1:8" x14ac:dyDescent="0.35">
      <c r="A1272" t="s">
        <v>8219</v>
      </c>
      <c r="B1272">
        <v>39</v>
      </c>
      <c r="G1272" t="s">
        <v>8221</v>
      </c>
      <c r="H1272">
        <v>9</v>
      </c>
    </row>
    <row r="1273" spans="1:8" x14ac:dyDescent="0.35">
      <c r="A1273" t="s">
        <v>8219</v>
      </c>
      <c r="B1273">
        <v>42</v>
      </c>
      <c r="G1273" t="s">
        <v>8221</v>
      </c>
      <c r="H1273">
        <v>0</v>
      </c>
    </row>
    <row r="1274" spans="1:8" x14ac:dyDescent="0.35">
      <c r="A1274" t="s">
        <v>8219</v>
      </c>
      <c r="B1274">
        <v>10</v>
      </c>
      <c r="G1274" t="s">
        <v>8221</v>
      </c>
      <c r="H1274">
        <v>40</v>
      </c>
    </row>
    <row r="1275" spans="1:8" x14ac:dyDescent="0.35">
      <c r="A1275" t="s">
        <v>8219</v>
      </c>
      <c r="B1275">
        <v>56</v>
      </c>
      <c r="G1275" t="s">
        <v>8221</v>
      </c>
      <c r="H1275">
        <v>0</v>
      </c>
    </row>
    <row r="1276" spans="1:8" x14ac:dyDescent="0.35">
      <c r="A1276" t="s">
        <v>8219</v>
      </c>
      <c r="B1276">
        <v>20</v>
      </c>
      <c r="G1276" t="s">
        <v>8221</v>
      </c>
      <c r="H1276">
        <v>2</v>
      </c>
    </row>
    <row r="1277" spans="1:8" x14ac:dyDescent="0.35">
      <c r="A1277" t="s">
        <v>8219</v>
      </c>
      <c r="B1277">
        <v>170</v>
      </c>
      <c r="G1277" t="s">
        <v>8221</v>
      </c>
      <c r="H1277">
        <v>1</v>
      </c>
    </row>
    <row r="1278" spans="1:8" x14ac:dyDescent="0.35">
      <c r="A1278" t="s">
        <v>8219</v>
      </c>
      <c r="B1278">
        <v>29</v>
      </c>
      <c r="G1278" t="s">
        <v>8221</v>
      </c>
      <c r="H1278">
        <v>9</v>
      </c>
    </row>
    <row r="1279" spans="1:8" x14ac:dyDescent="0.35">
      <c r="A1279" t="s">
        <v>8219</v>
      </c>
      <c r="B1279">
        <v>132</v>
      </c>
      <c r="G1279" t="s">
        <v>8221</v>
      </c>
      <c r="H1279">
        <v>34</v>
      </c>
    </row>
    <row r="1280" spans="1:8" x14ac:dyDescent="0.35">
      <c r="A1280" t="s">
        <v>8219</v>
      </c>
      <c r="B1280">
        <v>27</v>
      </c>
      <c r="G1280" t="s">
        <v>8221</v>
      </c>
      <c r="H1280">
        <v>23</v>
      </c>
    </row>
    <row r="1281" spans="1:8" x14ac:dyDescent="0.35">
      <c r="A1281" t="s">
        <v>8219</v>
      </c>
      <c r="B1281">
        <v>26</v>
      </c>
      <c r="G1281" t="s">
        <v>8221</v>
      </c>
      <c r="H1281">
        <v>19</v>
      </c>
    </row>
    <row r="1282" spans="1:8" x14ac:dyDescent="0.35">
      <c r="A1282" t="s">
        <v>8219</v>
      </c>
      <c r="B1282">
        <v>43</v>
      </c>
      <c r="G1282" t="s">
        <v>8221</v>
      </c>
      <c r="H1282">
        <v>50</v>
      </c>
    </row>
    <row r="1283" spans="1:8" x14ac:dyDescent="0.35">
      <c r="A1283" t="s">
        <v>8219</v>
      </c>
      <c r="B1283">
        <v>80</v>
      </c>
      <c r="G1283" t="s">
        <v>8221</v>
      </c>
      <c r="H1283">
        <v>12</v>
      </c>
    </row>
    <row r="1284" spans="1:8" x14ac:dyDescent="0.35">
      <c r="A1284" t="s">
        <v>8219</v>
      </c>
      <c r="B1284">
        <v>33</v>
      </c>
      <c r="G1284" t="s">
        <v>8221</v>
      </c>
      <c r="H1284">
        <v>8</v>
      </c>
    </row>
    <row r="1285" spans="1:8" x14ac:dyDescent="0.35">
      <c r="A1285" t="s">
        <v>8219</v>
      </c>
      <c r="B1285">
        <v>71</v>
      </c>
      <c r="G1285" t="s">
        <v>8221</v>
      </c>
      <c r="H1285">
        <v>9</v>
      </c>
    </row>
    <row r="1286" spans="1:8" x14ac:dyDescent="0.35">
      <c r="A1286" t="s">
        <v>8219</v>
      </c>
      <c r="B1286">
        <v>81</v>
      </c>
      <c r="G1286" t="s">
        <v>8221</v>
      </c>
      <c r="H1286">
        <v>43</v>
      </c>
    </row>
    <row r="1287" spans="1:8" x14ac:dyDescent="0.35">
      <c r="A1287" t="s">
        <v>8219</v>
      </c>
      <c r="B1287">
        <v>76</v>
      </c>
      <c r="G1287" t="s">
        <v>8221</v>
      </c>
      <c r="H1287">
        <v>28</v>
      </c>
    </row>
    <row r="1288" spans="1:8" x14ac:dyDescent="0.35">
      <c r="A1288" t="s">
        <v>8219</v>
      </c>
      <c r="B1288">
        <v>48</v>
      </c>
      <c r="G1288" t="s">
        <v>8221</v>
      </c>
      <c r="H1288">
        <v>4</v>
      </c>
    </row>
    <row r="1289" spans="1:8" x14ac:dyDescent="0.35">
      <c r="A1289" t="s">
        <v>8219</v>
      </c>
      <c r="B1289">
        <v>61</v>
      </c>
      <c r="G1289" t="s">
        <v>8221</v>
      </c>
      <c r="H1289">
        <v>24</v>
      </c>
    </row>
    <row r="1290" spans="1:8" x14ac:dyDescent="0.35">
      <c r="A1290" t="s">
        <v>8219</v>
      </c>
      <c r="B1290">
        <v>60</v>
      </c>
      <c r="G1290" t="s">
        <v>8221</v>
      </c>
      <c r="H1290">
        <v>2</v>
      </c>
    </row>
    <row r="1291" spans="1:8" x14ac:dyDescent="0.35">
      <c r="A1291" t="s">
        <v>8219</v>
      </c>
      <c r="B1291">
        <v>136</v>
      </c>
      <c r="G1291" t="s">
        <v>8221</v>
      </c>
      <c r="H1291">
        <v>2</v>
      </c>
    </row>
    <row r="1292" spans="1:8" x14ac:dyDescent="0.35">
      <c r="A1292" t="s">
        <v>8219</v>
      </c>
      <c r="B1292">
        <v>14</v>
      </c>
      <c r="G1292" t="s">
        <v>8221</v>
      </c>
      <c r="H1292">
        <v>20</v>
      </c>
    </row>
    <row r="1293" spans="1:8" x14ac:dyDescent="0.35">
      <c r="A1293" t="s">
        <v>8219</v>
      </c>
      <c r="B1293">
        <v>78</v>
      </c>
      <c r="G1293" t="s">
        <v>8221</v>
      </c>
      <c r="H1293">
        <v>1</v>
      </c>
    </row>
    <row r="1294" spans="1:8" x14ac:dyDescent="0.35">
      <c r="A1294" t="s">
        <v>8219</v>
      </c>
      <c r="B1294">
        <v>4</v>
      </c>
      <c r="G1294" t="s">
        <v>8221</v>
      </c>
      <c r="H1294">
        <v>1</v>
      </c>
    </row>
    <row r="1295" spans="1:8" x14ac:dyDescent="0.35">
      <c r="A1295" t="s">
        <v>8219</v>
      </c>
      <c r="B1295">
        <v>11</v>
      </c>
      <c r="G1295" t="s">
        <v>8221</v>
      </c>
      <c r="H1295">
        <v>4</v>
      </c>
    </row>
    <row r="1296" spans="1:8" x14ac:dyDescent="0.35">
      <c r="A1296" t="s">
        <v>8219</v>
      </c>
      <c r="B1296">
        <v>185</v>
      </c>
      <c r="G1296" t="s">
        <v>8221</v>
      </c>
      <c r="H1296">
        <v>1</v>
      </c>
    </row>
    <row r="1297" spans="1:8" x14ac:dyDescent="0.35">
      <c r="A1297" t="s">
        <v>8219</v>
      </c>
      <c r="B1297">
        <v>59</v>
      </c>
      <c r="G1297" t="s">
        <v>8221</v>
      </c>
      <c r="H1297">
        <v>1</v>
      </c>
    </row>
    <row r="1298" spans="1:8" x14ac:dyDescent="0.35">
      <c r="A1298" t="s">
        <v>8219</v>
      </c>
      <c r="B1298">
        <v>27</v>
      </c>
      <c r="G1298" t="s">
        <v>8221</v>
      </c>
      <c r="H1298">
        <v>13</v>
      </c>
    </row>
    <row r="1299" spans="1:8" x14ac:dyDescent="0.35">
      <c r="A1299" t="s">
        <v>8219</v>
      </c>
      <c r="B1299">
        <v>63</v>
      </c>
      <c r="G1299" t="s">
        <v>8221</v>
      </c>
      <c r="H1299">
        <v>1</v>
      </c>
    </row>
    <row r="1300" spans="1:8" x14ac:dyDescent="0.35">
      <c r="A1300" t="s">
        <v>8219</v>
      </c>
      <c r="B1300">
        <v>13</v>
      </c>
      <c r="G1300" t="s">
        <v>8221</v>
      </c>
      <c r="H1300">
        <v>1</v>
      </c>
    </row>
    <row r="1301" spans="1:8" x14ac:dyDescent="0.35">
      <c r="A1301" t="s">
        <v>8219</v>
      </c>
      <c r="B1301">
        <v>13</v>
      </c>
      <c r="G1301" t="s">
        <v>8221</v>
      </c>
      <c r="H1301">
        <v>0</v>
      </c>
    </row>
    <row r="1302" spans="1:8" x14ac:dyDescent="0.35">
      <c r="A1302" t="s">
        <v>8219</v>
      </c>
      <c r="B1302">
        <v>57</v>
      </c>
      <c r="G1302" t="s">
        <v>8221</v>
      </c>
      <c r="H1302">
        <v>3</v>
      </c>
    </row>
    <row r="1303" spans="1:8" x14ac:dyDescent="0.35">
      <c r="A1303" t="s">
        <v>8219</v>
      </c>
      <c r="B1303">
        <v>61</v>
      </c>
      <c r="G1303" t="s">
        <v>8221</v>
      </c>
      <c r="H1303">
        <v>14</v>
      </c>
    </row>
    <row r="1304" spans="1:8" x14ac:dyDescent="0.35">
      <c r="A1304" t="s">
        <v>8219</v>
      </c>
      <c r="B1304">
        <v>65</v>
      </c>
      <c r="G1304" t="s">
        <v>8221</v>
      </c>
      <c r="H1304">
        <v>2</v>
      </c>
    </row>
    <row r="1305" spans="1:8" x14ac:dyDescent="0.35">
      <c r="A1305" t="s">
        <v>8219</v>
      </c>
      <c r="B1305">
        <v>134</v>
      </c>
      <c r="G1305" t="s">
        <v>8221</v>
      </c>
      <c r="H1305">
        <v>5</v>
      </c>
    </row>
    <row r="1306" spans="1:8" x14ac:dyDescent="0.35">
      <c r="A1306" t="s">
        <v>8219</v>
      </c>
      <c r="B1306">
        <v>37</v>
      </c>
      <c r="G1306" t="s">
        <v>8221</v>
      </c>
      <c r="H1306">
        <v>14</v>
      </c>
    </row>
    <row r="1307" spans="1:8" x14ac:dyDescent="0.35">
      <c r="A1307" t="s">
        <v>8219</v>
      </c>
      <c r="B1307">
        <v>37</v>
      </c>
      <c r="G1307" t="s">
        <v>8221</v>
      </c>
      <c r="H1307">
        <v>9</v>
      </c>
    </row>
    <row r="1308" spans="1:8" x14ac:dyDescent="0.35">
      <c r="A1308" t="s">
        <v>8219</v>
      </c>
      <c r="B1308">
        <v>150</v>
      </c>
      <c r="G1308" t="s">
        <v>8221</v>
      </c>
      <c r="H1308">
        <v>8</v>
      </c>
    </row>
    <row r="1309" spans="1:8" x14ac:dyDescent="0.35">
      <c r="A1309" t="s">
        <v>8219</v>
      </c>
      <c r="B1309">
        <v>56</v>
      </c>
      <c r="G1309" t="s">
        <v>8221</v>
      </c>
      <c r="H1309">
        <v>7</v>
      </c>
    </row>
    <row r="1310" spans="1:8" x14ac:dyDescent="0.35">
      <c r="A1310" t="s">
        <v>8219</v>
      </c>
      <c r="B1310">
        <v>18</v>
      </c>
      <c r="G1310" t="s">
        <v>8221</v>
      </c>
      <c r="H1310">
        <v>0</v>
      </c>
    </row>
    <row r="1311" spans="1:8" x14ac:dyDescent="0.35">
      <c r="A1311" t="s">
        <v>8219</v>
      </c>
      <c r="B1311">
        <v>60</v>
      </c>
      <c r="G1311" t="s">
        <v>8221</v>
      </c>
      <c r="H1311">
        <v>84</v>
      </c>
    </row>
    <row r="1312" spans="1:8" x14ac:dyDescent="0.35">
      <c r="A1312" t="s">
        <v>8219</v>
      </c>
      <c r="B1312">
        <v>67</v>
      </c>
      <c r="G1312" t="s">
        <v>8221</v>
      </c>
      <c r="H1312">
        <v>11</v>
      </c>
    </row>
    <row r="1313" spans="1:8" x14ac:dyDescent="0.35">
      <c r="A1313" t="s">
        <v>8219</v>
      </c>
      <c r="B1313">
        <v>35</v>
      </c>
      <c r="G1313" t="s">
        <v>8221</v>
      </c>
      <c r="H1313">
        <v>1</v>
      </c>
    </row>
    <row r="1314" spans="1:8" x14ac:dyDescent="0.35">
      <c r="A1314" t="s">
        <v>8219</v>
      </c>
      <c r="B1314">
        <v>34</v>
      </c>
      <c r="G1314" t="s">
        <v>8221</v>
      </c>
      <c r="H1314">
        <v>4</v>
      </c>
    </row>
    <row r="1315" spans="1:8" x14ac:dyDescent="0.35">
      <c r="A1315" t="s">
        <v>8219</v>
      </c>
      <c r="B1315">
        <v>36</v>
      </c>
      <c r="G1315" t="s">
        <v>8221</v>
      </c>
      <c r="H1315">
        <v>10</v>
      </c>
    </row>
    <row r="1316" spans="1:8" x14ac:dyDescent="0.35">
      <c r="A1316" t="s">
        <v>8219</v>
      </c>
      <c r="B1316">
        <v>18</v>
      </c>
      <c r="G1316" t="s">
        <v>8221</v>
      </c>
      <c r="H1316">
        <v>16</v>
      </c>
    </row>
    <row r="1317" spans="1:8" x14ac:dyDescent="0.35">
      <c r="A1317" t="s">
        <v>8219</v>
      </c>
      <c r="B1317">
        <v>25</v>
      </c>
      <c r="G1317" t="s">
        <v>8221</v>
      </c>
      <c r="H1317">
        <v>2</v>
      </c>
    </row>
    <row r="1318" spans="1:8" x14ac:dyDescent="0.35">
      <c r="A1318" t="s">
        <v>8219</v>
      </c>
      <c r="B1318">
        <v>21</v>
      </c>
      <c r="G1318" t="s">
        <v>8221</v>
      </c>
      <c r="H1318">
        <v>5</v>
      </c>
    </row>
    <row r="1319" spans="1:8" x14ac:dyDescent="0.35">
      <c r="A1319" t="s">
        <v>8219</v>
      </c>
      <c r="B1319">
        <v>151</v>
      </c>
      <c r="G1319" t="s">
        <v>8221</v>
      </c>
      <c r="H1319">
        <v>1</v>
      </c>
    </row>
    <row r="1320" spans="1:8" x14ac:dyDescent="0.35">
      <c r="A1320" t="s">
        <v>8219</v>
      </c>
      <c r="B1320">
        <v>489</v>
      </c>
      <c r="G1320" t="s">
        <v>8221</v>
      </c>
      <c r="H1320">
        <v>31</v>
      </c>
    </row>
    <row r="1321" spans="1:8" x14ac:dyDescent="0.35">
      <c r="A1321" t="s">
        <v>8219</v>
      </c>
      <c r="B1321">
        <v>50</v>
      </c>
      <c r="G1321" t="s">
        <v>8221</v>
      </c>
      <c r="H1321">
        <v>0</v>
      </c>
    </row>
    <row r="1322" spans="1:8" x14ac:dyDescent="0.35">
      <c r="A1322" t="s">
        <v>8219</v>
      </c>
      <c r="B1322">
        <v>321</v>
      </c>
      <c r="G1322" t="s">
        <v>8221</v>
      </c>
      <c r="H1322">
        <v>2</v>
      </c>
    </row>
    <row r="1323" spans="1:8" x14ac:dyDescent="0.35">
      <c r="A1323" t="s">
        <v>8219</v>
      </c>
      <c r="B1323">
        <v>1762</v>
      </c>
      <c r="G1323" t="s">
        <v>8221</v>
      </c>
      <c r="H1323">
        <v>7</v>
      </c>
    </row>
    <row r="1324" spans="1:8" x14ac:dyDescent="0.35">
      <c r="A1324" t="s">
        <v>8219</v>
      </c>
      <c r="B1324">
        <v>385</v>
      </c>
      <c r="G1324" t="s">
        <v>8221</v>
      </c>
      <c r="H1324">
        <v>16</v>
      </c>
    </row>
    <row r="1325" spans="1:8" x14ac:dyDescent="0.35">
      <c r="A1325" t="s">
        <v>8219</v>
      </c>
      <c r="B1325">
        <v>398</v>
      </c>
      <c r="G1325" t="s">
        <v>8221</v>
      </c>
      <c r="H1325">
        <v>4</v>
      </c>
    </row>
    <row r="1326" spans="1:8" x14ac:dyDescent="0.35">
      <c r="A1326" t="s">
        <v>8219</v>
      </c>
      <c r="B1326">
        <v>304</v>
      </c>
      <c r="G1326" t="s">
        <v>8221</v>
      </c>
      <c r="H1326">
        <v>4</v>
      </c>
    </row>
    <row r="1327" spans="1:8" x14ac:dyDescent="0.35">
      <c r="A1327" t="s">
        <v>8219</v>
      </c>
      <c r="B1327">
        <v>676</v>
      </c>
      <c r="G1327" t="s">
        <v>8221</v>
      </c>
      <c r="H1327">
        <v>4</v>
      </c>
    </row>
    <row r="1328" spans="1:8" x14ac:dyDescent="0.35">
      <c r="A1328" t="s">
        <v>8219</v>
      </c>
      <c r="B1328">
        <v>577</v>
      </c>
      <c r="G1328" t="s">
        <v>8221</v>
      </c>
      <c r="H1328">
        <v>3</v>
      </c>
    </row>
    <row r="1329" spans="1:8" x14ac:dyDescent="0.35">
      <c r="A1329" t="s">
        <v>8219</v>
      </c>
      <c r="B1329">
        <v>3663</v>
      </c>
      <c r="G1329" t="s">
        <v>8221</v>
      </c>
      <c r="H1329">
        <v>36</v>
      </c>
    </row>
    <row r="1330" spans="1:8" x14ac:dyDescent="0.35">
      <c r="A1330" t="s">
        <v>8219</v>
      </c>
      <c r="B1330">
        <v>294</v>
      </c>
      <c r="G1330" t="s">
        <v>8221</v>
      </c>
      <c r="H1330">
        <v>1</v>
      </c>
    </row>
    <row r="1331" spans="1:8" x14ac:dyDescent="0.35">
      <c r="A1331" t="s">
        <v>8219</v>
      </c>
      <c r="B1331">
        <v>28</v>
      </c>
      <c r="G1331" t="s">
        <v>8221</v>
      </c>
      <c r="H1331">
        <v>7</v>
      </c>
    </row>
    <row r="1332" spans="1:8" x14ac:dyDescent="0.35">
      <c r="A1332" t="s">
        <v>8219</v>
      </c>
      <c r="B1332">
        <v>100</v>
      </c>
      <c r="G1332" t="s">
        <v>8221</v>
      </c>
      <c r="H1332">
        <v>27</v>
      </c>
    </row>
    <row r="1333" spans="1:8" x14ac:dyDescent="0.35">
      <c r="A1333" t="s">
        <v>8219</v>
      </c>
      <c r="B1333">
        <v>72</v>
      </c>
      <c r="G1333" t="s">
        <v>8221</v>
      </c>
      <c r="H1333">
        <v>1</v>
      </c>
    </row>
    <row r="1334" spans="1:8" x14ac:dyDescent="0.35">
      <c r="A1334" t="s">
        <v>8219</v>
      </c>
      <c r="B1334">
        <v>238</v>
      </c>
      <c r="G1334" t="s">
        <v>8221</v>
      </c>
      <c r="H1334">
        <v>0</v>
      </c>
    </row>
    <row r="1335" spans="1:8" x14ac:dyDescent="0.35">
      <c r="A1335" t="s">
        <v>8219</v>
      </c>
      <c r="B1335">
        <v>159</v>
      </c>
      <c r="G1335" t="s">
        <v>8221</v>
      </c>
      <c r="H1335">
        <v>1</v>
      </c>
    </row>
    <row r="1336" spans="1:8" x14ac:dyDescent="0.35">
      <c r="A1336" t="s">
        <v>8219</v>
      </c>
      <c r="B1336">
        <v>77</v>
      </c>
      <c r="G1336" t="s">
        <v>8221</v>
      </c>
      <c r="H1336">
        <v>3</v>
      </c>
    </row>
    <row r="1337" spans="1:8" x14ac:dyDescent="0.35">
      <c r="A1337" t="s">
        <v>8219</v>
      </c>
      <c r="B1337">
        <v>53</v>
      </c>
      <c r="G1337" t="s">
        <v>8221</v>
      </c>
      <c r="H1337">
        <v>3</v>
      </c>
    </row>
    <row r="1338" spans="1:8" x14ac:dyDescent="0.35">
      <c r="A1338" t="s">
        <v>8219</v>
      </c>
      <c r="B1338">
        <v>1251</v>
      </c>
      <c r="G1338" t="s">
        <v>8221</v>
      </c>
      <c r="H1338">
        <v>3</v>
      </c>
    </row>
    <row r="1339" spans="1:8" x14ac:dyDescent="0.35">
      <c r="A1339" t="s">
        <v>8219</v>
      </c>
      <c r="B1339">
        <v>465</v>
      </c>
      <c r="G1339" t="s">
        <v>8221</v>
      </c>
      <c r="H1339">
        <v>0</v>
      </c>
    </row>
    <row r="1340" spans="1:8" x14ac:dyDescent="0.35">
      <c r="A1340" t="s">
        <v>8219</v>
      </c>
      <c r="B1340">
        <v>74</v>
      </c>
      <c r="G1340" t="s">
        <v>8221</v>
      </c>
      <c r="H1340">
        <v>6</v>
      </c>
    </row>
    <row r="1341" spans="1:8" x14ac:dyDescent="0.35">
      <c r="A1341" t="s">
        <v>8219</v>
      </c>
      <c r="B1341">
        <v>62</v>
      </c>
      <c r="G1341" t="s">
        <v>8221</v>
      </c>
      <c r="H1341">
        <v>17</v>
      </c>
    </row>
    <row r="1342" spans="1:8" x14ac:dyDescent="0.35">
      <c r="A1342" t="s">
        <v>8219</v>
      </c>
      <c r="B1342">
        <v>3468</v>
      </c>
      <c r="G1342" t="s">
        <v>8221</v>
      </c>
      <c r="H1342">
        <v>40</v>
      </c>
    </row>
    <row r="1343" spans="1:8" x14ac:dyDescent="0.35">
      <c r="A1343" t="s">
        <v>8219</v>
      </c>
      <c r="B1343">
        <v>52</v>
      </c>
      <c r="G1343" t="s">
        <v>8221</v>
      </c>
      <c r="H1343">
        <v>3</v>
      </c>
    </row>
    <row r="1344" spans="1:8" x14ac:dyDescent="0.35">
      <c r="A1344" t="s">
        <v>8219</v>
      </c>
      <c r="B1344">
        <v>50</v>
      </c>
      <c r="G1344" t="s">
        <v>8221</v>
      </c>
      <c r="H1344">
        <v>1</v>
      </c>
    </row>
    <row r="1345" spans="1:8" x14ac:dyDescent="0.35">
      <c r="A1345" t="s">
        <v>8219</v>
      </c>
      <c r="B1345">
        <v>45</v>
      </c>
      <c r="G1345" t="s">
        <v>8221</v>
      </c>
      <c r="H1345">
        <v>2</v>
      </c>
    </row>
    <row r="1346" spans="1:8" x14ac:dyDescent="0.35">
      <c r="A1346" t="s">
        <v>8219</v>
      </c>
      <c r="B1346">
        <v>21</v>
      </c>
      <c r="G1346" t="s">
        <v>8221</v>
      </c>
      <c r="H1346">
        <v>7</v>
      </c>
    </row>
    <row r="1347" spans="1:8" x14ac:dyDescent="0.35">
      <c r="A1347" t="s">
        <v>8219</v>
      </c>
      <c r="B1347">
        <v>100</v>
      </c>
      <c r="G1347" t="s">
        <v>8221</v>
      </c>
      <c r="H1347">
        <v>14</v>
      </c>
    </row>
    <row r="1348" spans="1:8" x14ac:dyDescent="0.35">
      <c r="A1348" t="s">
        <v>8219</v>
      </c>
      <c r="B1348">
        <v>81</v>
      </c>
      <c r="G1348" t="s">
        <v>8221</v>
      </c>
      <c r="H1348">
        <v>0</v>
      </c>
    </row>
    <row r="1349" spans="1:8" x14ac:dyDescent="0.35">
      <c r="A1349" t="s">
        <v>8219</v>
      </c>
      <c r="B1349">
        <v>286</v>
      </c>
      <c r="G1349" t="s">
        <v>8221</v>
      </c>
      <c r="H1349">
        <v>0</v>
      </c>
    </row>
    <row r="1350" spans="1:8" x14ac:dyDescent="0.35">
      <c r="A1350" t="s">
        <v>8219</v>
      </c>
      <c r="B1350">
        <v>42</v>
      </c>
      <c r="G1350" t="s">
        <v>8221</v>
      </c>
      <c r="H1350">
        <v>1</v>
      </c>
    </row>
    <row r="1351" spans="1:8" x14ac:dyDescent="0.35">
      <c r="A1351" t="s">
        <v>8219</v>
      </c>
      <c r="B1351">
        <v>199</v>
      </c>
      <c r="G1351" t="s">
        <v>8221</v>
      </c>
      <c r="H1351">
        <v>12</v>
      </c>
    </row>
    <row r="1352" spans="1:8" x14ac:dyDescent="0.35">
      <c r="A1352" t="s">
        <v>8219</v>
      </c>
      <c r="B1352">
        <v>25</v>
      </c>
      <c r="G1352" t="s">
        <v>8221</v>
      </c>
      <c r="H1352">
        <v>12</v>
      </c>
    </row>
    <row r="1353" spans="1:8" x14ac:dyDescent="0.35">
      <c r="A1353" t="s">
        <v>8219</v>
      </c>
      <c r="B1353">
        <v>84</v>
      </c>
      <c r="G1353" t="s">
        <v>8221</v>
      </c>
      <c r="H1353">
        <v>23</v>
      </c>
    </row>
    <row r="1354" spans="1:8" x14ac:dyDescent="0.35">
      <c r="A1354" t="s">
        <v>8219</v>
      </c>
      <c r="B1354">
        <v>50</v>
      </c>
      <c r="G1354" t="s">
        <v>8221</v>
      </c>
      <c r="H1354">
        <v>0</v>
      </c>
    </row>
    <row r="1355" spans="1:8" x14ac:dyDescent="0.35">
      <c r="A1355" t="s">
        <v>8219</v>
      </c>
      <c r="B1355">
        <v>26</v>
      </c>
      <c r="G1355" t="s">
        <v>8221</v>
      </c>
      <c r="H1355">
        <v>10</v>
      </c>
    </row>
    <row r="1356" spans="1:8" x14ac:dyDescent="0.35">
      <c r="A1356" t="s">
        <v>8219</v>
      </c>
      <c r="B1356">
        <v>14</v>
      </c>
      <c r="G1356" t="s">
        <v>8221</v>
      </c>
      <c r="H1356">
        <v>5</v>
      </c>
    </row>
    <row r="1357" spans="1:8" x14ac:dyDescent="0.35">
      <c r="A1357" t="s">
        <v>8219</v>
      </c>
      <c r="B1357">
        <v>49</v>
      </c>
      <c r="G1357" t="s">
        <v>8221</v>
      </c>
      <c r="H1357">
        <v>1</v>
      </c>
    </row>
    <row r="1358" spans="1:8" x14ac:dyDescent="0.35">
      <c r="A1358" t="s">
        <v>8219</v>
      </c>
      <c r="B1358">
        <v>69</v>
      </c>
      <c r="G1358" t="s">
        <v>8221</v>
      </c>
      <c r="H1358">
        <v>2</v>
      </c>
    </row>
    <row r="1359" spans="1:8" x14ac:dyDescent="0.35">
      <c r="A1359" t="s">
        <v>8219</v>
      </c>
      <c r="B1359">
        <v>60</v>
      </c>
      <c r="G1359" t="s">
        <v>8221</v>
      </c>
      <c r="H1359">
        <v>2</v>
      </c>
    </row>
    <row r="1360" spans="1:8" x14ac:dyDescent="0.35">
      <c r="A1360" t="s">
        <v>8219</v>
      </c>
      <c r="B1360">
        <v>80</v>
      </c>
      <c r="G1360" t="s">
        <v>8221</v>
      </c>
      <c r="H1360">
        <v>0</v>
      </c>
    </row>
    <row r="1361" spans="1:8" x14ac:dyDescent="0.35">
      <c r="A1361" t="s">
        <v>8219</v>
      </c>
      <c r="B1361">
        <v>56</v>
      </c>
      <c r="G1361" t="s">
        <v>8221</v>
      </c>
      <c r="H1361">
        <v>13</v>
      </c>
    </row>
    <row r="1362" spans="1:8" x14ac:dyDescent="0.35">
      <c r="A1362" t="s">
        <v>8219</v>
      </c>
      <c r="B1362">
        <v>104</v>
      </c>
      <c r="G1362" t="s">
        <v>8221</v>
      </c>
      <c r="H1362">
        <v>0</v>
      </c>
    </row>
    <row r="1363" spans="1:8" x14ac:dyDescent="0.35">
      <c r="A1363" t="s">
        <v>8219</v>
      </c>
      <c r="B1363">
        <v>46</v>
      </c>
      <c r="G1363" t="s">
        <v>8221</v>
      </c>
      <c r="H1363">
        <v>1</v>
      </c>
    </row>
    <row r="1364" spans="1:8" x14ac:dyDescent="0.35">
      <c r="A1364" t="s">
        <v>8219</v>
      </c>
      <c r="B1364">
        <v>206</v>
      </c>
      <c r="G1364" t="s">
        <v>8221</v>
      </c>
      <c r="H1364">
        <v>5</v>
      </c>
    </row>
    <row r="1365" spans="1:8" x14ac:dyDescent="0.35">
      <c r="A1365" t="s">
        <v>8219</v>
      </c>
      <c r="B1365">
        <v>18</v>
      </c>
      <c r="G1365" t="s">
        <v>8221</v>
      </c>
      <c r="H1365">
        <v>2</v>
      </c>
    </row>
    <row r="1366" spans="1:8" x14ac:dyDescent="0.35">
      <c r="A1366" t="s">
        <v>8219</v>
      </c>
      <c r="B1366">
        <v>28</v>
      </c>
      <c r="G1366" t="s">
        <v>8221</v>
      </c>
      <c r="H1366">
        <v>0</v>
      </c>
    </row>
    <row r="1367" spans="1:8" x14ac:dyDescent="0.35">
      <c r="A1367" t="s">
        <v>8219</v>
      </c>
      <c r="B1367">
        <v>11</v>
      </c>
      <c r="G1367" t="s">
        <v>8221</v>
      </c>
      <c r="H1367">
        <v>32</v>
      </c>
    </row>
    <row r="1368" spans="1:8" x14ac:dyDescent="0.35">
      <c r="A1368" t="s">
        <v>8219</v>
      </c>
      <c r="B1368">
        <v>263</v>
      </c>
      <c r="G1368" t="s">
        <v>8221</v>
      </c>
      <c r="H1368">
        <v>1</v>
      </c>
    </row>
    <row r="1369" spans="1:8" x14ac:dyDescent="0.35">
      <c r="A1369" t="s">
        <v>8219</v>
      </c>
      <c r="B1369">
        <v>394</v>
      </c>
      <c r="G1369" t="s">
        <v>8221</v>
      </c>
      <c r="H1369">
        <v>1</v>
      </c>
    </row>
    <row r="1370" spans="1:8" x14ac:dyDescent="0.35">
      <c r="A1370" t="s">
        <v>8219</v>
      </c>
      <c r="B1370">
        <v>1049</v>
      </c>
      <c r="G1370" t="s">
        <v>8221</v>
      </c>
      <c r="H1370">
        <v>1</v>
      </c>
    </row>
    <row r="1371" spans="1:8" x14ac:dyDescent="0.35">
      <c r="A1371" t="s">
        <v>8219</v>
      </c>
      <c r="B1371">
        <v>308</v>
      </c>
      <c r="G1371" t="s">
        <v>8221</v>
      </c>
      <c r="H1371">
        <v>0</v>
      </c>
    </row>
    <row r="1372" spans="1:8" x14ac:dyDescent="0.35">
      <c r="A1372" t="s">
        <v>8219</v>
      </c>
      <c r="B1372">
        <v>1088</v>
      </c>
      <c r="G1372" t="s">
        <v>8221</v>
      </c>
      <c r="H1372">
        <v>0</v>
      </c>
    </row>
    <row r="1373" spans="1:8" x14ac:dyDescent="0.35">
      <c r="A1373" t="s">
        <v>8219</v>
      </c>
      <c r="B1373">
        <v>73</v>
      </c>
      <c r="G1373" t="s">
        <v>8221</v>
      </c>
      <c r="H1373">
        <v>8</v>
      </c>
    </row>
    <row r="1374" spans="1:8" x14ac:dyDescent="0.35">
      <c r="A1374" t="s">
        <v>8219</v>
      </c>
      <c r="B1374">
        <v>143</v>
      </c>
      <c r="G1374" t="s">
        <v>8221</v>
      </c>
      <c r="H1374">
        <v>0</v>
      </c>
    </row>
    <row r="1375" spans="1:8" x14ac:dyDescent="0.35">
      <c r="A1375" t="s">
        <v>8219</v>
      </c>
      <c r="B1375">
        <v>1420</v>
      </c>
      <c r="G1375" t="s">
        <v>8221</v>
      </c>
      <c r="H1375">
        <v>1</v>
      </c>
    </row>
    <row r="1376" spans="1:8" x14ac:dyDescent="0.35">
      <c r="A1376" t="s">
        <v>8219</v>
      </c>
      <c r="B1376">
        <v>305</v>
      </c>
      <c r="G1376" t="s">
        <v>8221</v>
      </c>
      <c r="H1376">
        <v>16</v>
      </c>
    </row>
    <row r="1377" spans="1:8" x14ac:dyDescent="0.35">
      <c r="A1377" t="s">
        <v>8219</v>
      </c>
      <c r="B1377">
        <v>551</v>
      </c>
      <c r="G1377" t="s">
        <v>8221</v>
      </c>
      <c r="H1377">
        <v>12</v>
      </c>
    </row>
    <row r="1378" spans="1:8" x14ac:dyDescent="0.35">
      <c r="A1378" t="s">
        <v>8219</v>
      </c>
      <c r="B1378">
        <v>187</v>
      </c>
      <c r="G1378" t="s">
        <v>8221</v>
      </c>
      <c r="H1378">
        <v>4</v>
      </c>
    </row>
    <row r="1379" spans="1:8" x14ac:dyDescent="0.35">
      <c r="A1379" t="s">
        <v>8219</v>
      </c>
      <c r="B1379">
        <v>325</v>
      </c>
      <c r="G1379" t="s">
        <v>8221</v>
      </c>
      <c r="H1379">
        <v>2</v>
      </c>
    </row>
    <row r="1380" spans="1:8" x14ac:dyDescent="0.35">
      <c r="A1380" t="s">
        <v>8219</v>
      </c>
      <c r="B1380">
        <v>148</v>
      </c>
      <c r="G1380" t="s">
        <v>8221</v>
      </c>
      <c r="H1380">
        <v>3</v>
      </c>
    </row>
    <row r="1381" spans="1:8" x14ac:dyDescent="0.35">
      <c r="A1381" t="s">
        <v>8219</v>
      </c>
      <c r="B1381">
        <v>69</v>
      </c>
      <c r="G1381" t="s">
        <v>8221</v>
      </c>
      <c r="H1381">
        <v>0</v>
      </c>
    </row>
    <row r="1382" spans="1:8" x14ac:dyDescent="0.35">
      <c r="A1382" t="s">
        <v>8219</v>
      </c>
      <c r="B1382">
        <v>173</v>
      </c>
      <c r="G1382" t="s">
        <v>8221</v>
      </c>
      <c r="H1382">
        <v>3</v>
      </c>
    </row>
    <row r="1383" spans="1:8" x14ac:dyDescent="0.35">
      <c r="A1383" t="s">
        <v>8219</v>
      </c>
      <c r="B1383">
        <v>269</v>
      </c>
      <c r="G1383" t="s">
        <v>8221</v>
      </c>
      <c r="H1383">
        <v>4</v>
      </c>
    </row>
    <row r="1384" spans="1:8" x14ac:dyDescent="0.35">
      <c r="A1384" t="s">
        <v>8219</v>
      </c>
      <c r="B1384">
        <v>185</v>
      </c>
      <c r="G1384" t="s">
        <v>8221</v>
      </c>
      <c r="H1384">
        <v>2</v>
      </c>
    </row>
    <row r="1385" spans="1:8" x14ac:dyDescent="0.35">
      <c r="A1385" t="s">
        <v>8219</v>
      </c>
      <c r="B1385">
        <v>176</v>
      </c>
      <c r="G1385" t="s">
        <v>8221</v>
      </c>
      <c r="H1385">
        <v>10</v>
      </c>
    </row>
    <row r="1386" spans="1:8" x14ac:dyDescent="0.35">
      <c r="A1386" t="s">
        <v>8219</v>
      </c>
      <c r="B1386">
        <v>1019</v>
      </c>
      <c r="G1386" t="s">
        <v>8221</v>
      </c>
      <c r="H1386">
        <v>11</v>
      </c>
    </row>
    <row r="1387" spans="1:8" x14ac:dyDescent="0.35">
      <c r="A1387" t="s">
        <v>8219</v>
      </c>
      <c r="B1387">
        <v>113</v>
      </c>
      <c r="G1387" t="s">
        <v>8221</v>
      </c>
      <c r="H1387">
        <v>6</v>
      </c>
    </row>
    <row r="1388" spans="1:8" x14ac:dyDescent="0.35">
      <c r="A1388" t="s">
        <v>8219</v>
      </c>
      <c r="B1388">
        <v>404</v>
      </c>
      <c r="G1388" t="s">
        <v>8221</v>
      </c>
      <c r="H1388">
        <v>2</v>
      </c>
    </row>
    <row r="1389" spans="1:8" x14ac:dyDescent="0.35">
      <c r="A1389" t="s">
        <v>8219</v>
      </c>
      <c r="B1389">
        <v>707</v>
      </c>
      <c r="G1389" t="s">
        <v>8221</v>
      </c>
      <c r="H1389">
        <v>6</v>
      </c>
    </row>
    <row r="1390" spans="1:8" x14ac:dyDescent="0.35">
      <c r="A1390" t="s">
        <v>8219</v>
      </c>
      <c r="B1390">
        <v>392</v>
      </c>
      <c r="G1390" t="s">
        <v>8221</v>
      </c>
      <c r="H1390">
        <v>8</v>
      </c>
    </row>
    <row r="1391" spans="1:8" x14ac:dyDescent="0.35">
      <c r="A1391" t="s">
        <v>8219</v>
      </c>
      <c r="B1391">
        <v>23</v>
      </c>
      <c r="G1391" t="s">
        <v>8221</v>
      </c>
      <c r="H1391">
        <v>37</v>
      </c>
    </row>
    <row r="1392" spans="1:8" x14ac:dyDescent="0.35">
      <c r="A1392" t="s">
        <v>8219</v>
      </c>
      <c r="B1392">
        <v>682</v>
      </c>
      <c r="G1392" t="s">
        <v>8221</v>
      </c>
      <c r="H1392">
        <v>11</v>
      </c>
    </row>
    <row r="1393" spans="1:8" x14ac:dyDescent="0.35">
      <c r="A1393" t="s">
        <v>8219</v>
      </c>
      <c r="B1393">
        <v>37</v>
      </c>
      <c r="G1393" t="s">
        <v>8221</v>
      </c>
      <c r="H1393">
        <v>0</v>
      </c>
    </row>
    <row r="1394" spans="1:8" x14ac:dyDescent="0.35">
      <c r="A1394" t="s">
        <v>8219</v>
      </c>
      <c r="B1394">
        <v>146</v>
      </c>
      <c r="G1394" t="s">
        <v>8221</v>
      </c>
      <c r="H1394">
        <v>10</v>
      </c>
    </row>
    <row r="1395" spans="1:8" x14ac:dyDescent="0.35">
      <c r="A1395" t="s">
        <v>8219</v>
      </c>
      <c r="B1395">
        <v>119</v>
      </c>
      <c r="G1395" t="s">
        <v>8221</v>
      </c>
      <c r="H1395">
        <v>6</v>
      </c>
    </row>
    <row r="1396" spans="1:8" x14ac:dyDescent="0.35">
      <c r="A1396" t="s">
        <v>8219</v>
      </c>
      <c r="B1396">
        <v>163</v>
      </c>
      <c r="G1396" t="s">
        <v>8221</v>
      </c>
      <c r="H1396">
        <v>8</v>
      </c>
    </row>
    <row r="1397" spans="1:8" x14ac:dyDescent="0.35">
      <c r="A1397" t="s">
        <v>8219</v>
      </c>
      <c r="B1397">
        <v>339</v>
      </c>
      <c r="G1397" t="s">
        <v>8221</v>
      </c>
      <c r="H1397">
        <v>6</v>
      </c>
    </row>
    <row r="1398" spans="1:8" x14ac:dyDescent="0.35">
      <c r="A1398" t="s">
        <v>8219</v>
      </c>
      <c r="B1398">
        <v>58</v>
      </c>
      <c r="G1398" t="s">
        <v>8221</v>
      </c>
      <c r="H1398">
        <v>7</v>
      </c>
    </row>
    <row r="1399" spans="1:8" x14ac:dyDescent="0.35">
      <c r="A1399" t="s">
        <v>8219</v>
      </c>
      <c r="B1399">
        <v>456</v>
      </c>
      <c r="G1399" t="s">
        <v>8221</v>
      </c>
      <c r="H1399">
        <v>7</v>
      </c>
    </row>
    <row r="1400" spans="1:8" x14ac:dyDescent="0.35">
      <c r="A1400" t="s">
        <v>8219</v>
      </c>
      <c r="B1400">
        <v>15</v>
      </c>
      <c r="G1400" t="s">
        <v>8221</v>
      </c>
      <c r="H1400">
        <v>5</v>
      </c>
    </row>
    <row r="1401" spans="1:8" x14ac:dyDescent="0.35">
      <c r="A1401" t="s">
        <v>8219</v>
      </c>
      <c r="B1401">
        <v>191</v>
      </c>
      <c r="G1401" t="s">
        <v>8221</v>
      </c>
      <c r="H1401">
        <v>46</v>
      </c>
    </row>
    <row r="1402" spans="1:8" x14ac:dyDescent="0.35">
      <c r="A1402" t="s">
        <v>8219</v>
      </c>
      <c r="B1402">
        <v>17</v>
      </c>
      <c r="G1402" t="s">
        <v>8221</v>
      </c>
      <c r="H1402">
        <v>10</v>
      </c>
    </row>
    <row r="1403" spans="1:8" x14ac:dyDescent="0.35">
      <c r="A1403" t="s">
        <v>8219</v>
      </c>
      <c r="B1403">
        <v>28</v>
      </c>
      <c r="G1403" t="s">
        <v>8221</v>
      </c>
      <c r="H1403">
        <v>19</v>
      </c>
    </row>
    <row r="1404" spans="1:8" x14ac:dyDescent="0.35">
      <c r="A1404" t="s">
        <v>8219</v>
      </c>
      <c r="B1404">
        <v>18</v>
      </c>
      <c r="G1404" t="s">
        <v>8221</v>
      </c>
      <c r="H1404">
        <v>13</v>
      </c>
    </row>
    <row r="1405" spans="1:8" x14ac:dyDescent="0.35">
      <c r="A1405" t="s">
        <v>8219</v>
      </c>
      <c r="B1405">
        <v>61</v>
      </c>
      <c r="G1405" t="s">
        <v>8221</v>
      </c>
      <c r="H1405">
        <v>13</v>
      </c>
    </row>
    <row r="1406" spans="1:8" x14ac:dyDescent="0.35">
      <c r="A1406" t="s">
        <v>8219</v>
      </c>
      <c r="B1406">
        <v>108</v>
      </c>
      <c r="G1406" t="s">
        <v>8221</v>
      </c>
      <c r="H1406">
        <v>4</v>
      </c>
    </row>
    <row r="1407" spans="1:8" x14ac:dyDescent="0.35">
      <c r="A1407" t="s">
        <v>8219</v>
      </c>
      <c r="B1407">
        <v>142</v>
      </c>
      <c r="G1407" t="s">
        <v>8221</v>
      </c>
      <c r="H1407">
        <v>0</v>
      </c>
    </row>
    <row r="1408" spans="1:8" x14ac:dyDescent="0.35">
      <c r="A1408" t="s">
        <v>8219</v>
      </c>
      <c r="B1408">
        <v>74</v>
      </c>
      <c r="G1408" t="s">
        <v>8221</v>
      </c>
      <c r="H1408">
        <v>3</v>
      </c>
    </row>
    <row r="1409" spans="1:8" x14ac:dyDescent="0.35">
      <c r="A1409" t="s">
        <v>8219</v>
      </c>
      <c r="B1409">
        <v>38</v>
      </c>
      <c r="G1409" t="s">
        <v>8221</v>
      </c>
      <c r="H1409">
        <v>1</v>
      </c>
    </row>
    <row r="1410" spans="1:8" x14ac:dyDescent="0.35">
      <c r="A1410" t="s">
        <v>8219</v>
      </c>
      <c r="B1410">
        <v>20</v>
      </c>
      <c r="G1410" t="s">
        <v>8221</v>
      </c>
      <c r="H1410">
        <v>9</v>
      </c>
    </row>
    <row r="1411" spans="1:8" x14ac:dyDescent="0.35">
      <c r="A1411" t="s">
        <v>8219</v>
      </c>
      <c r="B1411">
        <v>24</v>
      </c>
      <c r="G1411" t="s">
        <v>8221</v>
      </c>
      <c r="H1411">
        <v>1</v>
      </c>
    </row>
    <row r="1412" spans="1:8" x14ac:dyDescent="0.35">
      <c r="A1412" t="s">
        <v>8219</v>
      </c>
      <c r="B1412">
        <v>66</v>
      </c>
      <c r="G1412" t="s">
        <v>8221</v>
      </c>
      <c r="H1412">
        <v>1</v>
      </c>
    </row>
    <row r="1413" spans="1:8" x14ac:dyDescent="0.35">
      <c r="A1413" t="s">
        <v>8219</v>
      </c>
      <c r="B1413">
        <v>28</v>
      </c>
      <c r="G1413" t="s">
        <v>8221</v>
      </c>
      <c r="H1413">
        <v>4</v>
      </c>
    </row>
    <row r="1414" spans="1:8" x14ac:dyDescent="0.35">
      <c r="A1414" t="s">
        <v>8219</v>
      </c>
      <c r="B1414">
        <v>24</v>
      </c>
      <c r="G1414" t="s">
        <v>8221</v>
      </c>
      <c r="H1414">
        <v>17</v>
      </c>
    </row>
    <row r="1415" spans="1:8" x14ac:dyDescent="0.35">
      <c r="A1415" t="s">
        <v>8219</v>
      </c>
      <c r="B1415">
        <v>73</v>
      </c>
      <c r="G1415" t="s">
        <v>8221</v>
      </c>
      <c r="H1415">
        <v>0</v>
      </c>
    </row>
    <row r="1416" spans="1:8" x14ac:dyDescent="0.35">
      <c r="A1416" t="s">
        <v>8219</v>
      </c>
      <c r="B1416">
        <v>3</v>
      </c>
      <c r="G1416" t="s">
        <v>8221</v>
      </c>
      <c r="H1416">
        <v>12</v>
      </c>
    </row>
    <row r="1417" spans="1:8" x14ac:dyDescent="0.35">
      <c r="A1417" t="s">
        <v>8219</v>
      </c>
      <c r="B1417">
        <v>20</v>
      </c>
      <c r="G1417" t="s">
        <v>8221</v>
      </c>
      <c r="H1417">
        <v>14</v>
      </c>
    </row>
    <row r="1418" spans="1:8" x14ac:dyDescent="0.35">
      <c r="A1418" t="s">
        <v>8219</v>
      </c>
      <c r="B1418">
        <v>21</v>
      </c>
      <c r="G1418" t="s">
        <v>8221</v>
      </c>
      <c r="H1418">
        <v>1</v>
      </c>
    </row>
    <row r="1419" spans="1:8" x14ac:dyDescent="0.35">
      <c r="A1419" t="s">
        <v>8219</v>
      </c>
      <c r="B1419">
        <v>94</v>
      </c>
      <c r="G1419" t="s">
        <v>8221</v>
      </c>
      <c r="H1419">
        <v>14</v>
      </c>
    </row>
    <row r="1420" spans="1:8" x14ac:dyDescent="0.35">
      <c r="A1420" t="s">
        <v>8219</v>
      </c>
      <c r="B1420">
        <v>139</v>
      </c>
      <c r="G1420" t="s">
        <v>8221</v>
      </c>
      <c r="H1420">
        <v>4</v>
      </c>
    </row>
    <row r="1421" spans="1:8" x14ac:dyDescent="0.35">
      <c r="A1421" t="s">
        <v>8219</v>
      </c>
      <c r="B1421">
        <v>130</v>
      </c>
      <c r="G1421" t="s">
        <v>8221</v>
      </c>
      <c r="H1421">
        <v>2</v>
      </c>
    </row>
    <row r="1422" spans="1:8" x14ac:dyDescent="0.35">
      <c r="A1422" t="s">
        <v>8219</v>
      </c>
      <c r="B1422">
        <v>31</v>
      </c>
      <c r="G1422" t="s">
        <v>8221</v>
      </c>
      <c r="H1422">
        <v>1</v>
      </c>
    </row>
    <row r="1423" spans="1:8" x14ac:dyDescent="0.35">
      <c r="A1423" t="s">
        <v>8219</v>
      </c>
      <c r="B1423">
        <v>13</v>
      </c>
      <c r="G1423" t="s">
        <v>8221</v>
      </c>
      <c r="H1423">
        <v>2</v>
      </c>
    </row>
    <row r="1424" spans="1:8" x14ac:dyDescent="0.35">
      <c r="A1424" t="s">
        <v>8219</v>
      </c>
      <c r="B1424">
        <v>90</v>
      </c>
      <c r="G1424" t="s">
        <v>8221</v>
      </c>
      <c r="H1424">
        <v>1</v>
      </c>
    </row>
    <row r="1425" spans="1:8" x14ac:dyDescent="0.35">
      <c r="A1425" t="s">
        <v>8219</v>
      </c>
      <c r="B1425">
        <v>141</v>
      </c>
      <c r="G1425" t="s">
        <v>8221</v>
      </c>
      <c r="H1425">
        <v>1</v>
      </c>
    </row>
    <row r="1426" spans="1:8" x14ac:dyDescent="0.35">
      <c r="A1426" t="s">
        <v>8219</v>
      </c>
      <c r="B1426">
        <v>23</v>
      </c>
      <c r="G1426" t="s">
        <v>8221</v>
      </c>
      <c r="H1426">
        <v>4</v>
      </c>
    </row>
    <row r="1427" spans="1:8" x14ac:dyDescent="0.35">
      <c r="A1427" t="s">
        <v>8219</v>
      </c>
      <c r="B1427">
        <v>18</v>
      </c>
      <c r="G1427" t="s">
        <v>8221</v>
      </c>
      <c r="H1427">
        <v>3</v>
      </c>
    </row>
    <row r="1428" spans="1:8" x14ac:dyDescent="0.35">
      <c r="A1428" t="s">
        <v>8219</v>
      </c>
      <c r="B1428">
        <v>76</v>
      </c>
      <c r="G1428" t="s">
        <v>8221</v>
      </c>
      <c r="H1428">
        <v>38</v>
      </c>
    </row>
    <row r="1429" spans="1:8" x14ac:dyDescent="0.35">
      <c r="A1429" t="s">
        <v>8219</v>
      </c>
      <c r="B1429">
        <v>93</v>
      </c>
      <c r="G1429" t="s">
        <v>8221</v>
      </c>
      <c r="H1429">
        <v>4</v>
      </c>
    </row>
    <row r="1430" spans="1:8" x14ac:dyDescent="0.35">
      <c r="A1430" t="s">
        <v>8219</v>
      </c>
      <c r="B1430">
        <v>69</v>
      </c>
      <c r="G1430" t="s">
        <v>8221</v>
      </c>
      <c r="H1430">
        <v>0</v>
      </c>
    </row>
    <row r="1431" spans="1:8" x14ac:dyDescent="0.35">
      <c r="A1431" t="s">
        <v>8219</v>
      </c>
      <c r="B1431">
        <v>21</v>
      </c>
      <c r="G1431" t="s">
        <v>8221</v>
      </c>
      <c r="H1431">
        <v>2</v>
      </c>
    </row>
    <row r="1432" spans="1:8" x14ac:dyDescent="0.35">
      <c r="A1432" t="s">
        <v>8219</v>
      </c>
      <c r="B1432">
        <v>57</v>
      </c>
      <c r="G1432" t="s">
        <v>8221</v>
      </c>
      <c r="H1432">
        <v>0</v>
      </c>
    </row>
    <row r="1433" spans="1:8" x14ac:dyDescent="0.35">
      <c r="A1433" t="s">
        <v>8219</v>
      </c>
      <c r="B1433">
        <v>108</v>
      </c>
      <c r="G1433" t="s">
        <v>8221</v>
      </c>
      <c r="H1433">
        <v>1</v>
      </c>
    </row>
    <row r="1434" spans="1:8" x14ac:dyDescent="0.35">
      <c r="A1434" t="s">
        <v>8219</v>
      </c>
      <c r="B1434">
        <v>83</v>
      </c>
      <c r="G1434" t="s">
        <v>8221</v>
      </c>
      <c r="H1434">
        <v>7</v>
      </c>
    </row>
    <row r="1435" spans="1:8" x14ac:dyDescent="0.35">
      <c r="A1435" t="s">
        <v>8219</v>
      </c>
      <c r="B1435">
        <v>96</v>
      </c>
      <c r="G1435" t="s">
        <v>8221</v>
      </c>
      <c r="H1435">
        <v>2</v>
      </c>
    </row>
    <row r="1436" spans="1:8" x14ac:dyDescent="0.35">
      <c r="A1436" t="s">
        <v>8219</v>
      </c>
      <c r="B1436">
        <v>64</v>
      </c>
      <c r="G1436" t="s">
        <v>8221</v>
      </c>
      <c r="H1436">
        <v>4</v>
      </c>
    </row>
    <row r="1437" spans="1:8" x14ac:dyDescent="0.35">
      <c r="A1437" t="s">
        <v>8219</v>
      </c>
      <c r="B1437">
        <v>14</v>
      </c>
      <c r="G1437" t="s">
        <v>8221</v>
      </c>
      <c r="H1437">
        <v>4</v>
      </c>
    </row>
    <row r="1438" spans="1:8" x14ac:dyDescent="0.35">
      <c r="A1438" t="s">
        <v>8219</v>
      </c>
      <c r="B1438">
        <v>169</v>
      </c>
      <c r="G1438" t="s">
        <v>8221</v>
      </c>
      <c r="H1438">
        <v>3</v>
      </c>
    </row>
    <row r="1439" spans="1:8" x14ac:dyDescent="0.35">
      <c r="A1439" t="s">
        <v>8219</v>
      </c>
      <c r="B1439">
        <v>33</v>
      </c>
      <c r="G1439" t="s">
        <v>8221</v>
      </c>
      <c r="H1439">
        <v>2</v>
      </c>
    </row>
    <row r="1440" spans="1:8" x14ac:dyDescent="0.35">
      <c r="A1440" t="s">
        <v>8219</v>
      </c>
      <c r="B1440">
        <v>102</v>
      </c>
      <c r="G1440" t="s">
        <v>8221</v>
      </c>
      <c r="H1440">
        <v>197</v>
      </c>
    </row>
    <row r="1441" spans="1:8" x14ac:dyDescent="0.35">
      <c r="A1441" t="s">
        <v>8219</v>
      </c>
      <c r="B1441">
        <v>104</v>
      </c>
      <c r="G1441" t="s">
        <v>8221</v>
      </c>
      <c r="H1441">
        <v>0</v>
      </c>
    </row>
    <row r="1442" spans="1:8" x14ac:dyDescent="0.35">
      <c r="A1442" t="s">
        <v>8219</v>
      </c>
      <c r="B1442">
        <v>20</v>
      </c>
      <c r="G1442" t="s">
        <v>8221</v>
      </c>
      <c r="H1442">
        <v>1</v>
      </c>
    </row>
    <row r="1443" spans="1:8" x14ac:dyDescent="0.35">
      <c r="A1443" t="s">
        <v>8219</v>
      </c>
      <c r="B1443">
        <v>35</v>
      </c>
      <c r="G1443" t="s">
        <v>8221</v>
      </c>
      <c r="H1443">
        <v>4</v>
      </c>
    </row>
    <row r="1444" spans="1:8" x14ac:dyDescent="0.35">
      <c r="A1444" t="s">
        <v>8219</v>
      </c>
      <c r="B1444">
        <v>94</v>
      </c>
      <c r="G1444" t="s">
        <v>8221</v>
      </c>
      <c r="H1444">
        <v>0</v>
      </c>
    </row>
    <row r="1445" spans="1:8" x14ac:dyDescent="0.35">
      <c r="A1445" t="s">
        <v>8219</v>
      </c>
      <c r="B1445">
        <v>14</v>
      </c>
      <c r="G1445" t="s">
        <v>8221</v>
      </c>
      <c r="H1445">
        <v>7</v>
      </c>
    </row>
    <row r="1446" spans="1:8" x14ac:dyDescent="0.35">
      <c r="A1446" t="s">
        <v>8219</v>
      </c>
      <c r="B1446">
        <v>15</v>
      </c>
      <c r="G1446" t="s">
        <v>8221</v>
      </c>
      <c r="H1446">
        <v>11</v>
      </c>
    </row>
    <row r="1447" spans="1:8" x14ac:dyDescent="0.35">
      <c r="A1447" t="s">
        <v>8219</v>
      </c>
      <c r="B1447">
        <v>51</v>
      </c>
      <c r="G1447" t="s">
        <v>8221</v>
      </c>
      <c r="H1447">
        <v>0</v>
      </c>
    </row>
    <row r="1448" spans="1:8" x14ac:dyDescent="0.35">
      <c r="A1448" t="s">
        <v>8219</v>
      </c>
      <c r="B1448">
        <v>19</v>
      </c>
      <c r="G1448" t="s">
        <v>8221</v>
      </c>
      <c r="H1448">
        <v>6</v>
      </c>
    </row>
    <row r="1449" spans="1:8" x14ac:dyDescent="0.35">
      <c r="A1449" t="s">
        <v>8219</v>
      </c>
      <c r="B1449">
        <v>23</v>
      </c>
      <c r="G1449" t="s">
        <v>8221</v>
      </c>
      <c r="H1449">
        <v>0</v>
      </c>
    </row>
    <row r="1450" spans="1:8" x14ac:dyDescent="0.35">
      <c r="A1450" t="s">
        <v>8219</v>
      </c>
      <c r="B1450">
        <v>97</v>
      </c>
      <c r="G1450" t="s">
        <v>8221</v>
      </c>
      <c r="H1450">
        <v>7</v>
      </c>
    </row>
    <row r="1451" spans="1:8" x14ac:dyDescent="0.35">
      <c r="A1451" t="s">
        <v>8219</v>
      </c>
      <c r="B1451">
        <v>76</v>
      </c>
      <c r="G1451" t="s">
        <v>8221</v>
      </c>
      <c r="H1451">
        <v>94</v>
      </c>
    </row>
    <row r="1452" spans="1:8" x14ac:dyDescent="0.35">
      <c r="A1452" t="s">
        <v>8219</v>
      </c>
      <c r="B1452">
        <v>11</v>
      </c>
      <c r="G1452" t="s">
        <v>8221</v>
      </c>
      <c r="H1452">
        <v>2</v>
      </c>
    </row>
    <row r="1453" spans="1:8" x14ac:dyDescent="0.35">
      <c r="A1453" t="s">
        <v>8219</v>
      </c>
      <c r="B1453">
        <v>52</v>
      </c>
      <c r="G1453" t="s">
        <v>8221</v>
      </c>
      <c r="H1453">
        <v>25</v>
      </c>
    </row>
    <row r="1454" spans="1:8" x14ac:dyDescent="0.35">
      <c r="A1454" t="s">
        <v>8219</v>
      </c>
      <c r="B1454">
        <v>95</v>
      </c>
      <c r="G1454" t="s">
        <v>8221</v>
      </c>
      <c r="H1454">
        <v>17</v>
      </c>
    </row>
    <row r="1455" spans="1:8" x14ac:dyDescent="0.35">
      <c r="A1455" t="s">
        <v>8219</v>
      </c>
      <c r="B1455">
        <v>35</v>
      </c>
      <c r="G1455" t="s">
        <v>8221</v>
      </c>
      <c r="H1455">
        <v>2</v>
      </c>
    </row>
    <row r="1456" spans="1:8" x14ac:dyDescent="0.35">
      <c r="A1456" t="s">
        <v>8219</v>
      </c>
      <c r="B1456">
        <v>21</v>
      </c>
      <c r="G1456" t="s">
        <v>8221</v>
      </c>
      <c r="H1456">
        <v>4</v>
      </c>
    </row>
    <row r="1457" spans="1:8" x14ac:dyDescent="0.35">
      <c r="A1457" t="s">
        <v>8219</v>
      </c>
      <c r="B1457">
        <v>93</v>
      </c>
      <c r="G1457" t="s">
        <v>8221</v>
      </c>
      <c r="H1457">
        <v>5</v>
      </c>
    </row>
    <row r="1458" spans="1:8" x14ac:dyDescent="0.35">
      <c r="A1458" t="s">
        <v>8219</v>
      </c>
      <c r="B1458">
        <v>11</v>
      </c>
      <c r="G1458" t="s">
        <v>8221</v>
      </c>
      <c r="H1458">
        <v>2</v>
      </c>
    </row>
    <row r="1459" spans="1:8" x14ac:dyDescent="0.35">
      <c r="A1459" t="s">
        <v>8219</v>
      </c>
      <c r="B1459">
        <v>21</v>
      </c>
      <c r="G1459" t="s">
        <v>8221</v>
      </c>
      <c r="H1459">
        <v>2</v>
      </c>
    </row>
    <row r="1460" spans="1:8" x14ac:dyDescent="0.35">
      <c r="A1460" t="s">
        <v>8219</v>
      </c>
      <c r="B1460">
        <v>54</v>
      </c>
      <c r="G1460" t="s">
        <v>8221</v>
      </c>
      <c r="H1460">
        <v>3</v>
      </c>
    </row>
    <row r="1461" spans="1:8" x14ac:dyDescent="0.35">
      <c r="A1461" t="s">
        <v>8219</v>
      </c>
      <c r="B1461">
        <v>31</v>
      </c>
      <c r="G1461" t="s">
        <v>8221</v>
      </c>
      <c r="H1461">
        <v>0</v>
      </c>
    </row>
    <row r="1462" spans="1:8" x14ac:dyDescent="0.35">
      <c r="A1462" t="s">
        <v>8219</v>
      </c>
      <c r="B1462">
        <v>132</v>
      </c>
      <c r="G1462" t="s">
        <v>8221</v>
      </c>
      <c r="H1462">
        <v>4</v>
      </c>
    </row>
    <row r="1463" spans="1:8" x14ac:dyDescent="0.35">
      <c r="A1463" t="s">
        <v>8219</v>
      </c>
      <c r="B1463">
        <v>3</v>
      </c>
      <c r="G1463" t="s">
        <v>8221</v>
      </c>
      <c r="H1463">
        <v>1</v>
      </c>
    </row>
    <row r="1464" spans="1:8" x14ac:dyDescent="0.35">
      <c r="A1464" t="s">
        <v>8219</v>
      </c>
      <c r="B1464">
        <v>6</v>
      </c>
      <c r="G1464" t="s">
        <v>8221</v>
      </c>
      <c r="H1464">
        <v>12</v>
      </c>
    </row>
    <row r="1465" spans="1:8" x14ac:dyDescent="0.35">
      <c r="A1465" t="s">
        <v>8219</v>
      </c>
      <c r="B1465">
        <v>10</v>
      </c>
      <c r="G1465" t="s">
        <v>8221</v>
      </c>
      <c r="H1465">
        <v>4</v>
      </c>
    </row>
    <row r="1466" spans="1:8" x14ac:dyDescent="0.35">
      <c r="A1466" t="s">
        <v>8219</v>
      </c>
      <c r="B1466">
        <v>147</v>
      </c>
      <c r="G1466" t="s">
        <v>8221</v>
      </c>
      <c r="H1466">
        <v>91</v>
      </c>
    </row>
    <row r="1467" spans="1:8" x14ac:dyDescent="0.35">
      <c r="A1467" t="s">
        <v>8219</v>
      </c>
      <c r="B1467">
        <v>199</v>
      </c>
      <c r="G1467" t="s">
        <v>8221</v>
      </c>
      <c r="H1467">
        <v>1</v>
      </c>
    </row>
    <row r="1468" spans="1:8" x14ac:dyDescent="0.35">
      <c r="A1468" t="s">
        <v>8219</v>
      </c>
      <c r="B1468">
        <v>50</v>
      </c>
      <c r="G1468" t="s">
        <v>8221</v>
      </c>
      <c r="H1468">
        <v>1</v>
      </c>
    </row>
    <row r="1469" spans="1:8" x14ac:dyDescent="0.35">
      <c r="A1469" t="s">
        <v>8219</v>
      </c>
      <c r="B1469">
        <v>21</v>
      </c>
      <c r="G1469" t="s">
        <v>8221</v>
      </c>
      <c r="H1469">
        <v>0</v>
      </c>
    </row>
    <row r="1470" spans="1:8" x14ac:dyDescent="0.35">
      <c r="A1470" t="s">
        <v>8219</v>
      </c>
      <c r="B1470">
        <v>24</v>
      </c>
      <c r="G1470" t="s">
        <v>8221</v>
      </c>
      <c r="H1470">
        <v>13</v>
      </c>
    </row>
    <row r="1471" spans="1:8" x14ac:dyDescent="0.35">
      <c r="A1471" t="s">
        <v>8219</v>
      </c>
      <c r="B1471">
        <v>32</v>
      </c>
      <c r="G1471" t="s">
        <v>8221</v>
      </c>
      <c r="H1471">
        <v>2</v>
      </c>
    </row>
    <row r="1472" spans="1:8" x14ac:dyDescent="0.35">
      <c r="A1472" t="s">
        <v>8219</v>
      </c>
      <c r="B1472">
        <v>62</v>
      </c>
      <c r="G1472" t="s">
        <v>8221</v>
      </c>
      <c r="H1472">
        <v>0</v>
      </c>
    </row>
    <row r="1473" spans="1:8" x14ac:dyDescent="0.35">
      <c r="A1473" t="s">
        <v>8219</v>
      </c>
      <c r="B1473">
        <v>9</v>
      </c>
      <c r="G1473" t="s">
        <v>8221</v>
      </c>
      <c r="H1473">
        <v>21</v>
      </c>
    </row>
    <row r="1474" spans="1:8" x14ac:dyDescent="0.35">
      <c r="A1474" t="s">
        <v>8219</v>
      </c>
      <c r="B1474">
        <v>38</v>
      </c>
      <c r="G1474" t="s">
        <v>8221</v>
      </c>
      <c r="H1474">
        <v>9</v>
      </c>
    </row>
    <row r="1475" spans="1:8" x14ac:dyDescent="0.35">
      <c r="A1475" t="s">
        <v>8219</v>
      </c>
      <c r="B1475">
        <v>54</v>
      </c>
      <c r="G1475" t="s">
        <v>8221</v>
      </c>
      <c r="H1475">
        <v>6</v>
      </c>
    </row>
    <row r="1476" spans="1:8" x14ac:dyDescent="0.35">
      <c r="A1476" t="s">
        <v>8219</v>
      </c>
      <c r="B1476">
        <v>37</v>
      </c>
      <c r="G1476" t="s">
        <v>8221</v>
      </c>
      <c r="H1476">
        <v>4</v>
      </c>
    </row>
    <row r="1477" spans="1:8" x14ac:dyDescent="0.35">
      <c r="A1477" t="s">
        <v>8219</v>
      </c>
      <c r="B1477">
        <v>39</v>
      </c>
      <c r="G1477" t="s">
        <v>8221</v>
      </c>
      <c r="H1477">
        <v>7</v>
      </c>
    </row>
    <row r="1478" spans="1:8" x14ac:dyDescent="0.35">
      <c r="A1478" t="s">
        <v>8219</v>
      </c>
      <c r="B1478">
        <v>34</v>
      </c>
      <c r="G1478" t="s">
        <v>8221</v>
      </c>
      <c r="H1478">
        <v>5</v>
      </c>
    </row>
    <row r="1479" spans="1:8" x14ac:dyDescent="0.35">
      <c r="A1479" t="s">
        <v>8219</v>
      </c>
      <c r="B1479">
        <v>55</v>
      </c>
      <c r="G1479" t="s">
        <v>8221</v>
      </c>
      <c r="H1479">
        <v>0</v>
      </c>
    </row>
    <row r="1480" spans="1:8" x14ac:dyDescent="0.35">
      <c r="A1480" t="s">
        <v>8219</v>
      </c>
      <c r="B1480">
        <v>32</v>
      </c>
      <c r="G1480" t="s">
        <v>8221</v>
      </c>
      <c r="H1480">
        <v>3</v>
      </c>
    </row>
    <row r="1481" spans="1:8" x14ac:dyDescent="0.35">
      <c r="A1481" t="s">
        <v>8219</v>
      </c>
      <c r="B1481">
        <v>25</v>
      </c>
      <c r="G1481" t="s">
        <v>8221</v>
      </c>
      <c r="H1481">
        <v>9</v>
      </c>
    </row>
    <row r="1482" spans="1:8" x14ac:dyDescent="0.35">
      <c r="A1482" t="s">
        <v>8219</v>
      </c>
      <c r="B1482">
        <v>33</v>
      </c>
      <c r="G1482" t="s">
        <v>8221</v>
      </c>
      <c r="H1482">
        <v>6</v>
      </c>
    </row>
    <row r="1483" spans="1:8" x14ac:dyDescent="0.35">
      <c r="A1483" t="s">
        <v>8219</v>
      </c>
      <c r="B1483">
        <v>108</v>
      </c>
      <c r="G1483" t="s">
        <v>8221</v>
      </c>
      <c r="H1483">
        <v>4</v>
      </c>
    </row>
    <row r="1484" spans="1:8" x14ac:dyDescent="0.35">
      <c r="A1484" t="s">
        <v>8219</v>
      </c>
      <c r="B1484">
        <v>20</v>
      </c>
      <c r="G1484" t="s">
        <v>8221</v>
      </c>
      <c r="H1484">
        <v>1</v>
      </c>
    </row>
    <row r="1485" spans="1:8" x14ac:dyDescent="0.35">
      <c r="A1485" t="s">
        <v>8219</v>
      </c>
      <c r="B1485">
        <v>98</v>
      </c>
      <c r="G1485" t="s">
        <v>8221</v>
      </c>
      <c r="H1485">
        <v>17</v>
      </c>
    </row>
    <row r="1486" spans="1:8" x14ac:dyDescent="0.35">
      <c r="A1486" t="s">
        <v>8219</v>
      </c>
      <c r="B1486">
        <v>196</v>
      </c>
      <c r="G1486" t="s">
        <v>8221</v>
      </c>
      <c r="H1486">
        <v>1</v>
      </c>
    </row>
    <row r="1487" spans="1:8" x14ac:dyDescent="0.35">
      <c r="A1487" t="s">
        <v>8219</v>
      </c>
      <c r="B1487">
        <v>39</v>
      </c>
      <c r="G1487" t="s">
        <v>8221</v>
      </c>
      <c r="H1487">
        <v>13</v>
      </c>
    </row>
    <row r="1488" spans="1:8" x14ac:dyDescent="0.35">
      <c r="A1488" t="s">
        <v>8219</v>
      </c>
      <c r="B1488">
        <v>128</v>
      </c>
      <c r="G1488" t="s">
        <v>8221</v>
      </c>
      <c r="H1488">
        <v>6</v>
      </c>
    </row>
    <row r="1489" spans="1:8" x14ac:dyDescent="0.35">
      <c r="A1489" t="s">
        <v>8219</v>
      </c>
      <c r="B1489">
        <v>71</v>
      </c>
      <c r="G1489" t="s">
        <v>8221</v>
      </c>
      <c r="H1489">
        <v>0</v>
      </c>
    </row>
    <row r="1490" spans="1:8" x14ac:dyDescent="0.35">
      <c r="A1490" t="s">
        <v>8219</v>
      </c>
      <c r="B1490">
        <v>47</v>
      </c>
      <c r="G1490" t="s">
        <v>8221</v>
      </c>
      <c r="H1490">
        <v>2</v>
      </c>
    </row>
    <row r="1491" spans="1:8" x14ac:dyDescent="0.35">
      <c r="A1491" t="s">
        <v>8219</v>
      </c>
      <c r="B1491">
        <v>17</v>
      </c>
      <c r="G1491" t="s">
        <v>8221</v>
      </c>
      <c r="H1491">
        <v>2</v>
      </c>
    </row>
    <row r="1492" spans="1:8" x14ac:dyDescent="0.35">
      <c r="A1492" t="s">
        <v>8219</v>
      </c>
      <c r="B1492">
        <v>91</v>
      </c>
      <c r="G1492" t="s">
        <v>8221</v>
      </c>
      <c r="H1492">
        <v>21</v>
      </c>
    </row>
    <row r="1493" spans="1:8" x14ac:dyDescent="0.35">
      <c r="A1493" t="s">
        <v>8219</v>
      </c>
      <c r="B1493">
        <v>43</v>
      </c>
      <c r="G1493" t="s">
        <v>8221</v>
      </c>
      <c r="H1493">
        <v>13</v>
      </c>
    </row>
    <row r="1494" spans="1:8" x14ac:dyDescent="0.35">
      <c r="A1494" t="s">
        <v>8219</v>
      </c>
      <c r="B1494">
        <v>17</v>
      </c>
      <c r="G1494" t="s">
        <v>8221</v>
      </c>
      <c r="H1494">
        <v>0</v>
      </c>
    </row>
    <row r="1495" spans="1:8" x14ac:dyDescent="0.35">
      <c r="A1495" t="s">
        <v>8219</v>
      </c>
      <c r="B1495">
        <v>33</v>
      </c>
      <c r="G1495" t="s">
        <v>8221</v>
      </c>
      <c r="H1495">
        <v>6</v>
      </c>
    </row>
    <row r="1496" spans="1:8" x14ac:dyDescent="0.35">
      <c r="A1496" t="s">
        <v>8219</v>
      </c>
      <c r="B1496">
        <v>87</v>
      </c>
      <c r="G1496" t="s">
        <v>8221</v>
      </c>
      <c r="H1496">
        <v>0</v>
      </c>
    </row>
    <row r="1497" spans="1:8" x14ac:dyDescent="0.35">
      <c r="A1497" t="s">
        <v>8219</v>
      </c>
      <c r="B1497">
        <v>113</v>
      </c>
      <c r="G1497" t="s">
        <v>8221</v>
      </c>
      <c r="H1497">
        <v>1</v>
      </c>
    </row>
    <row r="1498" spans="1:8" x14ac:dyDescent="0.35">
      <c r="A1498" t="s">
        <v>8219</v>
      </c>
      <c r="B1498">
        <v>14</v>
      </c>
      <c r="G1498" t="s">
        <v>8221</v>
      </c>
      <c r="H1498">
        <v>0</v>
      </c>
    </row>
    <row r="1499" spans="1:8" x14ac:dyDescent="0.35">
      <c r="A1499" t="s">
        <v>8219</v>
      </c>
      <c r="B1499">
        <v>30</v>
      </c>
      <c r="G1499" t="s">
        <v>8221</v>
      </c>
      <c r="H1499">
        <v>12</v>
      </c>
    </row>
    <row r="1500" spans="1:8" x14ac:dyDescent="0.35">
      <c r="A1500" t="s">
        <v>8219</v>
      </c>
      <c r="B1500">
        <v>16</v>
      </c>
      <c r="G1500" t="s">
        <v>8221</v>
      </c>
      <c r="H1500">
        <v>2</v>
      </c>
    </row>
    <row r="1501" spans="1:8" x14ac:dyDescent="0.35">
      <c r="A1501" t="s">
        <v>8219</v>
      </c>
      <c r="B1501">
        <v>46</v>
      </c>
      <c r="G1501" t="s">
        <v>8221</v>
      </c>
      <c r="H1501">
        <v>6</v>
      </c>
    </row>
    <row r="1502" spans="1:8" x14ac:dyDescent="0.35">
      <c r="A1502" t="s">
        <v>8219</v>
      </c>
      <c r="B1502">
        <v>24</v>
      </c>
      <c r="G1502" t="s">
        <v>8221</v>
      </c>
      <c r="H1502">
        <v>1</v>
      </c>
    </row>
    <row r="1503" spans="1:8" x14ac:dyDescent="0.35">
      <c r="A1503" t="s">
        <v>8219</v>
      </c>
      <c r="B1503">
        <v>97</v>
      </c>
      <c r="G1503" t="s">
        <v>8221</v>
      </c>
      <c r="H1503">
        <v>1</v>
      </c>
    </row>
    <row r="1504" spans="1:8" x14ac:dyDescent="0.35">
      <c r="A1504" t="s">
        <v>8219</v>
      </c>
      <c r="B1504">
        <v>59</v>
      </c>
      <c r="G1504" t="s">
        <v>8221</v>
      </c>
      <c r="H1504">
        <v>5</v>
      </c>
    </row>
    <row r="1505" spans="1:8" x14ac:dyDescent="0.35">
      <c r="A1505" t="s">
        <v>8219</v>
      </c>
      <c r="B1505">
        <v>1095</v>
      </c>
      <c r="G1505" t="s">
        <v>8221</v>
      </c>
      <c r="H1505">
        <v>0</v>
      </c>
    </row>
    <row r="1506" spans="1:8" x14ac:dyDescent="0.35">
      <c r="A1506" t="s">
        <v>8219</v>
      </c>
      <c r="B1506">
        <v>218</v>
      </c>
      <c r="G1506" t="s">
        <v>8221</v>
      </c>
      <c r="H1506">
        <v>3</v>
      </c>
    </row>
    <row r="1507" spans="1:8" x14ac:dyDescent="0.35">
      <c r="A1507" t="s">
        <v>8219</v>
      </c>
      <c r="B1507">
        <v>111</v>
      </c>
      <c r="G1507" t="s">
        <v>8221</v>
      </c>
      <c r="H1507">
        <v>8</v>
      </c>
    </row>
    <row r="1508" spans="1:8" x14ac:dyDescent="0.35">
      <c r="A1508" t="s">
        <v>8219</v>
      </c>
      <c r="B1508">
        <v>56</v>
      </c>
      <c r="G1508" t="s">
        <v>8221</v>
      </c>
      <c r="H1508">
        <v>3</v>
      </c>
    </row>
    <row r="1509" spans="1:8" x14ac:dyDescent="0.35">
      <c r="A1509" t="s">
        <v>8219</v>
      </c>
      <c r="B1509">
        <v>265</v>
      </c>
      <c r="G1509" t="s">
        <v>8221</v>
      </c>
      <c r="H1509">
        <v>8</v>
      </c>
    </row>
    <row r="1510" spans="1:8" x14ac:dyDescent="0.35">
      <c r="A1510" t="s">
        <v>8219</v>
      </c>
      <c r="B1510">
        <v>28</v>
      </c>
      <c r="G1510" t="s">
        <v>8221</v>
      </c>
      <c r="H1510">
        <v>1</v>
      </c>
    </row>
    <row r="1511" spans="1:8" x14ac:dyDescent="0.35">
      <c r="A1511" t="s">
        <v>8219</v>
      </c>
      <c r="B1511">
        <v>364</v>
      </c>
      <c r="G1511" t="s">
        <v>8221</v>
      </c>
      <c r="H1511">
        <v>4</v>
      </c>
    </row>
    <row r="1512" spans="1:8" x14ac:dyDescent="0.35">
      <c r="A1512" t="s">
        <v>8219</v>
      </c>
      <c r="B1512">
        <v>27</v>
      </c>
      <c r="G1512" t="s">
        <v>8221</v>
      </c>
      <c r="H1512">
        <v>8</v>
      </c>
    </row>
    <row r="1513" spans="1:8" x14ac:dyDescent="0.35">
      <c r="A1513" t="s">
        <v>8219</v>
      </c>
      <c r="B1513">
        <v>93</v>
      </c>
      <c r="G1513" t="s">
        <v>8221</v>
      </c>
      <c r="H1513">
        <v>1</v>
      </c>
    </row>
    <row r="1514" spans="1:8" x14ac:dyDescent="0.35">
      <c r="A1514" t="s">
        <v>8219</v>
      </c>
      <c r="B1514">
        <v>64</v>
      </c>
      <c r="G1514" t="s">
        <v>8221</v>
      </c>
      <c r="H1514">
        <v>5</v>
      </c>
    </row>
    <row r="1515" spans="1:8" x14ac:dyDescent="0.35">
      <c r="A1515" t="s">
        <v>8219</v>
      </c>
      <c r="B1515">
        <v>22</v>
      </c>
      <c r="G1515" t="s">
        <v>8221</v>
      </c>
      <c r="H1515">
        <v>0</v>
      </c>
    </row>
    <row r="1516" spans="1:8" x14ac:dyDescent="0.35">
      <c r="A1516" t="s">
        <v>8219</v>
      </c>
      <c r="B1516">
        <v>59</v>
      </c>
      <c r="G1516" t="s">
        <v>8221</v>
      </c>
      <c r="H1516">
        <v>0</v>
      </c>
    </row>
    <row r="1517" spans="1:8" x14ac:dyDescent="0.35">
      <c r="A1517" t="s">
        <v>8219</v>
      </c>
      <c r="B1517">
        <v>249</v>
      </c>
      <c r="G1517" t="s">
        <v>8221</v>
      </c>
      <c r="H1517">
        <v>1</v>
      </c>
    </row>
    <row r="1518" spans="1:8" x14ac:dyDescent="0.35">
      <c r="A1518" t="s">
        <v>8219</v>
      </c>
      <c r="B1518">
        <v>392</v>
      </c>
      <c r="G1518" t="s">
        <v>8221</v>
      </c>
      <c r="H1518">
        <v>0</v>
      </c>
    </row>
    <row r="1519" spans="1:8" x14ac:dyDescent="0.35">
      <c r="A1519" t="s">
        <v>8219</v>
      </c>
      <c r="B1519">
        <v>115</v>
      </c>
      <c r="G1519" t="s">
        <v>8221</v>
      </c>
      <c r="H1519">
        <v>0</v>
      </c>
    </row>
    <row r="1520" spans="1:8" x14ac:dyDescent="0.35">
      <c r="A1520" t="s">
        <v>8219</v>
      </c>
      <c r="B1520">
        <v>433</v>
      </c>
      <c r="G1520" t="s">
        <v>8221</v>
      </c>
      <c r="H1520">
        <v>6</v>
      </c>
    </row>
    <row r="1521" spans="1:8" x14ac:dyDescent="0.35">
      <c r="A1521" t="s">
        <v>8219</v>
      </c>
      <c r="B1521">
        <v>20</v>
      </c>
      <c r="G1521" t="s">
        <v>8221</v>
      </c>
      <c r="H1521">
        <v>6</v>
      </c>
    </row>
    <row r="1522" spans="1:8" x14ac:dyDescent="0.35">
      <c r="A1522" t="s">
        <v>8219</v>
      </c>
      <c r="B1522">
        <v>8</v>
      </c>
      <c r="G1522" t="s">
        <v>8221</v>
      </c>
      <c r="H1522">
        <v>14</v>
      </c>
    </row>
    <row r="1523" spans="1:8" x14ac:dyDescent="0.35">
      <c r="A1523" t="s">
        <v>8219</v>
      </c>
      <c r="B1523">
        <v>175</v>
      </c>
      <c r="G1523" t="s">
        <v>8221</v>
      </c>
      <c r="H1523">
        <v>6</v>
      </c>
    </row>
    <row r="1524" spans="1:8" x14ac:dyDescent="0.35">
      <c r="A1524" t="s">
        <v>8219</v>
      </c>
      <c r="B1524">
        <v>104</v>
      </c>
      <c r="G1524" t="s">
        <v>8221</v>
      </c>
      <c r="H1524">
        <v>33</v>
      </c>
    </row>
    <row r="1525" spans="1:8" x14ac:dyDescent="0.35">
      <c r="A1525" t="s">
        <v>8219</v>
      </c>
      <c r="B1525">
        <v>17</v>
      </c>
      <c r="G1525" t="s">
        <v>8221</v>
      </c>
      <c r="H1525">
        <v>4</v>
      </c>
    </row>
    <row r="1526" spans="1:8" x14ac:dyDescent="0.35">
      <c r="A1526" t="s">
        <v>8219</v>
      </c>
      <c r="B1526">
        <v>277</v>
      </c>
      <c r="G1526" t="s">
        <v>8221</v>
      </c>
      <c r="H1526">
        <v>1</v>
      </c>
    </row>
    <row r="1527" spans="1:8" x14ac:dyDescent="0.35">
      <c r="A1527" t="s">
        <v>8219</v>
      </c>
      <c r="B1527">
        <v>118</v>
      </c>
      <c r="G1527" t="s">
        <v>8221</v>
      </c>
      <c r="H1527">
        <v>0</v>
      </c>
    </row>
    <row r="1528" spans="1:8" x14ac:dyDescent="0.35">
      <c r="A1528" t="s">
        <v>8219</v>
      </c>
      <c r="B1528">
        <v>97</v>
      </c>
      <c r="G1528" t="s">
        <v>8221</v>
      </c>
      <c r="H1528">
        <v>6</v>
      </c>
    </row>
    <row r="1529" spans="1:8" x14ac:dyDescent="0.35">
      <c r="A1529" t="s">
        <v>8219</v>
      </c>
      <c r="B1529">
        <v>20</v>
      </c>
      <c r="G1529" t="s">
        <v>8221</v>
      </c>
      <c r="H1529">
        <v>6</v>
      </c>
    </row>
    <row r="1530" spans="1:8" x14ac:dyDescent="0.35">
      <c r="A1530" t="s">
        <v>8219</v>
      </c>
      <c r="B1530">
        <v>26</v>
      </c>
      <c r="G1530" t="s">
        <v>8221</v>
      </c>
      <c r="H1530">
        <v>1</v>
      </c>
    </row>
    <row r="1531" spans="1:8" x14ac:dyDescent="0.35">
      <c r="A1531" t="s">
        <v>8219</v>
      </c>
      <c r="B1531">
        <v>128</v>
      </c>
      <c r="G1531" t="s">
        <v>8221</v>
      </c>
      <c r="H1531">
        <v>3</v>
      </c>
    </row>
    <row r="1532" spans="1:8" x14ac:dyDescent="0.35">
      <c r="A1532" t="s">
        <v>8219</v>
      </c>
      <c r="B1532">
        <v>15</v>
      </c>
    </row>
    <row r="1533" spans="1:8" x14ac:dyDescent="0.35">
      <c r="A1533" t="s">
        <v>8219</v>
      </c>
      <c r="B1533">
        <v>25</v>
      </c>
    </row>
    <row r="1534" spans="1:8" x14ac:dyDescent="0.35">
      <c r="A1534" t="s">
        <v>8219</v>
      </c>
      <c r="B1534">
        <v>55</v>
      </c>
    </row>
    <row r="1535" spans="1:8" x14ac:dyDescent="0.35">
      <c r="A1535" t="s">
        <v>8219</v>
      </c>
      <c r="B1535">
        <v>107</v>
      </c>
    </row>
    <row r="1536" spans="1:8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conditionalFormatting sqref="A2:A2186">
    <cfRule type="cellIs" dxfId="7" priority="9" operator="equal">
      <formula>"live"</formula>
    </cfRule>
    <cfRule type="cellIs" dxfId="6" priority="10" operator="equal">
      <formula>"canceled"</formula>
    </cfRule>
    <cfRule type="cellIs" dxfId="5" priority="11" operator="equal">
      <formula>"failed"</formula>
    </cfRule>
    <cfRule type="cellIs" dxfId="4" priority="12" operator="equal">
      <formula>"Successful"</formula>
    </cfRule>
  </conditionalFormatting>
  <conditionalFormatting sqref="G2:G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Pivot_1(2)</vt:lpstr>
      <vt:lpstr>Data Set</vt:lpstr>
      <vt:lpstr>Pivot_1</vt:lpstr>
      <vt:lpstr>Pivot_2</vt:lpstr>
      <vt:lpstr>Pivot_3</vt:lpstr>
      <vt:lpstr>Bonus</vt:lpstr>
      <vt:lpstr>Bonus Statistical Analysis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Christina Chau</cp:lastModifiedBy>
  <dcterms:created xsi:type="dcterms:W3CDTF">2017-04-20T15:17:24Z</dcterms:created>
  <dcterms:modified xsi:type="dcterms:W3CDTF">2022-01-13T04:38:40Z</dcterms:modified>
</cp:coreProperties>
</file>