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leeb\Документы\University\Semester 5\"/>
    </mc:Choice>
  </mc:AlternateContent>
  <xr:revisionPtr revIDLastSave="0" documentId="10_ncr:8100000_{924CF0BB-05BC-43A2-B8DC-7E7980EB7036}" xr6:coauthVersionLast="34" xr6:coauthVersionMax="34" xr10:uidLastSave="{00000000-0000-0000-0000-000000000000}"/>
  <bookViews>
    <workbookView xWindow="0" yWindow="0" windowWidth="20490" windowHeight="8130" xr2:uid="{73495681-272F-43EA-8F7D-34AFE342FFF0}"/>
  </bookViews>
  <sheets>
    <sheet name="10" sheetId="1" r:id="rId1"/>
    <sheet name="20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6" i="1" l="1"/>
  <c r="E25" i="1"/>
  <c r="E24" i="1"/>
  <c r="E23" i="1"/>
  <c r="E22" i="1"/>
  <c r="E21" i="1"/>
  <c r="E20" i="1"/>
  <c r="E19" i="1"/>
  <c r="E18" i="1"/>
  <c r="D26" i="1"/>
  <c r="D25" i="1"/>
  <c r="D24" i="1"/>
  <c r="D23" i="1"/>
  <c r="D22" i="1"/>
  <c r="D21" i="1"/>
  <c r="D19" i="1"/>
  <c r="D20" i="1"/>
  <c r="D18" i="1"/>
  <c r="C19" i="1"/>
  <c r="C20" i="1"/>
  <c r="C21" i="1"/>
  <c r="C22" i="1"/>
  <c r="C23" i="1"/>
  <c r="C24" i="1"/>
  <c r="C25" i="1"/>
  <c r="C26" i="1"/>
  <c r="C18" i="1"/>
  <c r="B26" i="1"/>
  <c r="B25" i="1"/>
  <c r="B24" i="1"/>
  <c r="B23" i="1"/>
  <c r="B22" i="1"/>
  <c r="B21" i="1"/>
  <c r="B20" i="1"/>
  <c r="B19" i="1"/>
  <c r="B18" i="1"/>
  <c r="L1" i="1"/>
  <c r="M1" i="1"/>
  <c r="G13" i="1"/>
  <c r="E13" i="1"/>
  <c r="D13" i="1"/>
  <c r="B13" i="1"/>
  <c r="A13" i="1"/>
</calcChain>
</file>

<file path=xl/sharedStrings.xml><?xml version="1.0" encoding="utf-8"?>
<sst xmlns="http://schemas.openxmlformats.org/spreadsheetml/2006/main" count="27" uniqueCount="20">
  <si>
    <t>min</t>
  </si>
  <si>
    <t>max</t>
  </si>
  <si>
    <t>max - min</t>
  </si>
  <si>
    <t>h</t>
  </si>
  <si>
    <t>Граница</t>
  </si>
  <si>
    <t>интервалов</t>
  </si>
  <si>
    <t>Частота</t>
  </si>
  <si>
    <t>Середины</t>
  </si>
  <si>
    <t>Наполненные частоты (или  частости)</t>
  </si>
  <si>
    <t>граница первого интервала</t>
  </si>
  <si>
    <t>14-17</t>
  </si>
  <si>
    <t>17-20</t>
  </si>
  <si>
    <t>20-23</t>
  </si>
  <si>
    <t>23-26</t>
  </si>
  <si>
    <t>26-29</t>
  </si>
  <si>
    <t>29-32</t>
  </si>
  <si>
    <t>32-35</t>
  </si>
  <si>
    <t>35-38</t>
  </si>
  <si>
    <t>38-41</t>
  </si>
  <si>
    <t>Граница Интервалов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</si>
</sst>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2" fontId="1" fillId="0" borderId="1" xfId="0" applyNumberFormat="1" applyFont="1" applyBorder="1" applyAlignment="1">
      <alignment vertical="center" wrapText="1"/>
    </xf>
    <xf numFmtId="2" fontId="1" fillId="0" borderId="3" xfId="0" applyNumberFormat="1" applyFont="1" applyBorder="1" applyAlignment="1">
      <alignment vertical="center" wrapText="1"/>
    </xf>
    <xf numFmtId="2" fontId="1" fillId="0" borderId="2" xfId="0" applyNumberFormat="1" applyFont="1" applyBorder="1" applyAlignment="1">
      <alignment vertical="center" wrapText="1"/>
    </xf>
    <xf numFmtId="2" fontId="1" fillId="0" borderId="4" xfId="0" applyNumberFormat="1" applyFont="1" applyBorder="1" applyAlignment="1">
      <alignment vertical="center" wrapText="1"/>
    </xf>
    <xf numFmtId="2" fontId="0" fillId="0" borderId="0" xfId="0" applyNumberFormat="1"/>
    <xf numFmtId="0" fontId="1" fillId="0" borderId="0" xfId="0" applyFont="1" applyBorder="1" applyAlignment="1">
      <alignment vertical="center" wrapText="1"/>
    </xf>
    <xf numFmtId="16" fontId="1" fillId="0" borderId="0" xfId="0" applyNumberFormat="1" applyFont="1" applyBorder="1" applyAlignment="1">
      <alignment vertical="center" wrapText="1"/>
    </xf>
    <xf numFmtId="2" fontId="1" fillId="0" borderId="0" xfId="0" applyNumberFormat="1" applyFont="1" applyBorder="1" applyAlignment="1">
      <alignment vertical="center" wrapText="1"/>
    </xf>
    <xf numFmtId="0" fontId="0" fillId="0" borderId="0" xfId="0" applyBorder="1"/>
    <xf numFmtId="0" fontId="0" fillId="0" borderId="0" xfId="0" applyAlignment="1">
      <alignment horizontal="center"/>
    </xf>
    <xf numFmtId="1" fontId="0" fillId="0" borderId="0" xfId="0" applyNumberFormat="1"/>
    <xf numFmtId="0" fontId="1" fillId="0" borderId="5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1" fillId="0" borderId="8" xfId="0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2" fontId="1" fillId="0" borderId="0" xfId="0" applyNumberFormat="1" applyFont="1" applyFill="1" applyBorder="1" applyAlignment="1">
      <alignment vertical="center" wrapText="1"/>
    </xf>
    <xf numFmtId="1" fontId="1" fillId="0" borderId="1" xfId="0" applyNumberFormat="1" applyFont="1" applyBorder="1" applyAlignment="1">
      <alignment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1" xfId="0" applyFont="1" applyBorder="1" applyAlignment="1">
      <alignment vertical="center" wrapText="1"/>
    </xf>
    <xf numFmtId="0" fontId="1" fillId="0" borderId="11" xfId="0" applyFont="1" applyBorder="1" applyAlignment="1">
      <alignment vertical="center" wrapText="1"/>
    </xf>
    <xf numFmtId="0" fontId="1" fillId="0" borderId="8" xfId="0" applyFont="1" applyBorder="1" applyAlignment="1">
      <alignment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'10'!$B$15</c:f>
              <c:strCache>
                <c:ptCount val="1"/>
                <c:pt idx="0">
                  <c:v>Частота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'10'!$A$16:$A$26</c15:sqref>
                  </c15:fullRef>
                </c:ext>
              </c:extLst>
              <c:f>'10'!$A$18:$A$26</c:f>
              <c:strCache>
                <c:ptCount val="9"/>
                <c:pt idx="0">
                  <c:v>14-17</c:v>
                </c:pt>
                <c:pt idx="1">
                  <c:v>17-20</c:v>
                </c:pt>
                <c:pt idx="2">
                  <c:v>20-23</c:v>
                </c:pt>
                <c:pt idx="3">
                  <c:v>23-26</c:v>
                </c:pt>
                <c:pt idx="4">
                  <c:v>26-29</c:v>
                </c:pt>
                <c:pt idx="5">
                  <c:v>29-32</c:v>
                </c:pt>
                <c:pt idx="6">
                  <c:v>32-35</c:v>
                </c:pt>
                <c:pt idx="7">
                  <c:v>35-38</c:v>
                </c:pt>
                <c:pt idx="8">
                  <c:v>38-41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'10'!$B$16:$B$26</c15:sqref>
                  </c15:fullRef>
                </c:ext>
              </c:extLst>
              <c:f>'10'!$B$18:$B$26</c:f>
              <c:numCache>
                <c:formatCode>General</c:formatCode>
                <c:ptCount val="9"/>
                <c:pt idx="0" formatCode="0.0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12</c:v>
                </c:pt>
                <c:pt idx="4">
                  <c:v>26</c:v>
                </c:pt>
                <c:pt idx="5">
                  <c:v>28</c:v>
                </c:pt>
                <c:pt idx="6">
                  <c:v>17</c:v>
                </c:pt>
                <c:pt idx="7">
                  <c:v>10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79-475A-8C5A-286E8F5CF47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30770784"/>
        <c:axId val="434796928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'10'!$C$15</c15:sqref>
                        </c15:formulaRef>
                      </c:ext>
                    </c:extLst>
                    <c:strCache>
                      <c:ptCount val="1"/>
                      <c:pt idx="0">
                        <c:v>Частота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ru-RU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'10'!$A$16:$A$26</c15:sqref>
                        </c15:fullRef>
                        <c15:formulaRef>
                          <c15:sqref>'10'!$A$18:$A$26</c15:sqref>
                        </c15:formulaRef>
                      </c:ext>
                    </c:extLst>
                    <c:strCache>
                      <c:ptCount val="9"/>
                      <c:pt idx="0">
                        <c:v>14-17</c:v>
                      </c:pt>
                      <c:pt idx="1">
                        <c:v>17-20</c:v>
                      </c:pt>
                      <c:pt idx="2">
                        <c:v>20-23</c:v>
                      </c:pt>
                      <c:pt idx="3">
                        <c:v>23-26</c:v>
                      </c:pt>
                      <c:pt idx="4">
                        <c:v>26-29</c:v>
                      </c:pt>
                      <c:pt idx="5">
                        <c:v>29-32</c:v>
                      </c:pt>
                      <c:pt idx="6">
                        <c:v>32-35</c:v>
                      </c:pt>
                      <c:pt idx="7">
                        <c:v>35-38</c:v>
                      </c:pt>
                      <c:pt idx="8">
                        <c:v>38-41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'10'!$C$16:$C$26</c15:sqref>
                        </c15:fullRef>
                        <c15:formulaRef>
                          <c15:sqref>'10'!$C$18:$C$26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0.01</c:v>
                      </c:pt>
                      <c:pt idx="1">
                        <c:v>0.02</c:v>
                      </c:pt>
                      <c:pt idx="2">
                        <c:v>0.03</c:v>
                      </c:pt>
                      <c:pt idx="3">
                        <c:v>0.12</c:v>
                      </c:pt>
                      <c:pt idx="4">
                        <c:v>0.26</c:v>
                      </c:pt>
                      <c:pt idx="5">
                        <c:v>0.28000000000000003</c:v>
                      </c:pt>
                      <c:pt idx="6">
                        <c:v>0.17</c:v>
                      </c:pt>
                      <c:pt idx="7">
                        <c:v>0.1</c:v>
                      </c:pt>
                      <c:pt idx="8">
                        <c:v>0.01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5779-475A-8C5A-286E8F5CF479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'10'!$D$15</c15:sqref>
                        </c15:formulaRef>
                      </c:ext>
                    </c:extLst>
                    <c:strCache>
                      <c:ptCount val="1"/>
                      <c:pt idx="0">
                        <c:v>Середины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ru-RU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'10'!$A$16:$A$26</c15:sqref>
                        </c15:fullRef>
                        <c15:formulaRef>
                          <c15:sqref>'10'!$A$18:$A$26</c15:sqref>
                        </c15:formulaRef>
                      </c:ext>
                    </c:extLst>
                    <c:strCache>
                      <c:ptCount val="9"/>
                      <c:pt idx="0">
                        <c:v>14-17</c:v>
                      </c:pt>
                      <c:pt idx="1">
                        <c:v>17-20</c:v>
                      </c:pt>
                      <c:pt idx="2">
                        <c:v>20-23</c:v>
                      </c:pt>
                      <c:pt idx="3">
                        <c:v>23-26</c:v>
                      </c:pt>
                      <c:pt idx="4">
                        <c:v>26-29</c:v>
                      </c:pt>
                      <c:pt idx="5">
                        <c:v>29-32</c:v>
                      </c:pt>
                      <c:pt idx="6">
                        <c:v>32-35</c:v>
                      </c:pt>
                      <c:pt idx="7">
                        <c:v>35-38</c:v>
                      </c:pt>
                      <c:pt idx="8">
                        <c:v>38-41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'10'!$D$16:$D$26</c15:sqref>
                        </c15:fullRef>
                        <c15:formulaRef>
                          <c15:sqref>'10'!$D$18:$D$26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15.5</c:v>
                      </c:pt>
                      <c:pt idx="1">
                        <c:v>18.5</c:v>
                      </c:pt>
                      <c:pt idx="2">
                        <c:v>21.5</c:v>
                      </c:pt>
                      <c:pt idx="3">
                        <c:v>24.5</c:v>
                      </c:pt>
                      <c:pt idx="4">
                        <c:v>27.5</c:v>
                      </c:pt>
                      <c:pt idx="5">
                        <c:v>30.5</c:v>
                      </c:pt>
                      <c:pt idx="6">
                        <c:v>33.5</c:v>
                      </c:pt>
                      <c:pt idx="7">
                        <c:v>36.5</c:v>
                      </c:pt>
                      <c:pt idx="8">
                        <c:v>39.5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5779-475A-8C5A-286E8F5CF479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'10'!$E$15</c15:sqref>
                        </c15:formulaRef>
                      </c:ext>
                    </c:extLst>
                    <c:strCache>
                      <c:ptCount val="1"/>
                      <c:pt idx="0">
                        <c:v>Наполненные частоты (или  частости)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ru-RU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'10'!$A$16:$A$26</c15:sqref>
                        </c15:fullRef>
                        <c15:formulaRef>
                          <c15:sqref>'10'!$A$18:$A$26</c15:sqref>
                        </c15:formulaRef>
                      </c:ext>
                    </c:extLst>
                    <c:strCache>
                      <c:ptCount val="9"/>
                      <c:pt idx="0">
                        <c:v>14-17</c:v>
                      </c:pt>
                      <c:pt idx="1">
                        <c:v>17-20</c:v>
                      </c:pt>
                      <c:pt idx="2">
                        <c:v>20-23</c:v>
                      </c:pt>
                      <c:pt idx="3">
                        <c:v>23-26</c:v>
                      </c:pt>
                      <c:pt idx="4">
                        <c:v>26-29</c:v>
                      </c:pt>
                      <c:pt idx="5">
                        <c:v>29-32</c:v>
                      </c:pt>
                      <c:pt idx="6">
                        <c:v>32-35</c:v>
                      </c:pt>
                      <c:pt idx="7">
                        <c:v>35-38</c:v>
                      </c:pt>
                      <c:pt idx="8">
                        <c:v>38-41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'10'!$E$16:$E$26</c15:sqref>
                        </c15:fullRef>
                        <c15:formulaRef>
                          <c15:sqref>'10'!$E$18:$E$26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 formatCode="0.00">
                        <c:v>1</c:v>
                      </c:pt>
                      <c:pt idx="1" formatCode="0.00">
                        <c:v>3</c:v>
                      </c:pt>
                      <c:pt idx="2" formatCode="0.00">
                        <c:v>6</c:v>
                      </c:pt>
                      <c:pt idx="3" formatCode="0.00">
                        <c:v>18</c:v>
                      </c:pt>
                      <c:pt idx="4" formatCode="0.00">
                        <c:v>44</c:v>
                      </c:pt>
                      <c:pt idx="5" formatCode="0.00">
                        <c:v>72</c:v>
                      </c:pt>
                      <c:pt idx="6" formatCode="0.00">
                        <c:v>89</c:v>
                      </c:pt>
                      <c:pt idx="7" formatCode="0.00">
                        <c:v>99</c:v>
                      </c:pt>
                      <c:pt idx="8" formatCode="0.00">
                        <c:v>100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5779-475A-8C5A-286E8F5CF479}"/>
                  </c:ext>
                </c:extLst>
              </c15:ser>
            </c15:filteredBarSeries>
          </c:ext>
        </c:extLst>
      </c:barChart>
      <c:catAx>
        <c:axId val="430770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4796928"/>
        <c:crosses val="autoZero"/>
        <c:auto val="1"/>
        <c:lblAlgn val="ctr"/>
        <c:lblOffset val="100"/>
        <c:noMultiLvlLbl val="0"/>
      </c:catAx>
      <c:valAx>
        <c:axId val="43479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0770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wmf"/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15</xdr:row>
          <xdr:rowOff>0</xdr:rowOff>
        </xdr:from>
        <xdr:to>
          <xdr:col>1</xdr:col>
          <xdr:colOff>180975</xdr:colOff>
          <xdr:row>15</xdr:row>
          <xdr:rowOff>238125</xdr:rowOff>
        </xdr:to>
        <xdr:sp macro="" textlink="">
          <xdr:nvSpPr>
            <xdr:cNvPr id="1028" name="Object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D65CAC9A-311F-43C7-A852-2086B586FAC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15</xdr:row>
          <xdr:rowOff>0</xdr:rowOff>
        </xdr:from>
        <xdr:to>
          <xdr:col>2</xdr:col>
          <xdr:colOff>200025</xdr:colOff>
          <xdr:row>15</xdr:row>
          <xdr:rowOff>238125</xdr:rowOff>
        </xdr:to>
        <xdr:sp macro="" textlink="">
          <xdr:nvSpPr>
            <xdr:cNvPr id="1027" name="Object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811615B6-D91D-4956-8B54-32C2F952AC7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8</xdr:col>
      <xdr:colOff>19050</xdr:colOff>
      <xdr:row>14</xdr:row>
      <xdr:rowOff>28575</xdr:rowOff>
    </xdr:from>
    <xdr:to>
      <xdr:col>15</xdr:col>
      <xdr:colOff>209550</xdr:colOff>
      <xdr:row>25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4D1C84-48DD-4AE5-AC23-09277FE3F1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w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w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445B0-F69C-448B-BEA4-55013F9B7C5F}">
  <dimension ref="A1:M100"/>
  <sheetViews>
    <sheetView tabSelected="1" topLeftCell="A12" workbookViewId="0">
      <selection activeCell="A15" sqref="A15:E17"/>
    </sheetView>
  </sheetViews>
  <sheetFormatPr defaultRowHeight="15" x14ac:dyDescent="0.25"/>
  <cols>
    <col min="1" max="1" width="12.5703125" style="13" customWidth="1"/>
    <col min="2" max="2" width="9.7109375" bestFit="1" customWidth="1"/>
    <col min="4" max="4" width="12.28515625" customWidth="1"/>
    <col min="5" max="5" width="16.7109375" customWidth="1"/>
    <col min="7" max="9" width="9.5703125" bestFit="1" customWidth="1"/>
    <col min="11" max="13" width="9.5703125" bestFit="1" customWidth="1"/>
  </cols>
  <sheetData>
    <row r="1" spans="1:13" ht="16.5" thickBot="1" x14ac:dyDescent="0.3">
      <c r="A1" s="5">
        <v>31.5</v>
      </c>
      <c r="B1" s="7">
        <v>27.31</v>
      </c>
      <c r="C1" s="7">
        <v>27.89</v>
      </c>
      <c r="D1" s="7">
        <v>27.99</v>
      </c>
      <c r="E1" s="7">
        <v>29.75</v>
      </c>
      <c r="F1" s="7">
        <v>35.15</v>
      </c>
      <c r="G1" s="7">
        <v>25.29</v>
      </c>
      <c r="H1" s="7">
        <v>33.090000000000003</v>
      </c>
      <c r="I1" s="7">
        <v>27.73</v>
      </c>
      <c r="J1" s="7">
        <v>37.61</v>
      </c>
      <c r="L1" s="9" t="str">
        <f>COUNTIF(A1:J10,"&gt;14")&amp;COUNTIF(A1:J10,"&lt;=17")</f>
        <v>1001</v>
      </c>
      <c r="M1">
        <f>COUNTIF(A1:J10,"&lt;=17")</f>
        <v>1</v>
      </c>
    </row>
    <row r="2" spans="1:13" ht="16.5" thickBot="1" x14ac:dyDescent="0.3">
      <c r="A2" s="6">
        <v>31.72</v>
      </c>
      <c r="B2" s="8">
        <v>33.26</v>
      </c>
      <c r="C2" s="8">
        <v>30.92</v>
      </c>
      <c r="D2" s="8">
        <v>27.96</v>
      </c>
      <c r="E2" s="8">
        <v>27.71</v>
      </c>
      <c r="F2" s="8">
        <v>29.46</v>
      </c>
      <c r="G2" s="8">
        <v>28.73</v>
      </c>
      <c r="H2" s="8">
        <v>25.79</v>
      </c>
      <c r="I2" s="8">
        <v>29.19</v>
      </c>
      <c r="J2" s="8">
        <v>35.25</v>
      </c>
    </row>
    <row r="3" spans="1:13" ht="16.5" thickBot="1" x14ac:dyDescent="0.3">
      <c r="A3" s="6">
        <v>37.61</v>
      </c>
      <c r="B3" s="8">
        <v>26.78</v>
      </c>
      <c r="C3" s="8">
        <v>29.75</v>
      </c>
      <c r="D3" s="8">
        <v>30.22</v>
      </c>
      <c r="E3" s="8">
        <v>37.520000000000003</v>
      </c>
      <c r="F3" s="8">
        <v>28.79</v>
      </c>
      <c r="G3" s="8">
        <v>26.89</v>
      </c>
      <c r="H3" s="8">
        <v>34.51</v>
      </c>
      <c r="I3" s="8">
        <v>26.26</v>
      </c>
      <c r="J3" s="8">
        <v>33.71</v>
      </c>
    </row>
    <row r="4" spans="1:13" ht="16.5" thickBot="1" x14ac:dyDescent="0.3">
      <c r="A4" s="6">
        <v>33.200000000000003</v>
      </c>
      <c r="B4" s="8">
        <v>27.59</v>
      </c>
      <c r="C4" s="8">
        <v>15.59</v>
      </c>
      <c r="D4" s="8">
        <v>27.64</v>
      </c>
      <c r="E4" s="8">
        <v>32.81</v>
      </c>
      <c r="F4" s="8">
        <v>36.79</v>
      </c>
      <c r="G4" s="8">
        <v>30.6</v>
      </c>
      <c r="H4" s="8">
        <v>37.049999999999997</v>
      </c>
      <c r="I4" s="8">
        <v>17.12</v>
      </c>
      <c r="J4" s="8">
        <v>32.47</v>
      </c>
    </row>
    <row r="5" spans="1:13" ht="16.5" thickBot="1" x14ac:dyDescent="0.3">
      <c r="A5" s="6">
        <v>22.15</v>
      </c>
      <c r="B5" s="8">
        <v>28.85</v>
      </c>
      <c r="C5" s="8">
        <v>40.5</v>
      </c>
      <c r="D5" s="8">
        <v>24.76</v>
      </c>
      <c r="E5" s="8">
        <v>25.15</v>
      </c>
      <c r="F5" s="8">
        <v>32.89</v>
      </c>
      <c r="G5" s="8">
        <v>31.2</v>
      </c>
      <c r="H5" s="8">
        <v>25.11</v>
      </c>
      <c r="I5" s="8">
        <v>31.73</v>
      </c>
      <c r="J5" s="8">
        <v>29.83</v>
      </c>
    </row>
    <row r="6" spans="1:13" ht="16.5" thickBot="1" x14ac:dyDescent="0.3">
      <c r="A6" s="6">
        <v>25.62</v>
      </c>
      <c r="B6" s="8">
        <v>19.59</v>
      </c>
      <c r="C6" s="8">
        <v>29.61</v>
      </c>
      <c r="D6" s="8">
        <v>28.27</v>
      </c>
      <c r="E6" s="8">
        <v>27.85</v>
      </c>
      <c r="F6" s="8">
        <v>36.799999999999997</v>
      </c>
      <c r="G6" s="8">
        <v>32.020000000000003</v>
      </c>
      <c r="H6" s="8">
        <v>33.1</v>
      </c>
      <c r="I6" s="8">
        <v>27.9</v>
      </c>
      <c r="J6" s="8">
        <v>31.25</v>
      </c>
    </row>
    <row r="7" spans="1:13" ht="16.5" thickBot="1" x14ac:dyDescent="0.3">
      <c r="A7" s="6">
        <v>28.6</v>
      </c>
      <c r="B7" s="8">
        <v>32.04</v>
      </c>
      <c r="C7" s="8">
        <v>30.79</v>
      </c>
      <c r="D7" s="8">
        <v>31.51</v>
      </c>
      <c r="E7" s="8">
        <v>31.08</v>
      </c>
      <c r="F7" s="8">
        <v>31.75</v>
      </c>
      <c r="G7" s="8">
        <v>24.23</v>
      </c>
      <c r="H7" s="8">
        <v>21.74</v>
      </c>
      <c r="I7" s="8">
        <v>32.590000000000003</v>
      </c>
      <c r="J7" s="8">
        <v>37.24</v>
      </c>
    </row>
    <row r="8" spans="1:13" ht="16.5" thickBot="1" x14ac:dyDescent="0.3">
      <c r="A8" s="6">
        <v>27.6</v>
      </c>
      <c r="B8" s="8">
        <v>24.48</v>
      </c>
      <c r="C8" s="8">
        <v>28.09</v>
      </c>
      <c r="D8" s="8">
        <v>29.79</v>
      </c>
      <c r="E8" s="8">
        <v>37.409999999999997</v>
      </c>
      <c r="F8" s="8">
        <v>33.840000000000003</v>
      </c>
      <c r="G8" s="8">
        <v>28.08</v>
      </c>
      <c r="H8" s="8">
        <v>34.18</v>
      </c>
      <c r="I8" s="8">
        <v>32.31</v>
      </c>
      <c r="J8" s="8">
        <v>30.87</v>
      </c>
    </row>
    <row r="9" spans="1:13" ht="16.5" thickBot="1" x14ac:dyDescent="0.3">
      <c r="A9" s="6">
        <v>21.17</v>
      </c>
      <c r="B9" s="8">
        <v>29.6</v>
      </c>
      <c r="C9" s="8">
        <v>24.99</v>
      </c>
      <c r="D9" s="8">
        <v>24.89</v>
      </c>
      <c r="E9" s="8">
        <v>28.17</v>
      </c>
      <c r="F9" s="8">
        <v>29.65</v>
      </c>
      <c r="G9" s="8">
        <v>32.630000000000003</v>
      </c>
      <c r="H9" s="8">
        <v>28.62</v>
      </c>
      <c r="I9" s="8">
        <v>31.64</v>
      </c>
      <c r="J9" s="8">
        <v>32.049999999999997</v>
      </c>
    </row>
    <row r="10" spans="1:13" ht="16.5" thickBot="1" x14ac:dyDescent="0.3">
      <c r="A10" s="6">
        <v>29.29</v>
      </c>
      <c r="B10" s="8">
        <v>24.27</v>
      </c>
      <c r="C10" s="8">
        <v>26.5</v>
      </c>
      <c r="D10" s="8">
        <v>28.05</v>
      </c>
      <c r="E10" s="8">
        <v>30.06</v>
      </c>
      <c r="F10" s="8">
        <v>24.65</v>
      </c>
      <c r="G10" s="8">
        <v>31.74</v>
      </c>
      <c r="H10" s="8">
        <v>28.42</v>
      </c>
      <c r="I10" s="8">
        <v>31.28</v>
      </c>
      <c r="J10" s="8">
        <v>30.84</v>
      </c>
    </row>
    <row r="11" spans="1:13" ht="15.75" x14ac:dyDescent="0.25">
      <c r="A11" s="10"/>
    </row>
    <row r="12" spans="1:13" ht="16.5" thickBot="1" x14ac:dyDescent="0.3">
      <c r="A12" s="10" t="s">
        <v>0</v>
      </c>
      <c r="B12" t="s">
        <v>1</v>
      </c>
      <c r="D12" t="s">
        <v>2</v>
      </c>
      <c r="E12" s="14" t="s">
        <v>3</v>
      </c>
      <c r="G12" t="s">
        <v>9</v>
      </c>
    </row>
    <row r="13" spans="1:13" ht="16.5" thickBot="1" x14ac:dyDescent="0.3">
      <c r="A13" s="12">
        <f>MIN(A1:J10)</f>
        <v>15.59</v>
      </c>
      <c r="B13" s="9">
        <f>MAX(A1:J11)</f>
        <v>40.5</v>
      </c>
      <c r="D13" s="9">
        <f>B13-A13</f>
        <v>24.91</v>
      </c>
      <c r="E13" s="15">
        <f>D13/(1+3.322*2)</f>
        <v>3.2587650444793304</v>
      </c>
      <c r="F13" s="24">
        <v>3</v>
      </c>
      <c r="G13" s="25">
        <f>A13-(F13/2)</f>
        <v>14.09</v>
      </c>
    </row>
    <row r="14" spans="1:13" ht="16.5" thickBot="1" x14ac:dyDescent="0.3">
      <c r="A14" s="10"/>
    </row>
    <row r="15" spans="1:13" ht="46.5" customHeight="1" x14ac:dyDescent="0.25">
      <c r="A15" s="16" t="s">
        <v>4</v>
      </c>
      <c r="B15" s="22" t="s">
        <v>6</v>
      </c>
      <c r="C15" s="22" t="s">
        <v>6</v>
      </c>
      <c r="D15" s="19" t="s">
        <v>7</v>
      </c>
      <c r="E15" s="22" t="s">
        <v>8</v>
      </c>
    </row>
    <row r="16" spans="1:13" ht="15.75" x14ac:dyDescent="0.25">
      <c r="A16" s="17" t="s">
        <v>5</v>
      </c>
      <c r="B16" s="23"/>
      <c r="C16" s="23"/>
      <c r="D16" s="20" t="s">
        <v>5</v>
      </c>
      <c r="E16" s="23"/>
    </row>
    <row r="17" spans="1:5" ht="15.75" x14ac:dyDescent="0.25">
      <c r="A17" s="18"/>
      <c r="B17" s="23"/>
      <c r="C17" s="23"/>
      <c r="D17" s="20"/>
      <c r="E17" s="23"/>
    </row>
    <row r="18" spans="1:5" ht="15.75" x14ac:dyDescent="0.25">
      <c r="A18" s="13" t="s">
        <v>10</v>
      </c>
      <c r="B18" s="12">
        <f>COUNTIFS(A1:J10,"&gt;14",A1:J10,"&lt;=17")</f>
        <v>1</v>
      </c>
      <c r="C18" s="10">
        <f>B18/100</f>
        <v>0.01</v>
      </c>
      <c r="D18" s="10">
        <f>AVERAGE(14,17)</f>
        <v>15.5</v>
      </c>
      <c r="E18" s="12">
        <f>B18</f>
        <v>1</v>
      </c>
    </row>
    <row r="19" spans="1:5" ht="15.75" x14ac:dyDescent="0.25">
      <c r="A19" s="10" t="s">
        <v>11</v>
      </c>
      <c r="B19">
        <f>COUNTIFS(A1:J10,"&gt;17",A1:J10,"&lt;=20")</f>
        <v>2</v>
      </c>
      <c r="C19" s="10">
        <f t="shared" ref="C19:C26" si="0">B19/100</f>
        <v>0.02</v>
      </c>
      <c r="D19">
        <f>AVERAGE(17,20)</f>
        <v>18.5</v>
      </c>
      <c r="E19" s="9">
        <f>B18+B19</f>
        <v>3</v>
      </c>
    </row>
    <row r="20" spans="1:5" ht="15.75" x14ac:dyDescent="0.25">
      <c r="A20" s="10" t="s">
        <v>12</v>
      </c>
      <c r="B20">
        <f>COUNTIFS(A1:J10,"&gt;20",A1:J10,"&lt;=23")</f>
        <v>3</v>
      </c>
      <c r="C20" s="10">
        <f t="shared" si="0"/>
        <v>0.03</v>
      </c>
      <c r="D20">
        <f>AVERAGE(20,23)</f>
        <v>21.5</v>
      </c>
      <c r="E20" s="9">
        <f>E19+B20</f>
        <v>6</v>
      </c>
    </row>
    <row r="21" spans="1:5" ht="15.75" x14ac:dyDescent="0.25">
      <c r="A21" s="10" t="s">
        <v>13</v>
      </c>
      <c r="B21">
        <f>COUNTIFS(A1:J10,"&gt;23",A1:J10,"&lt;=26")</f>
        <v>12</v>
      </c>
      <c r="C21" s="10">
        <f t="shared" si="0"/>
        <v>0.12</v>
      </c>
      <c r="D21">
        <f>AVERAGE(23,26)</f>
        <v>24.5</v>
      </c>
      <c r="E21" s="9">
        <f>E20+B21</f>
        <v>18</v>
      </c>
    </row>
    <row r="22" spans="1:5" ht="15.75" x14ac:dyDescent="0.25">
      <c r="A22" s="10" t="s">
        <v>14</v>
      </c>
      <c r="B22">
        <f>COUNTIFS(A1:J10,"&gt;26",A1:J10,"&lt;=29")</f>
        <v>26</v>
      </c>
      <c r="C22" s="10">
        <f t="shared" si="0"/>
        <v>0.26</v>
      </c>
      <c r="D22">
        <f>AVERAGE(26,29)</f>
        <v>27.5</v>
      </c>
      <c r="E22" s="9">
        <f>E21+B22</f>
        <v>44</v>
      </c>
    </row>
    <row r="23" spans="1:5" ht="15.75" x14ac:dyDescent="0.25">
      <c r="A23" s="10" t="s">
        <v>15</v>
      </c>
      <c r="B23">
        <f>COUNTIFS(A1:J10,"&gt;29",A1:J10,"&lt;=32")</f>
        <v>28</v>
      </c>
      <c r="C23" s="10">
        <f t="shared" si="0"/>
        <v>0.28000000000000003</v>
      </c>
      <c r="D23">
        <f>AVERAGE(29,32)</f>
        <v>30.5</v>
      </c>
      <c r="E23" s="9">
        <f>E22+B23</f>
        <v>72</v>
      </c>
    </row>
    <row r="24" spans="1:5" ht="15.75" x14ac:dyDescent="0.25">
      <c r="A24" s="10" t="s">
        <v>16</v>
      </c>
      <c r="B24">
        <f>COUNTIFS(A1:J10,"&gt;32",A1:J10,"&lt;=35")</f>
        <v>17</v>
      </c>
      <c r="C24" s="10">
        <f t="shared" si="0"/>
        <v>0.17</v>
      </c>
      <c r="D24">
        <f>AVERAGE(32,35)</f>
        <v>33.5</v>
      </c>
      <c r="E24" s="9">
        <f>E23+B24</f>
        <v>89</v>
      </c>
    </row>
    <row r="25" spans="1:5" ht="15.75" x14ac:dyDescent="0.25">
      <c r="A25" s="10" t="s">
        <v>17</v>
      </c>
      <c r="B25">
        <f>COUNTIFS(A1:J10,"&gt;35",A1:J10,"&lt;=38")</f>
        <v>10</v>
      </c>
      <c r="C25" s="10">
        <f t="shared" si="0"/>
        <v>0.1</v>
      </c>
      <c r="D25">
        <f>AVERAGE(35,38)</f>
        <v>36.5</v>
      </c>
      <c r="E25" s="9">
        <f>E24+B25</f>
        <v>99</v>
      </c>
    </row>
    <row r="26" spans="1:5" ht="15.75" x14ac:dyDescent="0.25">
      <c r="A26" s="10" t="s">
        <v>18</v>
      </c>
      <c r="B26">
        <f>COUNTIFS(A1:J10,"&gt;38",A1:J10,"&lt;=41")</f>
        <v>1</v>
      </c>
      <c r="C26" s="10">
        <f t="shared" si="0"/>
        <v>0.01</v>
      </c>
      <c r="D26">
        <f>AVERAGE(38,41)</f>
        <v>39.5</v>
      </c>
      <c r="E26" s="9">
        <f>E25+B26</f>
        <v>100</v>
      </c>
    </row>
    <row r="27" spans="1:5" ht="15.75" x14ac:dyDescent="0.25">
      <c r="A27" s="10"/>
    </row>
    <row r="28" spans="1:5" ht="15.75" x14ac:dyDescent="0.25">
      <c r="A28" s="11"/>
    </row>
    <row r="29" spans="1:5" ht="15.75" x14ac:dyDescent="0.25">
      <c r="A29" s="10"/>
    </row>
    <row r="30" spans="1:5" ht="15.75" x14ac:dyDescent="0.25">
      <c r="A30" s="10"/>
    </row>
    <row r="31" spans="1:5" ht="15.75" x14ac:dyDescent="0.25">
      <c r="A31" s="10"/>
    </row>
    <row r="32" spans="1:5" ht="15.75" x14ac:dyDescent="0.25">
      <c r="A32" s="10"/>
    </row>
    <row r="33" spans="1:1" ht="15.75" x14ac:dyDescent="0.25">
      <c r="A33" s="10"/>
    </row>
    <row r="34" spans="1:1" ht="15.75" x14ac:dyDescent="0.25">
      <c r="A34" s="10"/>
    </row>
    <row r="35" spans="1:1" ht="15.75" x14ac:dyDescent="0.25">
      <c r="A35" s="10"/>
    </row>
    <row r="36" spans="1:1" ht="15.75" x14ac:dyDescent="0.25">
      <c r="A36" s="10"/>
    </row>
    <row r="37" spans="1:1" ht="15.75" x14ac:dyDescent="0.25">
      <c r="A37" s="10"/>
    </row>
    <row r="38" spans="1:1" ht="15.75" x14ac:dyDescent="0.25">
      <c r="A38" s="10"/>
    </row>
    <row r="39" spans="1:1" ht="15.75" x14ac:dyDescent="0.25">
      <c r="A39" s="10"/>
    </row>
    <row r="40" spans="1:1" ht="15.75" x14ac:dyDescent="0.25">
      <c r="A40" s="11"/>
    </row>
    <row r="41" spans="1:1" ht="15.75" x14ac:dyDescent="0.25">
      <c r="A41" s="10"/>
    </row>
    <row r="42" spans="1:1" ht="15.75" x14ac:dyDescent="0.25">
      <c r="A42" s="10"/>
    </row>
    <row r="43" spans="1:1" ht="15.75" x14ac:dyDescent="0.25">
      <c r="A43" s="10"/>
    </row>
    <row r="44" spans="1:1" ht="15.75" x14ac:dyDescent="0.25">
      <c r="A44" s="10"/>
    </row>
    <row r="45" spans="1:1" ht="15.75" x14ac:dyDescent="0.25">
      <c r="A45" s="10"/>
    </row>
    <row r="46" spans="1:1" ht="15.75" x14ac:dyDescent="0.25">
      <c r="A46" s="10"/>
    </row>
    <row r="47" spans="1:1" ht="15.75" x14ac:dyDescent="0.25">
      <c r="A47" s="11"/>
    </row>
    <row r="48" spans="1:1" ht="15.75" x14ac:dyDescent="0.25">
      <c r="A48" s="10"/>
    </row>
    <row r="49" spans="1:1" ht="15.75" x14ac:dyDescent="0.25">
      <c r="A49" s="10"/>
    </row>
    <row r="50" spans="1:1" ht="15.75" x14ac:dyDescent="0.25">
      <c r="A50" s="11"/>
    </row>
    <row r="51" spans="1:1" ht="15.75" x14ac:dyDescent="0.25">
      <c r="A51" s="10"/>
    </row>
    <row r="52" spans="1:1" ht="15.75" x14ac:dyDescent="0.25">
      <c r="A52" s="10"/>
    </row>
    <row r="53" spans="1:1" ht="15.75" x14ac:dyDescent="0.25">
      <c r="A53" s="10"/>
    </row>
    <row r="54" spans="1:1" ht="15.75" x14ac:dyDescent="0.25">
      <c r="A54" s="10"/>
    </row>
    <row r="55" spans="1:1" ht="15.75" x14ac:dyDescent="0.25">
      <c r="A55" s="10"/>
    </row>
    <row r="56" spans="1:1" ht="15.75" x14ac:dyDescent="0.25">
      <c r="A56" s="10"/>
    </row>
    <row r="57" spans="1:1" ht="15.75" x14ac:dyDescent="0.25">
      <c r="A57" s="10"/>
    </row>
    <row r="58" spans="1:1" ht="15.75" x14ac:dyDescent="0.25">
      <c r="A58" s="10"/>
    </row>
    <row r="59" spans="1:1" ht="15.75" x14ac:dyDescent="0.25">
      <c r="A59" s="10"/>
    </row>
    <row r="60" spans="1:1" ht="15.75" x14ac:dyDescent="0.25">
      <c r="A60" s="10"/>
    </row>
    <row r="61" spans="1:1" ht="15.75" x14ac:dyDescent="0.25">
      <c r="A61" s="10"/>
    </row>
    <row r="62" spans="1:1" ht="15.75" x14ac:dyDescent="0.25">
      <c r="A62" s="10"/>
    </row>
    <row r="63" spans="1:1" ht="15.75" x14ac:dyDescent="0.25">
      <c r="A63" s="10"/>
    </row>
    <row r="64" spans="1:1" ht="15.75" x14ac:dyDescent="0.25">
      <c r="A64" s="10"/>
    </row>
    <row r="65" spans="1:1" ht="15.75" x14ac:dyDescent="0.25">
      <c r="A65" s="10"/>
    </row>
    <row r="66" spans="1:1" ht="15.75" x14ac:dyDescent="0.25">
      <c r="A66" s="10"/>
    </row>
    <row r="67" spans="1:1" ht="15.75" x14ac:dyDescent="0.25">
      <c r="A67" s="10"/>
    </row>
    <row r="68" spans="1:1" ht="15.75" x14ac:dyDescent="0.25">
      <c r="A68" s="11"/>
    </row>
    <row r="69" spans="1:1" ht="15.75" x14ac:dyDescent="0.25">
      <c r="A69" s="10"/>
    </row>
    <row r="70" spans="1:1" ht="15.75" x14ac:dyDescent="0.25">
      <c r="A70" s="10"/>
    </row>
    <row r="71" spans="1:1" ht="15.75" x14ac:dyDescent="0.25">
      <c r="A71" s="10"/>
    </row>
    <row r="72" spans="1:1" ht="15.75" x14ac:dyDescent="0.25">
      <c r="A72" s="10"/>
    </row>
    <row r="73" spans="1:1" ht="15.75" x14ac:dyDescent="0.25">
      <c r="A73" s="10"/>
    </row>
    <row r="74" spans="1:1" ht="15.75" x14ac:dyDescent="0.25">
      <c r="A74" s="10"/>
    </row>
    <row r="75" spans="1:1" ht="15.75" x14ac:dyDescent="0.25">
      <c r="A75" s="11"/>
    </row>
    <row r="76" spans="1:1" ht="15.75" x14ac:dyDescent="0.25">
      <c r="A76" s="10"/>
    </row>
    <row r="77" spans="1:1" ht="15.75" x14ac:dyDescent="0.25">
      <c r="A77" s="10"/>
    </row>
    <row r="78" spans="1:1" ht="15.75" x14ac:dyDescent="0.25">
      <c r="A78" s="10"/>
    </row>
    <row r="79" spans="1:1" ht="15.75" x14ac:dyDescent="0.25">
      <c r="A79" s="10"/>
    </row>
    <row r="80" spans="1:1" ht="15.75" x14ac:dyDescent="0.25">
      <c r="A80" s="10"/>
    </row>
    <row r="81" spans="1:1" ht="15.75" x14ac:dyDescent="0.25">
      <c r="A81" s="10"/>
    </row>
    <row r="82" spans="1:1" ht="15.75" x14ac:dyDescent="0.25">
      <c r="A82" s="10"/>
    </row>
    <row r="83" spans="1:1" ht="15.75" x14ac:dyDescent="0.25">
      <c r="A83" s="10"/>
    </row>
    <row r="84" spans="1:1" ht="15.75" x14ac:dyDescent="0.25">
      <c r="A84" s="12"/>
    </row>
    <row r="85" spans="1:1" ht="15.75" x14ac:dyDescent="0.25">
      <c r="A85" s="10"/>
    </row>
    <row r="86" spans="1:1" ht="15.75" x14ac:dyDescent="0.25">
      <c r="A86" s="10"/>
    </row>
    <row r="87" spans="1:1" ht="15.75" x14ac:dyDescent="0.25">
      <c r="A87" s="10"/>
    </row>
    <row r="88" spans="1:1" ht="15.75" x14ac:dyDescent="0.25">
      <c r="A88" s="10"/>
    </row>
    <row r="89" spans="1:1" ht="15.75" x14ac:dyDescent="0.25">
      <c r="A89" s="10"/>
    </row>
    <row r="90" spans="1:1" ht="15.75" x14ac:dyDescent="0.25">
      <c r="A90" s="10"/>
    </row>
    <row r="91" spans="1:1" ht="15.75" x14ac:dyDescent="0.25">
      <c r="A91" s="10"/>
    </row>
    <row r="92" spans="1:1" ht="15.75" x14ac:dyDescent="0.25">
      <c r="A92" s="10"/>
    </row>
    <row r="93" spans="1:1" ht="15.75" x14ac:dyDescent="0.25">
      <c r="A93" s="10"/>
    </row>
    <row r="94" spans="1:1" ht="15.75" x14ac:dyDescent="0.25">
      <c r="A94" s="10"/>
    </row>
    <row r="95" spans="1:1" ht="15.75" x14ac:dyDescent="0.25">
      <c r="A95" s="10"/>
    </row>
    <row r="96" spans="1:1" ht="15.75" x14ac:dyDescent="0.25">
      <c r="A96" s="10"/>
    </row>
    <row r="97" spans="1:1" ht="15.75" x14ac:dyDescent="0.25">
      <c r="A97" s="10"/>
    </row>
    <row r="98" spans="1:1" ht="15.75" x14ac:dyDescent="0.25">
      <c r="A98" s="10"/>
    </row>
    <row r="99" spans="1:1" ht="15.75" x14ac:dyDescent="0.25">
      <c r="A99" s="10"/>
    </row>
    <row r="100" spans="1:1" ht="15.75" x14ac:dyDescent="0.25">
      <c r="A100" s="10"/>
    </row>
  </sheetData>
  <mergeCells count="3">
    <mergeCell ref="B15:B17"/>
    <mergeCell ref="C15:C17"/>
    <mergeCell ref="E15:E17"/>
  </mergeCells>
  <pageMargins left="0.7" right="0.7" top="0.75" bottom="0.75" header="0.3" footer="0.3"/>
  <pageSetup paperSize="9" orientation="portrait" verticalDpi="0" r:id="rId1"/>
  <drawing r:id="rId2"/>
  <legacyDrawing r:id="rId3"/>
  <oleObjects>
    <mc:AlternateContent xmlns:mc="http://schemas.openxmlformats.org/markup-compatibility/2006">
      <mc:Choice Requires="x14">
        <oleObject progId="Equation.3" shapeId="1028" r:id="rId4">
          <objectPr defaultSize="0" autoPict="0" r:id="rId5">
            <anchor moveWithCells="1" sizeWithCells="1">
              <from>
                <xdr:col>1</xdr:col>
                <xdr:colOff>0</xdr:colOff>
                <xdr:row>15</xdr:row>
                <xdr:rowOff>0</xdr:rowOff>
              </from>
              <to>
                <xdr:col>1</xdr:col>
                <xdr:colOff>180975</xdr:colOff>
                <xdr:row>15</xdr:row>
                <xdr:rowOff>238125</xdr:rowOff>
              </to>
            </anchor>
          </objectPr>
        </oleObject>
      </mc:Choice>
      <mc:Fallback>
        <oleObject progId="Equation.3" shapeId="1028" r:id="rId4"/>
      </mc:Fallback>
    </mc:AlternateContent>
    <mc:AlternateContent xmlns:mc="http://schemas.openxmlformats.org/markup-compatibility/2006">
      <mc:Choice Requires="x14">
        <oleObject progId="Equation.3" shapeId="1027" r:id="rId6">
          <objectPr defaultSize="0" autoPict="0" r:id="rId7">
            <anchor moveWithCells="1" sizeWithCells="1">
              <from>
                <xdr:col>2</xdr:col>
                <xdr:colOff>0</xdr:colOff>
                <xdr:row>15</xdr:row>
                <xdr:rowOff>0</xdr:rowOff>
              </from>
              <to>
                <xdr:col>2</xdr:col>
                <xdr:colOff>200025</xdr:colOff>
                <xdr:row>15</xdr:row>
                <xdr:rowOff>238125</xdr:rowOff>
              </to>
            </anchor>
          </objectPr>
        </oleObject>
      </mc:Choice>
      <mc:Fallback>
        <oleObject progId="Equation.3" shapeId="1027" r:id="rId6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B9B97-E882-4A74-ABE4-2453E09FC8E8}">
  <dimension ref="A1:Q10"/>
  <sheetViews>
    <sheetView topLeftCell="D1" workbookViewId="0">
      <selection activeCell="M13" sqref="M13"/>
    </sheetView>
  </sheetViews>
  <sheetFormatPr defaultRowHeight="15" x14ac:dyDescent="0.25"/>
  <cols>
    <col min="12" max="12" width="14.85546875" customWidth="1"/>
    <col min="13" max="13" width="15.28515625" customWidth="1"/>
    <col min="14" max="14" width="14.28515625" customWidth="1"/>
    <col min="15" max="15" width="14.5703125" customWidth="1"/>
    <col min="16" max="16" width="12.42578125" customWidth="1"/>
    <col min="17" max="17" width="18.28515625" customWidth="1"/>
  </cols>
  <sheetData>
    <row r="1" spans="1:17" ht="16.5" customHeight="1" thickBot="1" x14ac:dyDescent="0.3">
      <c r="A1" s="1">
        <v>25.87</v>
      </c>
      <c r="B1" s="2">
        <v>29.92</v>
      </c>
      <c r="C1" s="2">
        <v>27.29</v>
      </c>
      <c r="D1" s="2">
        <v>40.340000000000003</v>
      </c>
      <c r="E1" s="2">
        <v>31.24</v>
      </c>
      <c r="F1" s="2">
        <v>27.19</v>
      </c>
      <c r="G1" s="2">
        <v>25.34</v>
      </c>
      <c r="H1" s="2">
        <v>37.369999999999997</v>
      </c>
      <c r="I1" s="2">
        <v>37.659999999999997</v>
      </c>
      <c r="J1" s="2">
        <v>32.39</v>
      </c>
      <c r="L1" s="29" t="s">
        <v>19</v>
      </c>
      <c r="M1" s="30"/>
      <c r="N1" s="31" t="s">
        <v>6</v>
      </c>
      <c r="O1" s="31" t="s">
        <v>6</v>
      </c>
      <c r="P1" s="32" t="s">
        <v>7</v>
      </c>
      <c r="Q1" s="21" t="s">
        <v>8</v>
      </c>
    </row>
    <row r="2" spans="1:17" ht="16.5" thickBot="1" x14ac:dyDescent="0.3">
      <c r="A2" s="3">
        <v>37.17</v>
      </c>
      <c r="B2" s="4">
        <v>36.46</v>
      </c>
      <c r="C2" s="4">
        <v>27.31</v>
      </c>
      <c r="D2" s="4">
        <v>35.15</v>
      </c>
      <c r="E2" s="4">
        <v>26.72</v>
      </c>
      <c r="F2" s="4">
        <v>32.29</v>
      </c>
      <c r="G2" s="4">
        <v>26.78</v>
      </c>
      <c r="H2" s="4">
        <v>25.1</v>
      </c>
      <c r="I2" s="4">
        <v>34.76</v>
      </c>
      <c r="J2" s="4">
        <v>37.94</v>
      </c>
      <c r="L2" s="26"/>
      <c r="M2" s="27"/>
      <c r="N2" s="28"/>
      <c r="O2" s="28"/>
      <c r="P2" s="27" t="s">
        <v>5</v>
      </c>
      <c r="Q2" s="33"/>
    </row>
    <row r="3" spans="1:17" ht="16.5" thickBot="1" x14ac:dyDescent="0.3">
      <c r="A3" s="3">
        <v>28.52</v>
      </c>
      <c r="B3" s="4">
        <v>27.13</v>
      </c>
      <c r="C3" s="4">
        <v>32.51</v>
      </c>
      <c r="D3" s="4">
        <v>33.99</v>
      </c>
      <c r="E3" s="4">
        <v>32.06</v>
      </c>
      <c r="F3" s="4">
        <v>33.43</v>
      </c>
      <c r="G3" s="4">
        <v>23.75</v>
      </c>
      <c r="H3" s="4">
        <v>34.4</v>
      </c>
      <c r="I3" s="4">
        <v>33.17</v>
      </c>
      <c r="J3" s="4">
        <v>33.49</v>
      </c>
      <c r="L3" s="34"/>
      <c r="M3" s="35"/>
      <c r="N3" s="36"/>
      <c r="O3" s="36"/>
      <c r="P3" s="35"/>
      <c r="Q3" s="37"/>
    </row>
    <row r="4" spans="1:17" ht="16.5" thickBot="1" x14ac:dyDescent="0.3">
      <c r="A4" s="3">
        <v>35.950000000000003</v>
      </c>
      <c r="B4" s="4">
        <v>28.55</v>
      </c>
      <c r="C4" s="4">
        <v>47.24</v>
      </c>
      <c r="D4" s="4">
        <v>35.61</v>
      </c>
      <c r="E4" s="4">
        <v>35.869999999999997</v>
      </c>
      <c r="F4" s="4">
        <v>24.29</v>
      </c>
      <c r="G4" s="4">
        <v>24.92</v>
      </c>
      <c r="H4" s="4">
        <v>31.55</v>
      </c>
      <c r="I4" s="4">
        <v>32.54</v>
      </c>
      <c r="J4" s="4">
        <v>28.28</v>
      </c>
    </row>
    <row r="5" spans="1:17" ht="16.5" thickBot="1" x14ac:dyDescent="0.3">
      <c r="A5" s="3">
        <v>22.88</v>
      </c>
      <c r="B5" s="4">
        <v>37.049999999999997</v>
      </c>
      <c r="C5" s="4">
        <v>18.71</v>
      </c>
      <c r="D5" s="4">
        <v>31.71</v>
      </c>
      <c r="E5" s="4">
        <v>19.03</v>
      </c>
      <c r="F5" s="4">
        <v>23.19</v>
      </c>
      <c r="G5" s="4">
        <v>29.03</v>
      </c>
      <c r="H5" s="4">
        <v>30.29</v>
      </c>
      <c r="I5" s="4">
        <v>15.17</v>
      </c>
      <c r="J5" s="4">
        <v>39.18</v>
      </c>
    </row>
    <row r="6" spans="1:17" ht="16.5" thickBot="1" x14ac:dyDescent="0.3">
      <c r="A6" s="3">
        <v>17.489999999999998</v>
      </c>
      <c r="B6" s="4">
        <v>30.8</v>
      </c>
      <c r="C6" s="4">
        <v>25.18</v>
      </c>
      <c r="D6" s="4">
        <v>32.61</v>
      </c>
      <c r="E6" s="4">
        <v>30.98</v>
      </c>
      <c r="F6" s="4">
        <v>27.51</v>
      </c>
      <c r="G6" s="4">
        <v>32.32</v>
      </c>
      <c r="H6" s="4">
        <v>33.28</v>
      </c>
      <c r="I6" s="4">
        <v>25.54</v>
      </c>
      <c r="J6" s="4">
        <v>25.55</v>
      </c>
    </row>
    <row r="7" spans="1:17" ht="16.5" thickBot="1" x14ac:dyDescent="0.3">
      <c r="A7" s="3">
        <v>18.329999999999998</v>
      </c>
      <c r="B7" s="4">
        <v>37.32</v>
      </c>
      <c r="C7" s="4">
        <v>39.83</v>
      </c>
      <c r="D7" s="4">
        <v>19.55</v>
      </c>
      <c r="E7" s="4">
        <v>39.36</v>
      </c>
      <c r="F7" s="4">
        <v>25.54</v>
      </c>
      <c r="G7" s="4">
        <v>31.37</v>
      </c>
      <c r="H7" s="4">
        <v>28.63</v>
      </c>
      <c r="I7" s="4">
        <v>30.23</v>
      </c>
      <c r="J7" s="4">
        <v>25.31</v>
      </c>
    </row>
    <row r="8" spans="1:17" ht="16.5" thickBot="1" x14ac:dyDescent="0.3">
      <c r="A8" s="3">
        <v>16.13</v>
      </c>
      <c r="B8" s="4">
        <v>27.64</v>
      </c>
      <c r="C8" s="4">
        <v>27.24</v>
      </c>
      <c r="D8" s="4">
        <v>29.51</v>
      </c>
      <c r="E8" s="4">
        <v>29.65</v>
      </c>
      <c r="F8" s="4">
        <v>38.03</v>
      </c>
      <c r="G8" s="4">
        <v>24.72</v>
      </c>
      <c r="H8" s="4">
        <v>26.88</v>
      </c>
      <c r="I8" s="4">
        <v>34.69</v>
      </c>
      <c r="J8" s="4">
        <v>34.380000000000003</v>
      </c>
    </row>
    <row r="9" spans="1:17" ht="16.5" thickBot="1" x14ac:dyDescent="0.3">
      <c r="A9" s="3">
        <v>23.25</v>
      </c>
      <c r="B9" s="4">
        <v>27.76</v>
      </c>
      <c r="C9" s="4">
        <v>22.55</v>
      </c>
      <c r="D9" s="4">
        <v>27.59</v>
      </c>
      <c r="E9" s="4">
        <v>24.95</v>
      </c>
      <c r="F9" s="4">
        <v>31.98</v>
      </c>
      <c r="G9" s="4">
        <v>24.68</v>
      </c>
      <c r="H9" s="4">
        <v>41.12</v>
      </c>
      <c r="I9" s="4">
        <v>33.67</v>
      </c>
      <c r="J9" s="4">
        <v>30.13</v>
      </c>
    </row>
    <row r="10" spans="1:17" ht="16.5" thickBot="1" x14ac:dyDescent="0.3">
      <c r="A10" s="3">
        <v>36.840000000000003</v>
      </c>
      <c r="B10" s="4">
        <v>21.92</v>
      </c>
      <c r="C10" s="4">
        <v>29.09</v>
      </c>
      <c r="D10" s="4">
        <v>37.92</v>
      </c>
      <c r="E10" s="4">
        <v>35.520000000000003</v>
      </c>
      <c r="F10" s="4">
        <v>18.09</v>
      </c>
      <c r="G10" s="4">
        <v>26.58</v>
      </c>
      <c r="H10" s="4">
        <v>28.92</v>
      </c>
      <c r="I10" s="4">
        <v>34.15</v>
      </c>
      <c r="J10" s="4">
        <v>36.68</v>
      </c>
    </row>
  </sheetData>
  <mergeCells count="5">
    <mergeCell ref="N1:N3"/>
    <mergeCell ref="O1:O3"/>
    <mergeCell ref="Q1:Q3"/>
    <mergeCell ref="P2:P3"/>
    <mergeCell ref="L1:M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10</vt:lpstr>
      <vt:lpstr>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Gleb Remniov</dc:creator>
  <cp:lastModifiedBy>Gleb Remniov</cp:lastModifiedBy>
  <dcterms:created xsi:type="dcterms:W3CDTF">2018-09-06T09:00:15Z</dcterms:created>
  <dcterms:modified xsi:type="dcterms:W3CDTF">2018-09-06T10:05:02Z</dcterms:modified>
</cp:coreProperties>
</file>