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T\경제금융\"/>
    </mc:Choice>
  </mc:AlternateContent>
  <xr:revisionPtr revIDLastSave="0" documentId="13_ncr:1_{C4104BA4-2681-47A1-BAA8-67A860EBB14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블랙숄즈모형" sheetId="1" r:id="rId1"/>
    <sheet name="Delta" sheetId="2" r:id="rId2"/>
    <sheet name="Gamma" sheetId="3" r:id="rId3"/>
    <sheet name="Theta" sheetId="4" r:id="rId4"/>
    <sheet name="Veg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5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E5" i="5"/>
  <c r="B6" i="5"/>
  <c r="C6" i="5" s="1"/>
  <c r="E6" i="5"/>
  <c r="B7" i="5"/>
  <c r="E7" i="5" s="1"/>
  <c r="B8" i="5"/>
  <c r="E8" i="5" s="1"/>
  <c r="B9" i="5"/>
  <c r="E9" i="5" s="1"/>
  <c r="B10" i="5"/>
  <c r="E10" i="5" s="1"/>
  <c r="B11" i="5"/>
  <c r="E11" i="5" s="1"/>
  <c r="B12" i="5"/>
  <c r="E12" i="5" s="1"/>
  <c r="B13" i="5"/>
  <c r="E13" i="5" s="1"/>
  <c r="B14" i="5"/>
  <c r="E14" i="5" s="1"/>
  <c r="B15" i="5"/>
  <c r="E15" i="5" s="1"/>
  <c r="B16" i="5"/>
  <c r="E16" i="5" s="1"/>
  <c r="B17" i="5"/>
  <c r="E17" i="5" s="1"/>
  <c r="B18" i="5"/>
  <c r="E18" i="5" s="1"/>
  <c r="B19" i="5"/>
  <c r="E19" i="5" s="1"/>
  <c r="B20" i="5"/>
  <c r="E20" i="5" s="1"/>
  <c r="B21" i="5"/>
  <c r="E21" i="5" s="1"/>
  <c r="B22" i="5"/>
  <c r="E22" i="5" s="1"/>
  <c r="B23" i="5"/>
  <c r="E23" i="5" s="1"/>
  <c r="B24" i="5"/>
  <c r="E24" i="5" s="1"/>
  <c r="B25" i="5"/>
  <c r="E25" i="5" s="1"/>
  <c r="B26" i="5"/>
  <c r="E26" i="5" s="1"/>
  <c r="B27" i="5"/>
  <c r="E27" i="5" s="1"/>
  <c r="B28" i="5"/>
  <c r="E28" i="5" s="1"/>
  <c r="B29" i="5"/>
  <c r="E29" i="5" s="1"/>
  <c r="B30" i="5"/>
  <c r="E30" i="5" s="1"/>
  <c r="B31" i="5"/>
  <c r="E31" i="5" s="1"/>
  <c r="B32" i="5"/>
  <c r="E32" i="5" s="1"/>
  <c r="B33" i="5"/>
  <c r="E33" i="5" s="1"/>
  <c r="B34" i="5"/>
  <c r="E34" i="5" s="1"/>
  <c r="B35" i="5"/>
  <c r="E35" i="5" s="1"/>
  <c r="B36" i="5"/>
  <c r="E36" i="5" s="1"/>
  <c r="B37" i="5"/>
  <c r="E37" i="5" s="1"/>
  <c r="B38" i="5"/>
  <c r="E38" i="5" s="1"/>
  <c r="B39" i="5"/>
  <c r="E39" i="5" s="1"/>
  <c r="B40" i="5"/>
  <c r="E40" i="5" s="1"/>
  <c r="B41" i="5"/>
  <c r="E41" i="5" s="1"/>
  <c r="B42" i="5"/>
  <c r="E42" i="5" s="1"/>
  <c r="B43" i="5"/>
  <c r="E43" i="5" s="1"/>
  <c r="B44" i="5"/>
  <c r="E44" i="5" s="1"/>
  <c r="B45" i="5"/>
  <c r="E45" i="5" s="1"/>
  <c r="B46" i="5"/>
  <c r="E46" i="5" s="1"/>
  <c r="B47" i="5"/>
  <c r="E47" i="5" s="1"/>
  <c r="B48" i="5"/>
  <c r="B49" i="5"/>
  <c r="E49" i="5" s="1"/>
  <c r="B50" i="5"/>
  <c r="B51" i="5"/>
  <c r="E51" i="5" s="1"/>
  <c r="B52" i="5"/>
  <c r="B53" i="5"/>
  <c r="E53" i="5" s="1"/>
  <c r="B54" i="5"/>
  <c r="B55" i="5"/>
  <c r="E55" i="5" s="1"/>
  <c r="B56" i="5"/>
  <c r="B57" i="5"/>
  <c r="E57" i="5" s="1"/>
  <c r="B58" i="5"/>
  <c r="B59" i="5"/>
  <c r="E59" i="5" s="1"/>
  <c r="B60" i="5"/>
  <c r="B61" i="5"/>
  <c r="E61" i="5" s="1"/>
  <c r="B62" i="5"/>
  <c r="B63" i="5"/>
  <c r="E63" i="5" s="1"/>
  <c r="B64" i="5"/>
  <c r="B65" i="5"/>
  <c r="E65" i="5" s="1"/>
  <c r="B66" i="5"/>
  <c r="B67" i="5"/>
  <c r="E67" i="5" s="1"/>
  <c r="B68" i="5"/>
  <c r="B69" i="5"/>
  <c r="E69" i="5" s="1"/>
  <c r="B70" i="5"/>
  <c r="B71" i="5"/>
  <c r="E71" i="5" s="1"/>
  <c r="B72" i="5"/>
  <c r="B73" i="5"/>
  <c r="E73" i="5" s="1"/>
  <c r="B74" i="5"/>
  <c r="B75" i="5"/>
  <c r="E75" i="5" s="1"/>
  <c r="B76" i="5"/>
  <c r="B77" i="5"/>
  <c r="E77" i="5" s="1"/>
  <c r="B78" i="5"/>
  <c r="B79" i="5"/>
  <c r="E79" i="5" s="1"/>
  <c r="B80" i="5"/>
  <c r="B81" i="5"/>
  <c r="E81" i="5" s="1"/>
  <c r="B82" i="5"/>
  <c r="B83" i="5"/>
  <c r="E83" i="5" s="1"/>
  <c r="B84" i="5"/>
  <c r="B85" i="5"/>
  <c r="E85" i="5" s="1"/>
  <c r="B86" i="5"/>
  <c r="C86" i="5" s="1"/>
  <c r="B87" i="5"/>
  <c r="C87" i="5" s="1"/>
  <c r="D87" i="5"/>
  <c r="B88" i="5"/>
  <c r="C88" i="5" s="1"/>
  <c r="E88" i="5"/>
  <c r="B89" i="5"/>
  <c r="C89" i="5" s="1"/>
  <c r="D89" i="5"/>
  <c r="E89" i="5"/>
  <c r="B90" i="5"/>
  <c r="C90" i="5" s="1"/>
  <c r="B91" i="5"/>
  <c r="D91" i="5" s="1"/>
  <c r="C91" i="5"/>
  <c r="E91" i="5"/>
  <c r="B92" i="5"/>
  <c r="D92" i="5" s="1"/>
  <c r="C92" i="5"/>
  <c r="E92" i="5"/>
  <c r="B93" i="5"/>
  <c r="D93" i="5" s="1"/>
  <c r="C93" i="5"/>
  <c r="E93" i="5"/>
  <c r="B94" i="5"/>
  <c r="D94" i="5" s="1"/>
  <c r="C94" i="5"/>
  <c r="E94" i="5"/>
  <c r="B95" i="5"/>
  <c r="D95" i="5" s="1"/>
  <c r="C95" i="5"/>
  <c r="E95" i="5"/>
  <c r="B96" i="5"/>
  <c r="D96" i="5" s="1"/>
  <c r="C96" i="5"/>
  <c r="E96" i="5"/>
  <c r="B97" i="5"/>
  <c r="D97" i="5" s="1"/>
  <c r="C97" i="5"/>
  <c r="E97" i="5"/>
  <c r="B98" i="5"/>
  <c r="D98" i="5" s="1"/>
  <c r="C98" i="5"/>
  <c r="E98" i="5"/>
  <c r="B99" i="5"/>
  <c r="D99" i="5" s="1"/>
  <c r="C99" i="5"/>
  <c r="E99" i="5"/>
  <c r="B100" i="5"/>
  <c r="D100" i="5" s="1"/>
  <c r="C100" i="5"/>
  <c r="E100" i="5"/>
  <c r="B101" i="5"/>
  <c r="D101" i="5" s="1"/>
  <c r="C101" i="5"/>
  <c r="E101" i="5"/>
  <c r="B102" i="5"/>
  <c r="D102" i="5" s="1"/>
  <c r="C102" i="5"/>
  <c r="E102" i="5"/>
  <c r="B103" i="5"/>
  <c r="D103" i="5" s="1"/>
  <c r="C103" i="5"/>
  <c r="E103" i="5"/>
  <c r="B104" i="5"/>
  <c r="D104" i="5" s="1"/>
  <c r="C104" i="5"/>
  <c r="E104" i="5"/>
  <c r="B105" i="5"/>
  <c r="D105" i="5" s="1"/>
  <c r="C105" i="5"/>
  <c r="E105" i="5"/>
  <c r="B6" i="4"/>
  <c r="C6" i="4" s="1"/>
  <c r="E6" i="4" s="1"/>
  <c r="B7" i="4"/>
  <c r="C7" i="4" s="1"/>
  <c r="E7" i="4" s="1"/>
  <c r="B8" i="4"/>
  <c r="C8" i="4" s="1"/>
  <c r="E8" i="4" s="1"/>
  <c r="B9" i="4"/>
  <c r="C9" i="4" s="1"/>
  <c r="E9" i="4" s="1"/>
  <c r="B10" i="4"/>
  <c r="C10" i="4" s="1"/>
  <c r="E10" i="4" s="1"/>
  <c r="B11" i="4"/>
  <c r="C11" i="4" s="1"/>
  <c r="E11" i="4" s="1"/>
  <c r="B12" i="4"/>
  <c r="C12" i="4" s="1"/>
  <c r="E12" i="4" s="1"/>
  <c r="B13" i="4"/>
  <c r="C13" i="4" s="1"/>
  <c r="E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B6" i="2"/>
  <c r="C6" i="2" s="1"/>
  <c r="B7" i="2"/>
  <c r="C7" i="2" s="1"/>
  <c r="B8" i="2"/>
  <c r="C8" i="2" s="1"/>
  <c r="B9" i="2"/>
  <c r="E9" i="2" s="1"/>
  <c r="B10" i="2"/>
  <c r="C10" i="2" s="1"/>
  <c r="B11" i="2"/>
  <c r="C11" i="2" s="1"/>
  <c r="B12" i="2"/>
  <c r="C12" i="2" s="1"/>
  <c r="B13" i="2"/>
  <c r="E13" i="2" s="1"/>
  <c r="B14" i="2"/>
  <c r="C14" i="2" s="1"/>
  <c r="B15" i="2"/>
  <c r="C15" i="2" s="1"/>
  <c r="B16" i="2"/>
  <c r="C16" i="2" s="1"/>
  <c r="B17" i="2"/>
  <c r="E17" i="2" s="1"/>
  <c r="B18" i="2"/>
  <c r="C18" i="2" s="1"/>
  <c r="B19" i="2"/>
  <c r="C19" i="2" s="1"/>
  <c r="B20" i="2"/>
  <c r="C20" i="2" s="1"/>
  <c r="B21" i="2"/>
  <c r="E21" i="2" s="1"/>
  <c r="B22" i="2"/>
  <c r="C22" i="2" s="1"/>
  <c r="B23" i="2"/>
  <c r="C23" i="2" s="1"/>
  <c r="B24" i="2"/>
  <c r="C24" i="2" s="1"/>
  <c r="B25" i="2"/>
  <c r="E25" i="2" s="1"/>
  <c r="B26" i="2"/>
  <c r="C26" i="2" s="1"/>
  <c r="B27" i="2"/>
  <c r="C27" i="2" s="1"/>
  <c r="B28" i="2"/>
  <c r="C28" i="2" s="1"/>
  <c r="B29" i="2"/>
  <c r="E29" i="2" s="1"/>
  <c r="B30" i="2"/>
  <c r="C30" i="2" s="1"/>
  <c r="B31" i="2"/>
  <c r="C31" i="2" s="1"/>
  <c r="B32" i="2"/>
  <c r="C32" i="2" s="1"/>
  <c r="B33" i="2"/>
  <c r="E33" i="2" s="1"/>
  <c r="B34" i="2"/>
  <c r="C34" i="2" s="1"/>
  <c r="B35" i="2"/>
  <c r="C35" i="2" s="1"/>
  <c r="B36" i="2"/>
  <c r="C36" i="2" s="1"/>
  <c r="B37" i="2"/>
  <c r="E37" i="2" s="1"/>
  <c r="B38" i="2"/>
  <c r="C38" i="2" s="1"/>
  <c r="B39" i="2"/>
  <c r="C39" i="2" s="1"/>
  <c r="B40" i="2"/>
  <c r="C40" i="2" s="1"/>
  <c r="B41" i="2"/>
  <c r="E41" i="2" s="1"/>
  <c r="B42" i="2"/>
  <c r="C42" i="2" s="1"/>
  <c r="B43" i="2"/>
  <c r="C43" i="2" s="1"/>
  <c r="B44" i="2"/>
  <c r="C44" i="2" s="1"/>
  <c r="B45" i="2"/>
  <c r="E45" i="2" s="1"/>
  <c r="B46" i="2"/>
  <c r="C46" i="2" s="1"/>
  <c r="B47" i="2"/>
  <c r="C47" i="2" s="1"/>
  <c r="B48" i="2"/>
  <c r="C48" i="2" s="1"/>
  <c r="B49" i="2"/>
  <c r="E49" i="2" s="1"/>
  <c r="B50" i="2"/>
  <c r="C50" i="2" s="1"/>
  <c r="B51" i="2"/>
  <c r="C51" i="2" s="1"/>
  <c r="B52" i="2"/>
  <c r="C52" i="2" s="1"/>
  <c r="B53" i="2"/>
  <c r="E53" i="2" s="1"/>
  <c r="B54" i="2"/>
  <c r="C54" i="2" s="1"/>
  <c r="B55" i="2"/>
  <c r="C55" i="2" s="1"/>
  <c r="B56" i="2"/>
  <c r="C56" i="2" s="1"/>
  <c r="B57" i="2"/>
  <c r="E57" i="2" s="1"/>
  <c r="B58" i="2"/>
  <c r="C58" i="2" s="1"/>
  <c r="B59" i="2"/>
  <c r="C59" i="2" s="1"/>
  <c r="B60" i="2"/>
  <c r="C60" i="2" s="1"/>
  <c r="B61" i="2"/>
  <c r="E61" i="2" s="1"/>
  <c r="B62" i="2"/>
  <c r="C62" i="2" s="1"/>
  <c r="B63" i="2"/>
  <c r="C63" i="2" s="1"/>
  <c r="B64" i="2"/>
  <c r="C64" i="2" s="1"/>
  <c r="B65" i="2"/>
  <c r="E65" i="2" s="1"/>
  <c r="B66" i="2"/>
  <c r="C66" i="2" s="1"/>
  <c r="B67" i="2"/>
  <c r="C67" i="2" s="1"/>
  <c r="B68" i="2"/>
  <c r="C68" i="2" s="1"/>
  <c r="B69" i="2"/>
  <c r="E69" i="2" s="1"/>
  <c r="B70" i="2"/>
  <c r="C70" i="2" s="1"/>
  <c r="B71" i="2"/>
  <c r="C71" i="2" s="1"/>
  <c r="B72" i="2"/>
  <c r="C72" i="2" s="1"/>
  <c r="B73" i="2"/>
  <c r="E73" i="2" s="1"/>
  <c r="B74" i="2"/>
  <c r="C74" i="2" s="1"/>
  <c r="B75" i="2"/>
  <c r="C75" i="2" s="1"/>
  <c r="B76" i="2"/>
  <c r="C76" i="2" s="1"/>
  <c r="B77" i="2"/>
  <c r="E77" i="2" s="1"/>
  <c r="B78" i="2"/>
  <c r="C78" i="2" s="1"/>
  <c r="B79" i="2"/>
  <c r="C79" i="2" s="1"/>
  <c r="B80" i="2"/>
  <c r="C80" i="2" s="1"/>
  <c r="B81" i="2"/>
  <c r="E81" i="2" s="1"/>
  <c r="B82" i="2"/>
  <c r="C82" i="2" s="1"/>
  <c r="B83" i="2"/>
  <c r="C83" i="2" s="1"/>
  <c r="B84" i="2"/>
  <c r="C84" i="2" s="1"/>
  <c r="B85" i="2"/>
  <c r="E85" i="2" s="1"/>
  <c r="B86" i="2"/>
  <c r="C86" i="2" s="1"/>
  <c r="B87" i="2"/>
  <c r="C87" i="2" s="1"/>
  <c r="B88" i="2"/>
  <c r="C88" i="2" s="1"/>
  <c r="B89" i="2"/>
  <c r="E89" i="2" s="1"/>
  <c r="B90" i="2"/>
  <c r="C90" i="2" s="1"/>
  <c r="B91" i="2"/>
  <c r="C91" i="2" s="1"/>
  <c r="B92" i="2"/>
  <c r="C92" i="2" s="1"/>
  <c r="B93" i="2"/>
  <c r="E93" i="2" s="1"/>
  <c r="B94" i="2"/>
  <c r="C94" i="2" s="1"/>
  <c r="B95" i="2"/>
  <c r="C95" i="2" s="1"/>
  <c r="B96" i="2"/>
  <c r="C96" i="2" s="1"/>
  <c r="B97" i="2"/>
  <c r="E97" i="2" s="1"/>
  <c r="B98" i="2"/>
  <c r="C98" i="2" s="1"/>
  <c r="B99" i="2"/>
  <c r="C99" i="2" s="1"/>
  <c r="B100" i="2"/>
  <c r="C100" i="2" s="1"/>
  <c r="B101" i="2"/>
  <c r="E101" i="2" s="1"/>
  <c r="B102" i="2"/>
  <c r="C102" i="2" s="1"/>
  <c r="B103" i="2"/>
  <c r="C103" i="2" s="1"/>
  <c r="B104" i="2"/>
  <c r="C104" i="2" s="1"/>
  <c r="B105" i="2"/>
  <c r="E105" i="2" s="1"/>
  <c r="E6" i="2"/>
  <c r="E8" i="2"/>
  <c r="E10" i="2"/>
  <c r="E12" i="2"/>
  <c r="E14" i="2"/>
  <c r="E16" i="2"/>
  <c r="E18" i="2"/>
  <c r="E20" i="2"/>
  <c r="E22" i="2"/>
  <c r="E24" i="2"/>
  <c r="E26" i="2"/>
  <c r="E28" i="2"/>
  <c r="E30" i="2"/>
  <c r="E32" i="2"/>
  <c r="E34" i="2"/>
  <c r="E36" i="2"/>
  <c r="E38" i="2"/>
  <c r="E40" i="2"/>
  <c r="E42" i="2"/>
  <c r="E44" i="2"/>
  <c r="E46" i="2"/>
  <c r="E48" i="2"/>
  <c r="E50" i="2"/>
  <c r="E52" i="2"/>
  <c r="E54" i="2"/>
  <c r="E56" i="2"/>
  <c r="E58" i="2"/>
  <c r="E60" i="2"/>
  <c r="E62" i="2"/>
  <c r="E64" i="2"/>
  <c r="E66" i="2"/>
  <c r="E68" i="2"/>
  <c r="E70" i="2"/>
  <c r="E72" i="2"/>
  <c r="E74" i="2"/>
  <c r="E76" i="2"/>
  <c r="E78" i="2"/>
  <c r="E80" i="2"/>
  <c r="E82" i="2"/>
  <c r="E84" i="2"/>
  <c r="E86" i="2"/>
  <c r="E88" i="2"/>
  <c r="E90" i="2"/>
  <c r="E92" i="2"/>
  <c r="E94" i="2"/>
  <c r="E96" i="2"/>
  <c r="E98" i="2"/>
  <c r="E100" i="2"/>
  <c r="E102" i="2"/>
  <c r="E104" i="2"/>
  <c r="E65" i="1"/>
  <c r="B65" i="1"/>
  <c r="E64" i="1"/>
  <c r="B64" i="1"/>
  <c r="E63" i="1"/>
  <c r="B63" i="1"/>
  <c r="C63" i="1" s="1"/>
  <c r="D63" i="1" s="1"/>
  <c r="F63" i="1" s="1"/>
  <c r="E62" i="1"/>
  <c r="B62" i="1"/>
  <c r="C62" i="1" s="1"/>
  <c r="D62" i="1" s="1"/>
  <c r="F62" i="1" s="1"/>
  <c r="E61" i="1"/>
  <c r="B61" i="1"/>
  <c r="E60" i="1"/>
  <c r="B60" i="1"/>
  <c r="E59" i="1"/>
  <c r="B59" i="1"/>
  <c r="C59" i="1" s="1"/>
  <c r="D59" i="1" s="1"/>
  <c r="F59" i="1" s="1"/>
  <c r="E58" i="1"/>
  <c r="B58" i="1"/>
  <c r="C58" i="1" s="1"/>
  <c r="D58" i="1" s="1"/>
  <c r="F58" i="1" s="1"/>
  <c r="E57" i="1"/>
  <c r="B57" i="1"/>
  <c r="E56" i="1"/>
  <c r="B56" i="1"/>
  <c r="E55" i="1"/>
  <c r="C55" i="1"/>
  <c r="D55" i="1" s="1"/>
  <c r="F55" i="1" s="1"/>
  <c r="B55" i="1"/>
  <c r="E54" i="1"/>
  <c r="B54" i="1"/>
  <c r="E53" i="1"/>
  <c r="B53" i="1"/>
  <c r="E52" i="1"/>
  <c r="B52" i="1"/>
  <c r="E51" i="1"/>
  <c r="B51" i="1"/>
  <c r="C51" i="1" s="1"/>
  <c r="D51" i="1" s="1"/>
  <c r="F51" i="1" s="1"/>
  <c r="E50" i="1"/>
  <c r="B50" i="1"/>
  <c r="E49" i="1"/>
  <c r="B49" i="1"/>
  <c r="E48" i="1"/>
  <c r="B48" i="1"/>
  <c r="E47" i="1"/>
  <c r="B47" i="1"/>
  <c r="C47" i="1" s="1"/>
  <c r="D47" i="1" s="1"/>
  <c r="F47" i="1" s="1"/>
  <c r="E46" i="1"/>
  <c r="B46" i="1"/>
  <c r="C46" i="1" s="1"/>
  <c r="D46" i="1" s="1"/>
  <c r="F46" i="1" s="1"/>
  <c r="E45" i="1"/>
  <c r="B45" i="1"/>
  <c r="E44" i="1"/>
  <c r="B44" i="1"/>
  <c r="E43" i="1"/>
  <c r="B43" i="1"/>
  <c r="C43" i="1" s="1"/>
  <c r="D43" i="1" s="1"/>
  <c r="F43" i="1" s="1"/>
  <c r="E42" i="1"/>
  <c r="B42" i="1"/>
  <c r="C42" i="1" s="1"/>
  <c r="D42" i="1" s="1"/>
  <c r="F42" i="1" s="1"/>
  <c r="E41" i="1"/>
  <c r="B41" i="1"/>
  <c r="E40" i="1"/>
  <c r="B40" i="1"/>
  <c r="E39" i="1"/>
  <c r="B39" i="1"/>
  <c r="C39" i="1" s="1"/>
  <c r="D39" i="1" s="1"/>
  <c r="F39" i="1" s="1"/>
  <c r="E38" i="1"/>
  <c r="B38" i="1"/>
  <c r="E37" i="1"/>
  <c r="B37" i="1"/>
  <c r="E36" i="1"/>
  <c r="B36" i="1"/>
  <c r="E35" i="1"/>
  <c r="B35" i="1"/>
  <c r="C35" i="1" s="1"/>
  <c r="D35" i="1" s="1"/>
  <c r="F35" i="1" s="1"/>
  <c r="E34" i="1"/>
  <c r="B34" i="1"/>
  <c r="E33" i="1"/>
  <c r="B33" i="1"/>
  <c r="E32" i="1"/>
  <c r="B32" i="1"/>
  <c r="E31" i="1"/>
  <c r="B31" i="1"/>
  <c r="C31" i="1" s="1"/>
  <c r="D31" i="1" s="1"/>
  <c r="F31" i="1" s="1"/>
  <c r="E30" i="1"/>
  <c r="B30" i="1"/>
  <c r="C30" i="1" s="1"/>
  <c r="D30" i="1" s="1"/>
  <c r="F30" i="1" s="1"/>
  <c r="E29" i="1"/>
  <c r="B29" i="1"/>
  <c r="E28" i="1"/>
  <c r="B28" i="1"/>
  <c r="E27" i="1"/>
  <c r="B27" i="1"/>
  <c r="C27" i="1" s="1"/>
  <c r="D27" i="1" s="1"/>
  <c r="F27" i="1" s="1"/>
  <c r="E26" i="1"/>
  <c r="B26" i="1"/>
  <c r="C26" i="1" s="1"/>
  <c r="D26" i="1" s="1"/>
  <c r="F26" i="1" s="1"/>
  <c r="E25" i="1"/>
  <c r="B25" i="1"/>
  <c r="E24" i="1"/>
  <c r="B24" i="1"/>
  <c r="E23" i="1"/>
  <c r="C23" i="1"/>
  <c r="D23" i="1" s="1"/>
  <c r="F23" i="1" s="1"/>
  <c r="B23" i="1"/>
  <c r="E22" i="1"/>
  <c r="B22" i="1"/>
  <c r="C22" i="1" s="1"/>
  <c r="E21" i="1"/>
  <c r="B21" i="1"/>
  <c r="E20" i="1"/>
  <c r="B20" i="1"/>
  <c r="E19" i="1"/>
  <c r="B19" i="1"/>
  <c r="C19" i="1" s="1"/>
  <c r="D19" i="1" s="1"/>
  <c r="F19" i="1" s="1"/>
  <c r="E18" i="1"/>
  <c r="B18" i="1"/>
  <c r="E17" i="1"/>
  <c r="B17" i="1"/>
  <c r="E16" i="1"/>
  <c r="B16" i="1"/>
  <c r="E15" i="1"/>
  <c r="B15" i="1"/>
  <c r="C15" i="1" s="1"/>
  <c r="D15" i="1" s="1"/>
  <c r="F15" i="1" s="1"/>
  <c r="E14" i="1"/>
  <c r="B14" i="1"/>
  <c r="C14" i="1" s="1"/>
  <c r="D14" i="1" s="1"/>
  <c r="F14" i="1" s="1"/>
  <c r="E13" i="1"/>
  <c r="B13" i="1"/>
  <c r="E12" i="1"/>
  <c r="B12" i="1"/>
  <c r="E11" i="1"/>
  <c r="B11" i="1"/>
  <c r="C11" i="1" s="1"/>
  <c r="D11" i="1" s="1"/>
  <c r="F11" i="1" s="1"/>
  <c r="E10" i="1"/>
  <c r="B10" i="1"/>
  <c r="C10" i="1" s="1"/>
  <c r="D10" i="1" s="1"/>
  <c r="F10" i="1" s="1"/>
  <c r="E9" i="1"/>
  <c r="B9" i="1"/>
  <c r="E8" i="1"/>
  <c r="B8" i="1"/>
  <c r="E7" i="1"/>
  <c r="B7" i="1"/>
  <c r="C7" i="1" s="1"/>
  <c r="D7" i="1" s="1"/>
  <c r="F7" i="1" s="1"/>
  <c r="E6" i="1"/>
  <c r="B6" i="1"/>
  <c r="C6" i="1" s="1"/>
  <c r="D2" i="1"/>
  <c r="B5" i="1" s="1"/>
  <c r="B5" i="3"/>
  <c r="E5" i="3" s="1"/>
  <c r="C5" i="5"/>
  <c r="D5" i="5" s="1"/>
  <c r="B5" i="5"/>
  <c r="C5" i="4"/>
  <c r="E5" i="4" s="1"/>
  <c r="B5" i="4"/>
  <c r="F5" i="2"/>
  <c r="B5" i="2"/>
  <c r="C5" i="2" s="1"/>
  <c r="D5" i="2" s="1"/>
  <c r="E5" i="1"/>
  <c r="C84" i="5" l="1"/>
  <c r="D84" i="5"/>
  <c r="C82" i="5"/>
  <c r="D82" i="5"/>
  <c r="C80" i="5"/>
  <c r="D80" i="5"/>
  <c r="C78" i="5"/>
  <c r="D78" i="5"/>
  <c r="C76" i="5"/>
  <c r="D76" i="5"/>
  <c r="C74" i="5"/>
  <c r="D74" i="5"/>
  <c r="C72" i="5"/>
  <c r="D72" i="5"/>
  <c r="C70" i="5"/>
  <c r="D70" i="5"/>
  <c r="C68" i="5"/>
  <c r="D68" i="5"/>
  <c r="C66" i="5"/>
  <c r="D66" i="5"/>
  <c r="C64" i="5"/>
  <c r="D64" i="5"/>
  <c r="C62" i="5"/>
  <c r="D62" i="5"/>
  <c r="C60" i="5"/>
  <c r="D60" i="5"/>
  <c r="C58" i="5"/>
  <c r="D58" i="5"/>
  <c r="C56" i="5"/>
  <c r="D56" i="5"/>
  <c r="C54" i="5"/>
  <c r="D54" i="5"/>
  <c r="C52" i="5"/>
  <c r="D52" i="5"/>
  <c r="C50" i="5"/>
  <c r="D50" i="5"/>
  <c r="C48" i="5"/>
  <c r="D48" i="5"/>
  <c r="D88" i="5"/>
  <c r="E90" i="5"/>
  <c r="E86" i="5"/>
  <c r="C85" i="5"/>
  <c r="D85" i="5" s="1"/>
  <c r="C83" i="5"/>
  <c r="D83" i="5" s="1"/>
  <c r="C81" i="5"/>
  <c r="D81" i="5" s="1"/>
  <c r="C79" i="5"/>
  <c r="D79" i="5" s="1"/>
  <c r="C77" i="5"/>
  <c r="D77" i="5" s="1"/>
  <c r="C75" i="5"/>
  <c r="D75" i="5" s="1"/>
  <c r="C73" i="5"/>
  <c r="D73" i="5" s="1"/>
  <c r="C71" i="5"/>
  <c r="D71" i="5" s="1"/>
  <c r="C69" i="5"/>
  <c r="D69" i="5" s="1"/>
  <c r="C67" i="5"/>
  <c r="D67" i="5" s="1"/>
  <c r="C65" i="5"/>
  <c r="D65" i="5" s="1"/>
  <c r="C63" i="5"/>
  <c r="D63" i="5" s="1"/>
  <c r="C61" i="5"/>
  <c r="D61" i="5" s="1"/>
  <c r="C59" i="5"/>
  <c r="D59" i="5" s="1"/>
  <c r="C57" i="5"/>
  <c r="D57" i="5" s="1"/>
  <c r="C55" i="5"/>
  <c r="D55" i="5" s="1"/>
  <c r="C53" i="5"/>
  <c r="D53" i="5" s="1"/>
  <c r="C51" i="5"/>
  <c r="D51" i="5" s="1"/>
  <c r="C49" i="5"/>
  <c r="D49" i="5" s="1"/>
  <c r="C47" i="5"/>
  <c r="D47" i="5" s="1"/>
  <c r="C45" i="5"/>
  <c r="D45" i="5" s="1"/>
  <c r="C43" i="5"/>
  <c r="D43" i="5" s="1"/>
  <c r="C41" i="5"/>
  <c r="D41" i="5" s="1"/>
  <c r="C39" i="5"/>
  <c r="D39" i="5" s="1"/>
  <c r="C37" i="5"/>
  <c r="D37" i="5" s="1"/>
  <c r="C35" i="5"/>
  <c r="D35" i="5" s="1"/>
  <c r="C33" i="5"/>
  <c r="D33" i="5" s="1"/>
  <c r="C31" i="5"/>
  <c r="D31" i="5" s="1"/>
  <c r="C29" i="5"/>
  <c r="D29" i="5" s="1"/>
  <c r="C27" i="5"/>
  <c r="D27" i="5" s="1"/>
  <c r="C25" i="5"/>
  <c r="D25" i="5" s="1"/>
  <c r="C23" i="5"/>
  <c r="D23" i="5" s="1"/>
  <c r="C21" i="5"/>
  <c r="D21" i="5" s="1"/>
  <c r="C19" i="5"/>
  <c r="D19" i="5" s="1"/>
  <c r="C17" i="5"/>
  <c r="D17" i="5" s="1"/>
  <c r="C15" i="5"/>
  <c r="D15" i="5" s="1"/>
  <c r="C13" i="5"/>
  <c r="D13" i="5" s="1"/>
  <c r="C11" i="5"/>
  <c r="D11" i="5" s="1"/>
  <c r="C9" i="5"/>
  <c r="D9" i="5" s="1"/>
  <c r="C7" i="5"/>
  <c r="D7" i="5" s="1"/>
  <c r="D90" i="5"/>
  <c r="E87" i="5"/>
  <c r="D86" i="5"/>
  <c r="E84" i="5"/>
  <c r="E82" i="5"/>
  <c r="E80" i="5"/>
  <c r="E78" i="5"/>
  <c r="E76" i="5"/>
  <c r="E74" i="5"/>
  <c r="E72" i="5"/>
  <c r="E70" i="5"/>
  <c r="E68" i="5"/>
  <c r="E66" i="5"/>
  <c r="E64" i="5"/>
  <c r="E62" i="5"/>
  <c r="E60" i="5"/>
  <c r="E58" i="5"/>
  <c r="E56" i="5"/>
  <c r="E54" i="5"/>
  <c r="E52" i="5"/>
  <c r="E50" i="5"/>
  <c r="E48" i="5"/>
  <c r="C46" i="5"/>
  <c r="D46" i="5" s="1"/>
  <c r="C44" i="5"/>
  <c r="D44" i="5" s="1"/>
  <c r="C42" i="5"/>
  <c r="D42" i="5" s="1"/>
  <c r="C40" i="5"/>
  <c r="D40" i="5" s="1"/>
  <c r="C38" i="5"/>
  <c r="D38" i="5" s="1"/>
  <c r="C36" i="5"/>
  <c r="D36" i="5" s="1"/>
  <c r="C34" i="5"/>
  <c r="D34" i="5" s="1"/>
  <c r="C32" i="5"/>
  <c r="D32" i="5" s="1"/>
  <c r="C30" i="5"/>
  <c r="D30" i="5" s="1"/>
  <c r="C28" i="5"/>
  <c r="D28" i="5" s="1"/>
  <c r="C26" i="5"/>
  <c r="D26" i="5" s="1"/>
  <c r="C24" i="5"/>
  <c r="D24" i="5" s="1"/>
  <c r="C22" i="5"/>
  <c r="D22" i="5" s="1"/>
  <c r="C20" i="5"/>
  <c r="D20" i="5" s="1"/>
  <c r="C18" i="5"/>
  <c r="D18" i="5" s="1"/>
  <c r="C16" i="5"/>
  <c r="D16" i="5" s="1"/>
  <c r="C14" i="5"/>
  <c r="D14" i="5" s="1"/>
  <c r="C12" i="5"/>
  <c r="D12" i="5" s="1"/>
  <c r="C10" i="5"/>
  <c r="D10" i="5" s="1"/>
  <c r="C8" i="5"/>
  <c r="D8" i="5" s="1"/>
  <c r="D6" i="5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5" i="4"/>
  <c r="E14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E45" i="4"/>
  <c r="E43" i="4"/>
  <c r="E41" i="4"/>
  <c r="E39" i="4"/>
  <c r="E37" i="4"/>
  <c r="E35" i="4"/>
  <c r="E33" i="4"/>
  <c r="E31" i="4"/>
  <c r="E29" i="4"/>
  <c r="E27" i="4"/>
  <c r="E25" i="4"/>
  <c r="E23" i="4"/>
  <c r="E21" i="4"/>
  <c r="E19" i="4"/>
  <c r="E17" i="4"/>
  <c r="E103" i="2"/>
  <c r="E99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E7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38" i="1"/>
  <c r="D38" i="1" s="1"/>
  <c r="F38" i="1" s="1"/>
  <c r="C54" i="1"/>
  <c r="D54" i="1" s="1"/>
  <c r="F54" i="1" s="1"/>
  <c r="D22" i="1"/>
  <c r="F22" i="1" s="1"/>
  <c r="D6" i="1"/>
  <c r="F6" i="1" s="1"/>
  <c r="C18" i="1"/>
  <c r="D18" i="1" s="1"/>
  <c r="F18" i="1" s="1"/>
  <c r="C34" i="1"/>
  <c r="D34" i="1" s="1"/>
  <c r="F34" i="1" s="1"/>
  <c r="C50" i="1"/>
  <c r="D50" i="1" s="1"/>
  <c r="F50" i="1" s="1"/>
  <c r="C8" i="1"/>
  <c r="D8" i="1" s="1"/>
  <c r="F8" i="1" s="1"/>
  <c r="C12" i="1"/>
  <c r="D12" i="1" s="1"/>
  <c r="F12" i="1" s="1"/>
  <c r="C20" i="1"/>
  <c r="D20" i="1" s="1"/>
  <c r="F20" i="1" s="1"/>
  <c r="C24" i="1"/>
  <c r="D24" i="1" s="1"/>
  <c r="F24" i="1" s="1"/>
  <c r="C28" i="1"/>
  <c r="D28" i="1" s="1"/>
  <c r="F28" i="1" s="1"/>
  <c r="C32" i="1"/>
  <c r="D32" i="1" s="1"/>
  <c r="F32" i="1" s="1"/>
  <c r="C36" i="1"/>
  <c r="D36" i="1" s="1"/>
  <c r="F36" i="1" s="1"/>
  <c r="C40" i="1"/>
  <c r="D40" i="1" s="1"/>
  <c r="F40" i="1" s="1"/>
  <c r="C44" i="1"/>
  <c r="D44" i="1" s="1"/>
  <c r="F44" i="1" s="1"/>
  <c r="C48" i="1"/>
  <c r="D48" i="1" s="1"/>
  <c r="F48" i="1" s="1"/>
  <c r="C52" i="1"/>
  <c r="D52" i="1" s="1"/>
  <c r="F52" i="1" s="1"/>
  <c r="C56" i="1"/>
  <c r="D56" i="1" s="1"/>
  <c r="F56" i="1" s="1"/>
  <c r="C60" i="1"/>
  <c r="D60" i="1" s="1"/>
  <c r="F60" i="1" s="1"/>
  <c r="C64" i="1"/>
  <c r="D64" i="1" s="1"/>
  <c r="F64" i="1" s="1"/>
  <c r="C16" i="1"/>
  <c r="D16" i="1" s="1"/>
  <c r="F16" i="1" s="1"/>
  <c r="C9" i="1"/>
  <c r="D9" i="1" s="1"/>
  <c r="F9" i="1" s="1"/>
  <c r="C13" i="1"/>
  <c r="D13" i="1" s="1"/>
  <c r="F13" i="1" s="1"/>
  <c r="C17" i="1"/>
  <c r="D17" i="1" s="1"/>
  <c r="F17" i="1" s="1"/>
  <c r="C21" i="1"/>
  <c r="D21" i="1" s="1"/>
  <c r="F21" i="1" s="1"/>
  <c r="C25" i="1"/>
  <c r="D25" i="1" s="1"/>
  <c r="F25" i="1" s="1"/>
  <c r="C29" i="1"/>
  <c r="D29" i="1" s="1"/>
  <c r="F29" i="1" s="1"/>
  <c r="C33" i="1"/>
  <c r="D33" i="1" s="1"/>
  <c r="F33" i="1" s="1"/>
  <c r="C37" i="1"/>
  <c r="D37" i="1" s="1"/>
  <c r="F37" i="1" s="1"/>
  <c r="C41" i="1"/>
  <c r="D41" i="1" s="1"/>
  <c r="F41" i="1" s="1"/>
  <c r="C45" i="1"/>
  <c r="D45" i="1" s="1"/>
  <c r="F45" i="1" s="1"/>
  <c r="C49" i="1"/>
  <c r="D49" i="1" s="1"/>
  <c r="F49" i="1" s="1"/>
  <c r="C53" i="1"/>
  <c r="D53" i="1" s="1"/>
  <c r="F53" i="1" s="1"/>
  <c r="C57" i="1"/>
  <c r="D57" i="1" s="1"/>
  <c r="F57" i="1" s="1"/>
  <c r="C61" i="1"/>
  <c r="D61" i="1" s="1"/>
  <c r="F61" i="1" s="1"/>
  <c r="C65" i="1"/>
  <c r="D65" i="1" s="1"/>
  <c r="F65" i="1" s="1"/>
  <c r="D5" i="4"/>
  <c r="C5" i="1"/>
  <c r="D5" i="1" s="1"/>
  <c r="F5" i="1" s="1"/>
  <c r="E5" i="2"/>
  <c r="F5" i="3"/>
  <c r="C5" i="3"/>
  <c r="D5" i="3" s="1"/>
</calcChain>
</file>

<file path=xl/sharedStrings.xml><?xml version="1.0" encoding="utf-8"?>
<sst xmlns="http://schemas.openxmlformats.org/spreadsheetml/2006/main" count="58" uniqueCount="19">
  <si>
    <t>행사가격</t>
  </si>
  <si>
    <t>현재일</t>
  </si>
  <si>
    <t>만기일</t>
  </si>
  <si>
    <t>잔존만기</t>
  </si>
  <si>
    <t>이자율</t>
  </si>
  <si>
    <t>변동성</t>
  </si>
  <si>
    <t>현물가격</t>
  </si>
  <si>
    <t>d1</t>
  </si>
  <si>
    <t>d2</t>
  </si>
  <si>
    <t>C</t>
  </si>
  <si>
    <t>내재가치</t>
  </si>
  <si>
    <t>시간가치</t>
  </si>
  <si>
    <t>Delta</t>
  </si>
  <si>
    <t>Gamma</t>
  </si>
  <si>
    <t>Theta</t>
  </si>
  <si>
    <t>Vega</t>
  </si>
  <si>
    <t>C(옵션이론가)</t>
    <phoneticPr fontId="4" type="noConversion"/>
  </si>
  <si>
    <t>Vega</t>
    <phoneticPr fontId="4" type="noConversion"/>
  </si>
  <si>
    <t>Theta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</si>
</sst>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Consolas"/>
      <family val="2"/>
      <charset val="129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0"/>
      <color rgb="FFFF0000"/>
      <name val="Consolas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176" fontId="3" fillId="3" borderId="1" xfId="3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2" fillId="0" borderId="1" xfId="2" applyBorder="1" applyAlignment="1">
      <alignment horizontal="center" vertical="center"/>
    </xf>
    <xf numFmtId="14" fontId="2" fillId="0" borderId="1" xfId="3" applyNumberFormat="1" applyFont="1" applyBorder="1" applyAlignment="1">
      <alignment horizontal="center" vertical="center"/>
    </xf>
    <xf numFmtId="176" fontId="2" fillId="0" borderId="1" xfId="3" applyNumberFormat="1" applyFont="1" applyBorder="1" applyAlignment="1">
      <alignment horizontal="center" vertical="center"/>
    </xf>
    <xf numFmtId="10" fontId="2" fillId="0" borderId="1" xfId="4" applyNumberFormat="1" applyFont="1" applyBorder="1" applyAlignment="1">
      <alignment horizontal="center" vertical="center"/>
    </xf>
    <xf numFmtId="43" fontId="0" fillId="0" borderId="0" xfId="0" applyNumberFormat="1">
      <alignment vertical="center"/>
    </xf>
    <xf numFmtId="0" fontId="2" fillId="0" borderId="0" xfId="2">
      <alignment vertical="center"/>
    </xf>
    <xf numFmtId="0" fontId="2" fillId="0" borderId="0" xfId="2">
      <alignment vertical="center"/>
    </xf>
    <xf numFmtId="43" fontId="2" fillId="0" borderId="0" xfId="2" applyNumberFormat="1">
      <alignment vertical="center"/>
    </xf>
    <xf numFmtId="176" fontId="2" fillId="0" borderId="0" xfId="3" applyNumberFormat="1" applyFont="1">
      <alignment vertical="center"/>
    </xf>
    <xf numFmtId="176" fontId="3" fillId="3" borderId="1" xfId="3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2" fillId="0" borderId="1" xfId="2" applyBorder="1" applyAlignment="1">
      <alignment horizontal="center" vertical="center"/>
    </xf>
    <xf numFmtId="14" fontId="2" fillId="0" borderId="1" xfId="3" applyNumberFormat="1" applyFont="1" applyBorder="1" applyAlignment="1">
      <alignment horizontal="center" vertical="center"/>
    </xf>
    <xf numFmtId="176" fontId="2" fillId="0" borderId="1" xfId="3" applyNumberFormat="1" applyFont="1" applyBorder="1" applyAlignment="1">
      <alignment horizontal="center" vertical="center"/>
    </xf>
    <xf numFmtId="10" fontId="2" fillId="0" borderId="1" xfId="4" applyNumberFormat="1" applyFont="1" applyBorder="1" applyAlignment="1">
      <alignment horizontal="center" vertical="center"/>
    </xf>
    <xf numFmtId="0" fontId="2" fillId="0" borderId="0" xfId="2">
      <alignment vertical="center"/>
    </xf>
    <xf numFmtId="176" fontId="3" fillId="3" borderId="1" xfId="3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2" fillId="0" borderId="1" xfId="2" applyBorder="1" applyAlignment="1">
      <alignment horizontal="center" vertical="center"/>
    </xf>
    <xf numFmtId="176" fontId="2" fillId="0" borderId="1" xfId="3" applyNumberFormat="1" applyFont="1" applyBorder="1" applyAlignment="1">
      <alignment horizontal="center" vertical="center"/>
    </xf>
    <xf numFmtId="10" fontId="2" fillId="0" borderId="1" xfId="4" applyNumberFormat="1" applyFont="1" applyBorder="1" applyAlignment="1">
      <alignment horizontal="center" vertical="center"/>
    </xf>
    <xf numFmtId="2" fontId="2" fillId="0" borderId="0" xfId="2" applyNumberFormat="1">
      <alignment vertical="center"/>
    </xf>
    <xf numFmtId="9" fontId="2" fillId="0" borderId="0" xfId="2" applyNumberFormat="1">
      <alignment vertical="center"/>
    </xf>
    <xf numFmtId="9" fontId="2" fillId="0" borderId="0" xfId="4" applyFont="1">
      <alignment vertical="center"/>
    </xf>
    <xf numFmtId="0" fontId="2" fillId="0" borderId="0" xfId="2">
      <alignment vertical="center"/>
    </xf>
    <xf numFmtId="176" fontId="3" fillId="3" borderId="1" xfId="3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2" fillId="0" borderId="1" xfId="2" applyBorder="1" applyAlignment="1">
      <alignment horizontal="center" vertical="center"/>
    </xf>
    <xf numFmtId="14" fontId="2" fillId="0" borderId="1" xfId="3" applyNumberFormat="1" applyFont="1" applyBorder="1" applyAlignment="1">
      <alignment horizontal="center" vertical="center"/>
    </xf>
    <xf numFmtId="176" fontId="2" fillId="0" borderId="1" xfId="3" applyNumberFormat="1" applyFont="1" applyBorder="1" applyAlignment="1">
      <alignment horizontal="center" vertical="center"/>
    </xf>
    <xf numFmtId="10" fontId="2" fillId="0" borderId="1" xfId="4" applyNumberFormat="1" applyFont="1" applyBorder="1" applyAlignment="1">
      <alignment horizontal="center" vertical="center"/>
    </xf>
    <xf numFmtId="43" fontId="2" fillId="0" borderId="0" xfId="2" applyNumberFormat="1">
      <alignment vertical="center"/>
    </xf>
    <xf numFmtId="176" fontId="2" fillId="0" borderId="0" xfId="3" applyNumberFormat="1" applyFont="1">
      <alignment vertical="center"/>
    </xf>
    <xf numFmtId="0" fontId="5" fillId="2" borderId="1" xfId="1" applyFont="1" applyBorder="1" applyAlignment="1">
      <alignment horizontal="center" vertical="center" wrapText="1"/>
    </xf>
    <xf numFmtId="0" fontId="6" fillId="0" borderId="0" xfId="2" applyFont="1">
      <alignment vertical="center"/>
    </xf>
    <xf numFmtId="43" fontId="6" fillId="0" borderId="0" xfId="2" applyNumberFormat="1" applyFont="1">
      <alignment vertical="center"/>
    </xf>
    <xf numFmtId="176" fontId="6" fillId="0" borderId="0" xfId="3" applyNumberFormat="1" applyFont="1">
      <alignment vertical="center"/>
    </xf>
    <xf numFmtId="0" fontId="3" fillId="3" borderId="2" xfId="2" applyFont="1" applyFill="1" applyBorder="1" applyAlignment="1">
      <alignment horizontal="center" vertical="center" wrapText="1"/>
    </xf>
  </cellXfs>
  <cellStyles count="5">
    <cellStyle name="나쁨" xfId="1" builtinId="27"/>
    <cellStyle name="백분율 2" xfId="4" xr:uid="{00000000-0005-0000-0000-000001000000}"/>
    <cellStyle name="쉼표 [0] 2" xfId="3" xr:uid="{00000000-0005-0000-0000-000002000000}"/>
    <cellStyle name="표준" xfId="0" builtinId="0"/>
    <cellStyle name="표준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만기 전 콜옵션의 가치</a:t>
            </a:r>
            <a:endParaRPr lang="en-US"/>
          </a:p>
          <a:p>
            <a:pPr>
              <a:defRPr/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블랙숄즈모형!$D$4</c:f>
              <c:strCache>
                <c:ptCount val="1"/>
                <c:pt idx="0">
                  <c:v>C(옵션이론가)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블랙숄즈모형!$A$5:$A$65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블랙숄즈모형!$D$5:$D$65</c:f>
              <c:numCache>
                <c:formatCode>_-* #,##0.00_-;\-* #,##0.00_-;_-* "-"_-;_-@_-</c:formatCode>
                <c:ptCount val="61"/>
                <c:pt idx="0">
                  <c:v>2.5812468377893865</c:v>
                </c:pt>
                <c:pt idx="1">
                  <c:v>2.7748310201054665</c:v>
                </c:pt>
                <c:pt idx="2">
                  <c:v>2.9791183768409937</c:v>
                </c:pt>
                <c:pt idx="3">
                  <c:v>3.1944164603309275</c:v>
                </c:pt>
                <c:pt idx="4">
                  <c:v>3.4210240860227827</c:v>
                </c:pt>
                <c:pt idx="5">
                  <c:v>3.6592303298050552</c:v>
                </c:pt>
                <c:pt idx="6">
                  <c:v>3.9093135556724832</c:v>
                </c:pt>
                <c:pt idx="7">
                  <c:v>4.1715404794258006</c:v>
                </c:pt>
                <c:pt idx="8">
                  <c:v>4.4461652738488056</c:v>
                </c:pt>
                <c:pt idx="9">
                  <c:v>4.7334287205042926</c:v>
                </c:pt>
                <c:pt idx="10">
                  <c:v>5.0335574129475589</c:v>
                </c:pt>
                <c:pt idx="11">
                  <c:v>5.3467630157782509</c:v>
                </c:pt>
                <c:pt idx="12">
                  <c:v>5.673241583536452</c:v>
                </c:pt>
                <c:pt idx="13">
                  <c:v>6.0131729430100052</c:v>
                </c:pt>
                <c:pt idx="14">
                  <c:v>6.3667201420526567</c:v>
                </c:pt>
                <c:pt idx="15">
                  <c:v>6.7340289675300795</c:v>
                </c:pt>
                <c:pt idx="16">
                  <c:v>7.1152275345115896</c:v>
                </c:pt>
                <c:pt idx="17">
                  <c:v>7.5104259483192379</c:v>
                </c:pt>
                <c:pt idx="18">
                  <c:v>7.9197160405333875</c:v>
                </c:pt>
                <c:pt idx="19">
                  <c:v>8.343171179545692</c:v>
                </c:pt>
                <c:pt idx="20">
                  <c:v>8.7808461557435464</c:v>
                </c:pt>
                <c:pt idx="21">
                  <c:v>9.2327771409183015</c:v>
                </c:pt>
                <c:pt idx="22">
                  <c:v>9.6989817210075273</c:v>
                </c:pt>
                <c:pt idx="23">
                  <c:v>10.179459000821822</c:v>
                </c:pt>
                <c:pt idx="24">
                  <c:v>10.67418977896719</c:v>
                </c:pt>
                <c:pt idx="25">
                  <c:v>11.183136790760415</c:v>
                </c:pt>
                <c:pt idx="26">
                  <c:v>11.706245016549786</c:v>
                </c:pt>
                <c:pt idx="27">
                  <c:v>12.243442052500455</c:v>
                </c:pt>
                <c:pt idx="28">
                  <c:v>12.794638540581076</c:v>
                </c:pt>
                <c:pt idx="29">
                  <c:v>13.359728654204446</c:v>
                </c:pt>
                <c:pt idx="30">
                  <c:v>13.938590635722989</c:v>
                </c:pt>
                <c:pt idx="31">
                  <c:v>14.531087381769169</c:v>
                </c:pt>
                <c:pt idx="32">
                  <c:v>15.137067072252535</c:v>
                </c:pt>
                <c:pt idx="33">
                  <c:v>15.756363838690334</c:v>
                </c:pt>
                <c:pt idx="34">
                  <c:v>16.388798467445781</c:v>
                </c:pt>
                <c:pt idx="35">
                  <c:v>17.034179133383248</c:v>
                </c:pt>
                <c:pt idx="36">
                  <c:v>17.692302159423662</c:v>
                </c:pt>
                <c:pt idx="37">
                  <c:v>18.362952797484439</c:v>
                </c:pt>
                <c:pt idx="38">
                  <c:v>19.045906026331096</c:v>
                </c:pt>
                <c:pt idx="39">
                  <c:v>19.740927361932108</c:v>
                </c:pt>
                <c:pt idx="40">
                  <c:v>20.447773676009035</c:v>
                </c:pt>
                <c:pt idx="41">
                  <c:v>21.166194018597281</c:v>
                </c:pt>
                <c:pt idx="42">
                  <c:v>21.895930440580088</c:v>
                </c:pt>
                <c:pt idx="43">
                  <c:v>22.636718812331821</c:v>
                </c:pt>
                <c:pt idx="44">
                  <c:v>23.38828963479105</c:v>
                </c:pt>
                <c:pt idx="45">
                  <c:v>24.15036883949702</c:v>
                </c:pt>
                <c:pt idx="46">
                  <c:v>24.922678574336686</c:v>
                </c:pt>
                <c:pt idx="47">
                  <c:v>25.704937971987192</c:v>
                </c:pt>
                <c:pt idx="48">
                  <c:v>26.496863898276843</c:v>
                </c:pt>
                <c:pt idx="49">
                  <c:v>27.298171677936892</c:v>
                </c:pt>
                <c:pt idx="50">
                  <c:v>28.108575795468482</c:v>
                </c:pt>
                <c:pt idx="51">
                  <c:v>28.927790569103195</c:v>
                </c:pt>
                <c:pt idx="52">
                  <c:v>29.755530796090625</c:v>
                </c:pt>
                <c:pt idx="53">
                  <c:v>30.591512367797634</c:v>
                </c:pt>
                <c:pt idx="54">
                  <c:v>31.435452853352501</c:v>
                </c:pt>
                <c:pt idx="55">
                  <c:v>32.287072050810764</c:v>
                </c:pt>
                <c:pt idx="56">
                  <c:v>33.146092505053332</c:v>
                </c:pt>
                <c:pt idx="57">
                  <c:v>34.012239991854017</c:v>
                </c:pt>
                <c:pt idx="58">
                  <c:v>34.885243967772965</c:v>
                </c:pt>
                <c:pt idx="59">
                  <c:v>35.764837985736335</c:v>
                </c:pt>
                <c:pt idx="60">
                  <c:v>36.650760076357585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8-4BC3-8068-FAD4447E2758}"/>
            </c:ext>
          </c:extLst>
        </c:ser>
        <c:ser>
          <c:idx val="1"/>
          <c:order val="1"/>
          <c:tx>
            <c:strRef>
              <c:f>블랙숄즈모형!$E$4</c:f>
              <c:strCache>
                <c:ptCount val="1"/>
                <c:pt idx="0">
                  <c:v>내재가치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블랙숄즈모형!$A$5:$A$65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블랙숄즈모형!$E$5:$E$65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8-4BC3-8068-FAD4447E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550096"/>
        <c:axId val="753548848"/>
      </c:lineChart>
      <c:catAx>
        <c:axId val="7535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54884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7535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5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블랙숄즈모형!$F$4</c:f>
              <c:strCache>
                <c:ptCount val="1"/>
                <c:pt idx="0">
                  <c:v>시간가치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블랙숄즈모형!$A$5:$A$65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블랙숄즈모형!$F$5:$F$65</c:f>
              <c:numCache>
                <c:formatCode>_(* #,##0.00_);_(* \(#,##0.00\);_(* "-"??_);_(@_)</c:formatCode>
                <c:ptCount val="61"/>
                <c:pt idx="0">
                  <c:v>2.5812468377893865</c:v>
                </c:pt>
                <c:pt idx="1">
                  <c:v>2.7748310201054665</c:v>
                </c:pt>
                <c:pt idx="2">
                  <c:v>2.9791183768409937</c:v>
                </c:pt>
                <c:pt idx="3">
                  <c:v>3.1944164603309275</c:v>
                </c:pt>
                <c:pt idx="4">
                  <c:v>3.4210240860227827</c:v>
                </c:pt>
                <c:pt idx="5">
                  <c:v>3.6592303298050552</c:v>
                </c:pt>
                <c:pt idx="6">
                  <c:v>3.9093135556724832</c:v>
                </c:pt>
                <c:pt idx="7">
                  <c:v>4.1715404794258006</c:v>
                </c:pt>
                <c:pt idx="8">
                  <c:v>4.4461652738488056</c:v>
                </c:pt>
                <c:pt idx="9">
                  <c:v>4.7334287205042926</c:v>
                </c:pt>
                <c:pt idx="10">
                  <c:v>5.0335574129475589</c:v>
                </c:pt>
                <c:pt idx="11">
                  <c:v>5.3467630157782509</c:v>
                </c:pt>
                <c:pt idx="12">
                  <c:v>5.673241583536452</c:v>
                </c:pt>
                <c:pt idx="13">
                  <c:v>6.0131729430100052</c:v>
                </c:pt>
                <c:pt idx="14">
                  <c:v>6.3667201420526567</c:v>
                </c:pt>
                <c:pt idx="15">
                  <c:v>6.7340289675300795</c:v>
                </c:pt>
                <c:pt idx="16">
                  <c:v>7.1152275345115896</c:v>
                </c:pt>
                <c:pt idx="17">
                  <c:v>7.5104259483192379</c:v>
                </c:pt>
                <c:pt idx="18">
                  <c:v>7.9197160405333875</c:v>
                </c:pt>
                <c:pt idx="19">
                  <c:v>8.343171179545692</c:v>
                </c:pt>
                <c:pt idx="20">
                  <c:v>8.7808461557435464</c:v>
                </c:pt>
                <c:pt idx="21">
                  <c:v>9.2327771409183015</c:v>
                </c:pt>
                <c:pt idx="22">
                  <c:v>9.6989817210075273</c:v>
                </c:pt>
                <c:pt idx="23">
                  <c:v>10.179459000821822</c:v>
                </c:pt>
                <c:pt idx="24">
                  <c:v>10.67418977896719</c:v>
                </c:pt>
                <c:pt idx="25">
                  <c:v>11.183136790760415</c:v>
                </c:pt>
                <c:pt idx="26">
                  <c:v>11.706245016549786</c:v>
                </c:pt>
                <c:pt idx="27">
                  <c:v>12.243442052500455</c:v>
                </c:pt>
                <c:pt idx="28">
                  <c:v>12.794638540581076</c:v>
                </c:pt>
                <c:pt idx="29">
                  <c:v>13.359728654204446</c:v>
                </c:pt>
                <c:pt idx="30">
                  <c:v>13.938590635722989</c:v>
                </c:pt>
                <c:pt idx="31">
                  <c:v>13.531087381769169</c:v>
                </c:pt>
                <c:pt idx="32">
                  <c:v>13.137067072252535</c:v>
                </c:pt>
                <c:pt idx="33">
                  <c:v>12.756363838690334</c:v>
                </c:pt>
                <c:pt idx="34">
                  <c:v>12.388798467445781</c:v>
                </c:pt>
                <c:pt idx="35">
                  <c:v>12.034179133383248</c:v>
                </c:pt>
                <c:pt idx="36">
                  <c:v>11.692302159423662</c:v>
                </c:pt>
                <c:pt idx="37">
                  <c:v>11.362952797484439</c:v>
                </c:pt>
                <c:pt idx="38">
                  <c:v>11.045906026331096</c:v>
                </c:pt>
                <c:pt idx="39">
                  <c:v>10.740927361932108</c:v>
                </c:pt>
                <c:pt idx="40">
                  <c:v>10.447773676009035</c:v>
                </c:pt>
                <c:pt idx="41">
                  <c:v>10.166194018597281</c:v>
                </c:pt>
                <c:pt idx="42">
                  <c:v>9.8959304405800879</c:v>
                </c:pt>
                <c:pt idx="43">
                  <c:v>9.6367188123318215</c:v>
                </c:pt>
                <c:pt idx="44">
                  <c:v>9.3882896347910503</c:v>
                </c:pt>
                <c:pt idx="45">
                  <c:v>9.1503688394970197</c:v>
                </c:pt>
                <c:pt idx="46">
                  <c:v>8.9226785743366861</c:v>
                </c:pt>
                <c:pt idx="47">
                  <c:v>8.7049379719871922</c:v>
                </c:pt>
                <c:pt idx="48">
                  <c:v>8.4968638982768425</c:v>
                </c:pt>
                <c:pt idx="49">
                  <c:v>8.2981716779368924</c:v>
                </c:pt>
                <c:pt idx="50">
                  <c:v>8.1085757954684823</c:v>
                </c:pt>
                <c:pt idx="51">
                  <c:v>7.9277905691031947</c:v>
                </c:pt>
                <c:pt idx="52">
                  <c:v>7.7555307960906248</c:v>
                </c:pt>
                <c:pt idx="53">
                  <c:v>7.5915123677976339</c:v>
                </c:pt>
                <c:pt idx="54">
                  <c:v>7.4354528533525013</c:v>
                </c:pt>
                <c:pt idx="55">
                  <c:v>7.2870720508107638</c:v>
                </c:pt>
                <c:pt idx="56">
                  <c:v>7.1460925050533319</c:v>
                </c:pt>
                <c:pt idx="57">
                  <c:v>7.0122399918540168</c:v>
                </c:pt>
                <c:pt idx="58">
                  <c:v>6.8852439677729649</c:v>
                </c:pt>
                <c:pt idx="59">
                  <c:v>6.7648379857363352</c:v>
                </c:pt>
                <c:pt idx="60">
                  <c:v>6.6507600763575851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F-45CB-AA38-3B8858F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378736"/>
        <c:axId val="753372912"/>
      </c:barChart>
      <c:catAx>
        <c:axId val="75337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3729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533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3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Delta!$E$4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Delta!$A$5:$A$105</c:f>
              <c:numCache>
                <c:formatCode>General</c:formatCode>
                <c:ptCount val="10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</c:numCache>
            </c:numRef>
          </c:cat>
          <c:val>
            <c:numRef>
              <c:f>Delta!$E$5:$E$105</c:f>
              <c:numCache>
                <c:formatCode>General</c:formatCode>
                <c:ptCount val="101"/>
                <c:pt idx="0">
                  <c:v>6.3307408537555121E-3</c:v>
                </c:pt>
                <c:pt idx="1">
                  <c:v>7.431722350033451E-3</c:v>
                </c:pt>
                <c:pt idx="2">
                  <c:v>8.6932388073550186E-3</c:v>
                </c:pt>
                <c:pt idx="3">
                  <c:v>1.0133281995445468E-2</c:v>
                </c:pt>
                <c:pt idx="4">
                  <c:v>1.1771019641528281E-2</c:v>
                </c:pt>
                <c:pt idx="5">
                  <c:v>1.3626753442649834E-2</c:v>
                </c:pt>
                <c:pt idx="6">
                  <c:v>1.5721857809778809E-2</c:v>
                </c:pt>
                <c:pt idx="7">
                  <c:v>1.8078698281869768E-2</c:v>
                </c:pt>
                <c:pt idx="8">
                  <c:v>2.0720528830149364E-2</c:v>
                </c:pt>
                <c:pt idx="9">
                  <c:v>2.3671367597599368E-2</c:v>
                </c:pt>
                <c:pt idx="10">
                  <c:v>2.6955850981358415E-2</c:v>
                </c:pt>
                <c:pt idx="11">
                  <c:v>3.0599066360526131E-2</c:v>
                </c:pt>
                <c:pt idx="12">
                  <c:v>3.4626364191263949E-2</c:v>
                </c:pt>
                <c:pt idx="13">
                  <c:v>3.9063150626635255E-2</c:v>
                </c:pt>
                <c:pt idx="14">
                  <c:v>4.393466226077377E-2</c:v>
                </c:pt>
                <c:pt idx="15">
                  <c:v>4.9265725035442548E-2</c:v>
                </c:pt>
                <c:pt idx="16">
                  <c:v>5.5080499771065966E-2</c:v>
                </c:pt>
                <c:pt idx="17">
                  <c:v>6.1402217182932657E-2</c:v>
                </c:pt>
                <c:pt idx="18">
                  <c:v>6.8252905605624817E-2</c:v>
                </c:pt>
                <c:pt idx="19">
                  <c:v>7.5653114964459062E-2</c:v>
                </c:pt>
                <c:pt idx="20">
                  <c:v>8.3621640792212418E-2</c:v>
                </c:pt>
                <c:pt idx="21">
                  <c:v>9.2175252284118256E-2</c:v>
                </c:pt>
                <c:pt idx="22">
                  <c:v>0.1013284285069265</c:v>
                </c:pt>
                <c:pt idx="23">
                  <c:v>0.11109310692314417</c:v>
                </c:pt>
                <c:pt idx="24">
                  <c:v>0.12147844835574259</c:v>
                </c:pt>
                <c:pt idx="25">
                  <c:v>0.132490622399836</c:v>
                </c:pt>
                <c:pt idx="26">
                  <c:v>0.14413261708646086</c:v>
                </c:pt>
                <c:pt idx="27">
                  <c:v>0.15640407632197656</c:v>
                </c:pt>
                <c:pt idx="28">
                  <c:v>0.1693011682692728</c:v>
                </c:pt>
                <c:pt idx="29">
                  <c:v>0.18281648741027443</c:v>
                </c:pt>
                <c:pt idx="30">
                  <c:v>0.19693899254144004</c:v>
                </c:pt>
                <c:pt idx="31">
                  <c:v>0.21165398241483663</c:v>
                </c:pt>
                <c:pt idx="32">
                  <c:v>0.22694311015807614</c:v>
                </c:pt>
                <c:pt idx="33">
                  <c:v>0.24278443699907365</c:v>
                </c:pt>
                <c:pt idx="34">
                  <c:v>0.25915252519911464</c:v>
                </c:pt>
                <c:pt idx="35">
                  <c:v>0.27601856947325165</c:v>
                </c:pt>
                <c:pt idx="36">
                  <c:v>0.29335056556386963</c:v>
                </c:pt>
                <c:pt idx="37">
                  <c:v>0.31111351404416732</c:v>
                </c:pt>
                <c:pt idx="38">
                  <c:v>0.32926965687549559</c:v>
                </c:pt>
                <c:pt idx="39">
                  <c:v>0.34777874373718853</c:v>
                </c:pt>
                <c:pt idx="40">
                  <c:v>0.36659832469958931</c:v>
                </c:pt>
                <c:pt idx="41">
                  <c:v>0.38568406542890238</c:v>
                </c:pt>
                <c:pt idx="42">
                  <c:v>0.40499008080302779</c:v>
                </c:pt>
                <c:pt idx="43">
                  <c:v>0.42446928258561634</c:v>
                </c:pt>
                <c:pt idx="44">
                  <c:v>0.44407373665428745</c:v>
                </c:pt>
                <c:pt idx="45">
                  <c:v>0.46375502520949646</c:v>
                </c:pt>
                <c:pt idx="46">
                  <c:v>0.48346460940214686</c:v>
                </c:pt>
                <c:pt idx="47">
                  <c:v>0.50315418790831434</c:v>
                </c:pt>
                <c:pt idx="48">
                  <c:v>0.52277604714417758</c:v>
                </c:pt>
                <c:pt idx="49">
                  <c:v>0.54228339904782819</c:v>
                </c:pt>
                <c:pt idx="50">
                  <c:v>0.56163070265008175</c:v>
                </c:pt>
                <c:pt idx="51">
                  <c:v>0.58077396600579589</c:v>
                </c:pt>
                <c:pt idx="52">
                  <c:v>0.5996710254515969</c:v>
                </c:pt>
                <c:pt idx="53">
                  <c:v>0.61828179958595775</c:v>
                </c:pt>
                <c:pt idx="54">
                  <c:v>0.63656851582357876</c:v>
                </c:pt>
                <c:pt idx="55">
                  <c:v>0.65449590784800393</c:v>
                </c:pt>
                <c:pt idx="56">
                  <c:v>0.67203138276499164</c:v>
                </c:pt>
                <c:pt idx="57">
                  <c:v>0.68914515723475989</c:v>
                </c:pt>
                <c:pt idx="58">
                  <c:v>0.70581036232541994</c:v>
                </c:pt>
                <c:pt idx="59">
                  <c:v>0.72200311727457911</c:v>
                </c:pt>
                <c:pt idx="60">
                  <c:v>0.73770257276413498</c:v>
                </c:pt>
                <c:pt idx="61">
                  <c:v>0.75289092469878061</c:v>
                </c:pt>
                <c:pt idx="62">
                  <c:v>0.76755339982636062</c:v>
                </c:pt>
                <c:pt idx="63">
                  <c:v>0.78167821484433742</c:v>
                </c:pt>
                <c:pt idx="64">
                  <c:v>0.79525651089809957</c:v>
                </c:pt>
                <c:pt idx="65">
                  <c:v>0.80828226559219263</c:v>
                </c:pt>
                <c:pt idx="66">
                  <c:v>0.82075218480391221</c:v>
                </c:pt>
                <c:pt idx="67">
                  <c:v>0.83266557671040631</c:v>
                </c:pt>
                <c:pt idx="68">
                  <c:v>0.84402421051678567</c:v>
                </c:pt>
                <c:pt idx="69">
                  <c:v>0.85483216240555415</c:v>
                </c:pt>
                <c:pt idx="70">
                  <c:v>0.86509565121984999</c:v>
                </c:pt>
                <c:pt idx="71">
                  <c:v>0.87482286634766415</c:v>
                </c:pt>
                <c:pt idx="72">
                  <c:v>0.88402379019515465</c:v>
                </c:pt>
                <c:pt idx="73">
                  <c:v>0.89271001752854817</c:v>
                </c:pt>
                <c:pt idx="74">
                  <c:v>0.9008945738300751</c:v>
                </c:pt>
                <c:pt idx="75">
                  <c:v>0.90859173465846821</c:v>
                </c:pt>
                <c:pt idx="76">
                  <c:v>0.91581684783309281</c:v>
                </c:pt>
                <c:pt idx="77">
                  <c:v>0.92258616007710526</c:v>
                </c:pt>
                <c:pt idx="78">
                  <c:v>0.9289166495633725</c:v>
                </c:pt>
                <c:pt idx="79">
                  <c:v>0.93482586561104342</c:v>
                </c:pt>
                <c:pt idx="80">
                  <c:v>0.94033177658438249</c:v>
                </c:pt>
                <c:pt idx="81">
                  <c:v>0.94545262685191245</c:v>
                </c:pt>
                <c:pt idx="82">
                  <c:v>0.95020680347607556</c:v>
                </c:pt>
                <c:pt idx="83">
                  <c:v>0.95461271312394769</c:v>
                </c:pt>
                <c:pt idx="84">
                  <c:v>0.95868866952014919</c:v>
                </c:pt>
                <c:pt idx="85">
                  <c:v>0.96245279160571628</c:v>
                </c:pt>
                <c:pt idx="86">
                  <c:v>0.965922912422572</c:v>
                </c:pt>
                <c:pt idx="87">
                  <c:v>0.9691164986133548</c:v>
                </c:pt>
                <c:pt idx="88">
                  <c:v>0.97205058031125058</c:v>
                </c:pt>
                <c:pt idx="89">
                  <c:v>0.97474169109439102</c:v>
                </c:pt>
                <c:pt idx="90">
                  <c:v>0.97720581759429204</c:v>
                </c:pt>
                <c:pt idx="91">
                  <c:v>0.97945835827737471</c:v>
                </c:pt>
                <c:pt idx="92">
                  <c:v>0.98151409086233643</c:v>
                </c:pt>
                <c:pt idx="93">
                  <c:v>0.98338714779329195</c:v>
                </c:pt>
                <c:pt idx="94">
                  <c:v>0.98509099915830522</c:v>
                </c:pt>
                <c:pt idx="95">
                  <c:v>0.98663844242424126</c:v>
                </c:pt>
                <c:pt idx="96">
                  <c:v>0.98804159835066296</c:v>
                </c:pt>
                <c:pt idx="97">
                  <c:v>0.98931191244672778</c:v>
                </c:pt>
                <c:pt idx="98">
                  <c:v>0.99046016134450465</c:v>
                </c:pt>
                <c:pt idx="99">
                  <c:v>0.99149646347874587</c:v>
                </c:pt>
                <c:pt idx="100">
                  <c:v>0.99243029348575551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1-482C-872F-1AD0B26A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588863"/>
        <c:axId val="1616589695"/>
      </c:lineChart>
      <c:catAx>
        <c:axId val="161658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6589695"/>
        <c:crosses val="autoZero"/>
        <c:auto val="1"/>
        <c:lblAlgn val="ctr"/>
        <c:lblOffset val="100"/>
        <c:noMultiLvlLbl val="0"/>
      </c:catAx>
      <c:valAx>
        <c:axId val="16165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658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597112860892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Delta!$F$4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Delta!$A$5:$A$105</c:f>
              <c:numCache>
                <c:formatCode>General</c:formatCode>
                <c:ptCount val="10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</c:numCache>
            </c:numRef>
          </c:cat>
          <c:val>
            <c:numRef>
              <c:f>Delta!$F$5:$F$105</c:f>
              <c:numCache>
                <c:formatCode>_(* #,##0.00_);_(* \(#,##0.00\);_(* "-"??_);_(@_)</c:formatCode>
                <c:ptCount val="101"/>
                <c:pt idx="0">
                  <c:v>1.0264119149140918E-3</c:v>
                </c:pt>
                <c:pt idx="1">
                  <c:v>1.1783498317678236E-3</c:v>
                </c:pt>
                <c:pt idx="2">
                  <c:v>1.3476821078958522E-3</c:v>
                </c:pt>
                <c:pt idx="3">
                  <c:v>1.5355995861739448E-3</c:v>
                </c:pt>
                <c:pt idx="4">
                  <c:v>1.743260340551331E-3</c:v>
                </c:pt>
                <c:pt idx="5">
                  <c:v>1.9717710214119111E-3</c:v>
                </c:pt>
                <c:pt idx="6">
                  <c:v>2.2221670131683958E-3</c:v>
                </c:pt>
                <c:pt idx="7">
                  <c:v>2.4953916636607531E-3</c:v>
                </c:pt>
                <c:pt idx="8">
                  <c:v>2.792274889399158E-3</c:v>
                </c:pt>
                <c:pt idx="9">
                  <c:v>3.1135115012728299E-3</c:v>
                </c:pt>
                <c:pt idx="10">
                  <c:v>3.4596396305966591E-3</c:v>
                </c:pt>
                <c:pt idx="11">
                  <c:v>3.8310196639115956E-3</c:v>
                </c:pt>
                <c:pt idx="12">
                  <c:v>4.2278141155299718E-3</c:v>
                </c:pt>
                <c:pt idx="13">
                  <c:v>4.6499688783311387E-3</c:v>
                </c:pt>
                <c:pt idx="14">
                  <c:v>5.0971962948816538E-3</c:v>
                </c:pt>
                <c:pt idx="15">
                  <c:v>5.5689604819490661E-3</c:v>
                </c:pt>
                <c:pt idx="16">
                  <c:v>6.0644653215533809E-3</c:v>
                </c:pt>
                <c:pt idx="17">
                  <c:v>6.582645500822294E-3</c:v>
                </c:pt>
                <c:pt idx="18">
                  <c:v>7.1221609413718058E-3</c:v>
                </c:pt>
                <c:pt idx="19">
                  <c:v>7.6813949073402804E-3</c:v>
                </c:pt>
                <c:pt idx="20">
                  <c:v>8.2584560204939806E-3</c:v>
                </c:pt>
                <c:pt idx="21">
                  <c:v>8.8511843422271093E-3</c:v>
                </c:pt>
                <c:pt idx="22">
                  <c:v>9.457161607300776E-3</c:v>
                </c:pt>
                <c:pt idx="23">
                  <c:v>1.0073725614526899E-2</c:v>
                </c:pt>
                <c:pt idx="24">
                  <c:v>1.0697988697212188E-2</c:v>
                </c:pt>
                <c:pt idx="25">
                  <c:v>1.1326860113057271E-2</c:v>
                </c:pt>
                <c:pt idx="26">
                  <c:v>1.1957072111445881E-2</c:v>
                </c:pt>
                <c:pt idx="27">
                  <c:v>1.2585209357740263E-2</c:v>
                </c:pt>
                <c:pt idx="28">
                  <c:v>1.3207741321341461E-2</c:v>
                </c:pt>
                <c:pt idx="29">
                  <c:v>1.38210571687628E-2</c:v>
                </c:pt>
                <c:pt idx="30">
                  <c:v>1.4421502646505711E-2</c:v>
                </c:pt>
                <c:pt idx="31">
                  <c:v>1.5005418392581788E-2</c:v>
                </c:pt>
                <c:pt idx="32">
                  <c:v>1.5569179081277407E-2</c:v>
                </c:pt>
                <c:pt idx="33">
                  <c:v>1.6109232784072291E-2</c:v>
                </c:pt>
                <c:pt idx="34">
                  <c:v>1.6622139921031814E-2</c:v>
                </c:pt>
                <c:pt idx="35">
                  <c:v>1.7104611181667322E-2</c:v>
                </c:pt>
                <c:pt idx="36">
                  <c:v>1.755354381202542E-2</c:v>
                </c:pt>
                <c:pt idx="37">
                  <c:v>1.7966055695106647E-2</c:v>
                </c:pt>
                <c:pt idx="38">
                  <c:v>1.8339516693784523E-2</c:v>
                </c:pt>
                <c:pt idx="39">
                  <c:v>1.8671576778068383E-2</c:v>
                </c:pt>
                <c:pt idx="40">
                  <c:v>1.8960190520440581E-2</c:v>
                </c:pt>
                <c:pt idx="41">
                  <c:v>1.9203637612511416E-2</c:v>
                </c:pt>
                <c:pt idx="42">
                  <c:v>1.9400539131623405E-2</c:v>
                </c:pt>
                <c:pt idx="43">
                  <c:v>1.9549869365449401E-2</c:v>
                </c:pt>
                <c:pt idx="44">
                  <c:v>1.9650963084165161E-2</c:v>
                </c:pt>
                <c:pt idx="45">
                  <c:v>1.9703518231542528E-2</c:v>
                </c:pt>
                <c:pt idx="46">
                  <c:v>1.9707594086465382E-2</c:v>
                </c:pt>
                <c:pt idx="47">
                  <c:v>1.966360502318595E-2</c:v>
                </c:pt>
                <c:pt idx="48">
                  <c:v>1.9572310070528842E-2</c:v>
                </c:pt>
                <c:pt idx="49">
                  <c:v>1.9434798535814833E-2</c:v>
                </c:pt>
                <c:pt idx="50">
                  <c:v>1.9252472017329169E-2</c:v>
                </c:pt>
                <c:pt idx="51">
                  <c:v>1.9027023178748732E-2</c:v>
                </c:pt>
                <c:pt idx="52">
                  <c:v>1.8760411699364973E-2</c:v>
                </c:pt>
                <c:pt idx="53">
                  <c:v>1.8454837844746923E-2</c:v>
                </c:pt>
                <c:pt idx="54">
                  <c:v>1.8112714123481307E-2</c:v>
                </c:pt>
                <c:pt idx="55">
                  <c:v>1.7736635506853005E-2</c:v>
                </c:pt>
                <c:pt idx="56">
                  <c:v>1.7329348690058109E-2</c:v>
                </c:pt>
                <c:pt idx="57">
                  <c:v>1.6893720866256175E-2</c:v>
                </c:pt>
                <c:pt idx="58">
                  <c:v>1.6432708469125781E-2</c:v>
                </c:pt>
                <c:pt idx="59">
                  <c:v>1.5949326316402265E-2</c:v>
                </c:pt>
                <c:pt idx="60">
                  <c:v>1.5446617557085335E-2</c:v>
                </c:pt>
                <c:pt idx="61">
                  <c:v>1.4927624789627449E-2</c:v>
                </c:pt>
                <c:pt idx="62">
                  <c:v>1.4395362678540831E-2</c:v>
                </c:pt>
                <c:pt idx="63">
                  <c:v>1.385279235359383E-2</c:v>
                </c:pt>
                <c:pt idx="64">
                  <c:v>1.3302797830219783E-2</c:v>
                </c:pt>
                <c:pt idx="65">
                  <c:v>1.274816464300412E-2</c:v>
                </c:pt>
                <c:pt idx="66">
                  <c:v>1.2191560837174166E-2</c:v>
                </c:pt>
                <c:pt idx="67">
                  <c:v>1.1635520416839512E-2</c:v>
                </c:pt>
                <c:pt idx="68">
                  <c:v>1.1082429304170411E-2</c:v>
                </c:pt>
                <c:pt idx="69">
                  <c:v>1.0534513821516536E-2</c:v>
                </c:pt>
                <c:pt idx="70">
                  <c:v>9.9938316692894883E-3</c:v>
                </c:pt>
                <c:pt idx="71">
                  <c:v>9.4622653367829393E-3</c:v>
                </c:pt>
                <c:pt idx="72">
                  <c:v>8.9415178513831493E-3</c:v>
                </c:pt>
                <c:pt idx="73">
                  <c:v>8.4331107441036578E-3</c:v>
                </c:pt>
                <c:pt idx="74">
                  <c:v>7.9383840862334524E-3</c:v>
                </c:pt>
                <c:pt idx="75">
                  <c:v>7.4584984331667352E-3</c:v>
                </c:pt>
                <c:pt idx="76">
                  <c:v>6.994438497147492E-3</c:v>
                </c:pt>
                <c:pt idx="77">
                  <c:v>6.5470183605819661E-3</c:v>
                </c:pt>
                <c:pt idx="78">
                  <c:v>6.1168880355371913E-3</c:v>
                </c:pt>
                <c:pt idx="79">
                  <c:v>5.7045411727890362E-3</c:v>
                </c:pt>
                <c:pt idx="80">
                  <c:v>5.3103237249792603E-3</c:v>
                </c:pt>
                <c:pt idx="81">
                  <c:v>4.9344433727355049E-3</c:v>
                </c:pt>
                <c:pt idx="82">
                  <c:v>4.5769795296062244E-3</c:v>
                </c:pt>
                <c:pt idx="83">
                  <c:v>4.2378937509677354E-3</c:v>
                </c:pt>
                <c:pt idx="84">
                  <c:v>3.9170403832651923E-3</c:v>
                </c:pt>
                <c:pt idx="85">
                  <c:v>3.614177302649959E-3</c:v>
                </c:pt>
                <c:pt idx="86">
                  <c:v>3.3289766058897893E-3</c:v>
                </c:pt>
                <c:pt idx="87">
                  <c:v>3.061035130983593E-3</c:v>
                </c:pt>
                <c:pt idx="88">
                  <c:v>2.8098846998717668E-3</c:v>
                </c:pt>
                <c:pt idx="89">
                  <c:v>2.5750019906854112E-3</c:v>
                </c:pt>
                <c:pt idx="90">
                  <c:v>2.3558179618445771E-3</c:v>
                </c:pt>
                <c:pt idx="91">
                  <c:v>2.1517267647598684E-3</c:v>
                </c:pt>
                <c:pt idx="92">
                  <c:v>1.9620940957053028E-3</c:v>
                </c:pt>
                <c:pt idx="93">
                  <c:v>1.7862649504477323E-3</c:v>
                </c:pt>
                <c:pt idx="94">
                  <c:v>1.6235707573071538E-3</c:v>
                </c:pt>
                <c:pt idx="95">
                  <c:v>1.473335875382319E-3</c:v>
                </c:pt>
                <c:pt idx="96">
                  <c:v>1.334883454644106E-3</c:v>
                </c:pt>
                <c:pt idx="97">
                  <c:v>1.2075406634337392E-3</c:v>
                </c:pt>
                <c:pt idx="98">
                  <c:v>1.090643296596407E-3</c:v>
                </c:pt>
                <c:pt idx="99">
                  <c:v>9.8353978404169644E-4</c:v>
                </c:pt>
                <c:pt idx="100">
                  <c:v>8.855946249837572E-4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2-4E23-BDD9-7F9AB259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348991"/>
        <c:axId val="1840186095"/>
      </c:lineChart>
      <c:catAx>
        <c:axId val="161134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0186095"/>
        <c:crosses val="autoZero"/>
        <c:auto val="1"/>
        <c:lblAlgn val="ctr"/>
        <c:lblOffset val="100"/>
        <c:noMultiLvlLbl val="0"/>
      </c:catAx>
      <c:valAx>
        <c:axId val="18401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134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Delta!$G$4</c:f>
              <c:strCache>
                <c:ptCount val="1"/>
                <c:pt idx="0">
                  <c:v>Vega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Delta!$A$5:$A$105</c:f>
              <c:numCache>
                <c:formatCode>General</c:formatCode>
                <c:ptCount val="10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</c:numCache>
            </c:numRef>
          </c:cat>
          <c:val>
            <c:numRef>
              <c:f>Delta!$G$5:$G$105</c:f>
              <c:numCache>
                <c:formatCode>_(* #,##0.00_);_(* \(#,##0.00\);_(* "-"??_);_(@_)</c:formatCode>
                <c:ptCount val="101"/>
                <c:pt idx="0">
                  <c:v>3.097483067674081</c:v>
                </c:pt>
                <c:pt idx="1">
                  <c:v>3.5814432791362116</c:v>
                </c:pt>
                <c:pt idx="2">
                  <c:v>4.1253126900738284</c:v>
                </c:pt>
                <c:pt idx="3">
                  <c:v>4.7339323888639884</c:v>
                </c:pt>
                <c:pt idx="4">
                  <c:v>5.4121537240747184</c:v>
                </c:pt>
                <c:pt idx="5">
                  <c:v>6.1647773086411508</c:v>
                </c:pt>
                <c:pt idx="6">
                  <c:v>6.9964857864622392</c:v>
                </c:pt>
                <c:pt idx="7">
                  <c:v>7.9117709708631114</c:v>
                </c:pt>
                <c:pt idx="8">
                  <c:v>8.9148561497434162</c:v>
                </c:pt>
                <c:pt idx="9">
                  <c:v>10.009614534717214</c:v>
                </c:pt>
                <c:pt idx="10">
                  <c:v>11.199485005761256</c:v>
                </c:pt>
                <c:pt idx="11">
                  <c:v>12.487386463289956</c:v>
                </c:pt>
                <c:pt idx="12">
                  <c:v>13.875632240640916</c:v>
                </c:pt>
                <c:pt idx="13">
                  <c:v>15.365846146379939</c:v>
                </c:pt>
                <c:pt idx="14">
                  <c:v>16.958881792700751</c:v>
                </c:pt>
                <c:pt idx="15">
                  <c:v>18.654746919181306</c:v>
                </c:pt>
                <c:pt idx="16">
                  <c:v>20.452534436699384</c:v>
                </c:pt>
                <c:pt idx="17">
                  <c:v>22.35036189176876</c:v>
                </c:pt>
                <c:pt idx="18">
                  <c:v>24.345320985335491</c:v>
                </c:pt>
                <c:pt idx="19">
                  <c:v>26.433438671737878</c:v>
                </c:pt>
                <c:pt idx="20">
                  <c:v>28.609651213854146</c:v>
                </c:pt>
                <c:pt idx="21">
                  <c:v>30.867792381445035</c:v>
                </c:pt>
                <c:pt idx="22">
                  <c:v>33.200596754575088</c:v>
                </c:pt>
                <c:pt idx="23">
                  <c:v>35.599718837134013</c:v>
                </c:pt>
                <c:pt idx="24">
                  <c:v>38.055768402314079</c:v>
                </c:pt>
                <c:pt idx="25">
                  <c:v>40.558362188755474</c:v>
                </c:pt>
                <c:pt idx="26">
                  <c:v>43.096191750020886</c:v>
                </c:pt>
                <c:pt idx="27">
                  <c:v>45.657106938687789</c:v>
                </c:pt>
                <c:pt idx="28">
                  <c:v>48.228214187559686</c:v>
                </c:pt>
                <c:pt idx="29">
                  <c:v>50.795988442250867</c:v>
                </c:pt>
                <c:pt idx="30">
                  <c:v>53.346397309496936</c:v>
                </c:pt>
                <c:pt idx="31">
                  <c:v>55.865035721366517</c:v>
                </c:pt>
                <c:pt idx="32">
                  <c:v>58.337269183858417</c:v>
                </c:pt>
                <c:pt idx="33">
                  <c:v>60.748383485083124</c:v>
                </c:pt>
                <c:pt idx="34">
                  <c:v>63.083738588271075</c:v>
                </c:pt>
                <c:pt idx="35">
                  <c:v>65.32892433198063</c:v>
                </c:pt>
                <c:pt idx="36">
                  <c:v>67.469915506619131</c:v>
                </c:pt>
                <c:pt idx="37">
                  <c:v>69.493223873936699</c:v>
                </c:pt>
                <c:pt idx="38">
                  <c:v>71.386044744365009</c:v>
                </c:pt>
                <c:pt idx="39">
                  <c:v>73.13639582450898</c:v>
                </c:pt>
                <c:pt idx="40">
                  <c:v>74.733246191044529</c:v>
                </c:pt>
                <c:pt idx="41">
                  <c:v>76.166633433883533</c:v>
                </c:pt>
                <c:pt idx="42">
                  <c:v>77.427767235854915</c:v>
                </c:pt>
                <c:pt idx="43">
                  <c:v>78.509117912584585</c:v>
                </c:pt>
                <c:pt idx="44">
                  <c:v>79.404488718318362</c:v>
                </c:pt>
                <c:pt idx="45">
                  <c:v>80.109071024225372</c:v>
                </c:pt>
                <c:pt idx="46">
                  <c:v>80.619481788063467</c:v>
                </c:pt>
                <c:pt idx="47">
                  <c:v>80.933783050735045</c:v>
                </c:pt>
                <c:pt idx="48">
                  <c:v>81.051483509084989</c:v>
                </c:pt>
                <c:pt idx="49">
                  <c:v>80.973522518479342</c:v>
                </c:pt>
                <c:pt idx="50">
                  <c:v>80.702237166925883</c:v>
                </c:pt>
                <c:pt idx="51">
                  <c:v>80.241313329058855</c:v>
                </c:pt>
                <c:pt idx="52">
                  <c:v>79.595721848265114</c:v>
                </c:pt>
                <c:pt idx="53">
                  <c:v>78.771641204490393</c:v>
                </c:pt>
                <c:pt idx="54">
                  <c:v>77.776368200647156</c:v>
                </c:pt>
                <c:pt idx="55">
                  <c:v>76.618218339836559</c:v>
                </c:pt>
                <c:pt idx="56">
                  <c:v>75.306417667516513</c:v>
                </c:pt>
                <c:pt idx="57">
                  <c:v>73.850987916986199</c:v>
                </c:pt>
                <c:pt idx="58">
                  <c:v>72.262626823666736</c:v>
                </c:pt>
                <c:pt idx="59">
                  <c:v>70.552585465041531</c:v>
                </c:pt>
                <c:pt idx="60">
                  <c:v>68.732544440916385</c:v>
                </c:pt>
                <c:pt idx="61">
                  <c:v>66.814490635626555</c:v>
                </c:pt>
                <c:pt idx="62">
                  <c:v>64.81059620328827</c:v>
                </c:pt>
                <c:pt idx="63">
                  <c:v>62.733101292846115</c:v>
                </c:pt>
                <c:pt idx="64">
                  <c:v>60.594201885546887</c:v>
                </c:pt>
                <c:pt idx="65">
                  <c:v>58.405943957720567</c:v>
                </c:pt>
                <c:pt idx="66">
                  <c:v>56.180125010620955</c:v>
                </c:pt>
                <c:pt idx="67">
                  <c:v>53.928203830757631</c:v>
                </c:pt>
                <c:pt idx="68">
                  <c:v>51.661219162646269</c:v>
                </c:pt>
                <c:pt idx="69">
                  <c:v>49.389717795051567</c:v>
                </c:pt>
                <c:pt idx="70">
                  <c:v>47.123692385052514</c:v>
                </c:pt>
                <c:pt idx="71">
                  <c:v>44.872529174773213</c:v>
                </c:pt>
                <c:pt idx="72">
                  <c:v>42.644965596112876</c:v>
                </c:pt>
                <c:pt idx="73">
                  <c:v>40.449057611533831</c:v>
                </c:pt>
                <c:pt idx="74">
                  <c:v>38.292156505790409</c:v>
                </c:pt>
                <c:pt idx="75">
                  <c:v>36.180894725739783</c:v>
                </c:pt>
                <c:pt idx="76">
                  <c:v>34.121180264017852</c:v>
                </c:pt>
                <c:pt idx="77">
                  <c:v>32.118198997883994</c:v>
                </c:pt>
                <c:pt idx="78">
                  <c:v>30.176424327023458</c:v>
                </c:pt>
                <c:pt idx="79">
                  <c:v>28.299633403314171</c:v>
                </c:pt>
                <c:pt idx="80">
                  <c:v>26.490929210896535</c:v>
                </c:pt>
                <c:pt idx="81">
                  <c:v>24.752767735512535</c:v>
                </c:pt>
                <c:pt idx="82">
                  <c:v>23.086989456880417</c:v>
                </c:pt>
                <c:pt idx="83">
                  <c:v>21.494854405600382</c:v>
                </c:pt>
                <c:pt idx="84">
                  <c:v>19.97708004533618</c:v>
                </c:pt>
                <c:pt idx="85">
                  <c:v>18.533881270284702</c:v>
                </c:pt>
                <c:pt idx="86">
                  <c:v>17.165011845714901</c:v>
                </c:pt>
                <c:pt idx="87">
                  <c:v>15.86980666406102</c:v>
                </c:pt>
                <c:pt idx="88">
                  <c:v>14.647224239189331</c:v>
                </c:pt>
                <c:pt idx="89">
                  <c:v>13.495888915559712</c:v>
                </c:pt>
                <c:pt idx="90">
                  <c:v>12.414132325683608</c:v>
                </c:pt>
                <c:pt idx="91">
                  <c:v>11.400033687280304</c:v>
                </c:pt>
                <c:pt idx="92">
                  <c:v>10.451458589677785</c:v>
                </c:pt>
                <c:pt idx="93">
                  <c:v>9.5660959762744966</c:v>
                </c:pt>
                <c:pt idx="94">
                  <c:v>8.7414930853818475</c:v>
                </c:pt>
                <c:pt idx="95">
                  <c:v>7.9750881647368832</c:v>
                </c:pt>
                <c:pt idx="96">
                  <c:v>7.2642408248115959</c:v>
                </c:pt>
                <c:pt idx="97">
                  <c:v>6.6062599422451873</c:v>
                </c:pt>
                <c:pt idx="98">
                  <c:v>5.99842906695058</c:v>
                </c:pt>
                <c:pt idx="99">
                  <c:v>5.4380293244423532</c:v>
                </c:pt>
                <c:pt idx="100">
                  <c:v>4.9223598385803529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2-43A7-85A4-5EF526D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253919"/>
        <c:axId val="1382252671"/>
      </c:lineChart>
      <c:catAx>
        <c:axId val="138225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252671"/>
        <c:crosses val="autoZero"/>
        <c:auto val="1"/>
        <c:lblAlgn val="ctr"/>
        <c:lblOffset val="100"/>
        <c:noMultiLvlLbl val="0"/>
      </c:catAx>
      <c:valAx>
        <c:axId val="13822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25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Delta!$H$4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Delta!$A$5:$A$105</c:f>
              <c:numCache>
                <c:formatCode>General</c:formatCode>
                <c:ptCount val="10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</c:numCache>
            </c:numRef>
          </c:cat>
          <c:val>
            <c:numRef>
              <c:f>Delta!$H$5:$H$105</c:f>
              <c:numCache>
                <c:formatCode>_(* #,##0.00_);_(* \(#,##0.00\);_(* "-"??_);_(@_)</c:formatCode>
                <c:ptCount val="101"/>
                <c:pt idx="0">
                  <c:v>-1.0655805806670654E-6</c:v>
                </c:pt>
                <c:pt idx="1">
                  <c:v>-1.2254991118381402E-6</c:v>
                </c:pt>
                <c:pt idx="2">
                  <c:v>-1.4040986232925339E-6</c:v>
                </c:pt>
                <c:pt idx="3">
                  <c:v>-1.6027168428026116E-6</c:v>
                </c:pt>
                <c:pt idx="4">
                  <c:v>-1.8226656828944066E-6</c:v>
                </c:pt>
                <c:pt idx="5">
                  <c:v>-2.065211365134188E-6</c:v>
                </c:pt>
                <c:pt idx="6">
                  <c:v>-2.3315530946429545E-6</c:v>
                </c:pt>
                <c:pt idx="7">
                  <c:v>-2.6228005436568377E-6</c:v>
                </c:pt>
                <c:pt idx="8">
                  <c:v>-2.9399504536602579E-6</c:v>
                </c:pt>
                <c:pt idx="9">
                  <c:v>-3.2838627129270876E-6</c:v>
                </c:pt>
                <c:pt idx="10">
                  <c:v>-3.6552363086118963E-6</c:v>
                </c:pt>
                <c:pt idx="11">
                  <c:v>-4.0545855882802374E-6</c:v>
                </c:pt>
                <c:pt idx="12">
                  <c:v>-4.4822172934894978E-6</c:v>
                </c:pt>
                <c:pt idx="13">
                  <c:v>-4.9382088464223913E-6</c:v>
                </c:pt>
                <c:pt idx="14">
                  <c:v>-5.4223883785267265E-6</c:v>
                </c:pt>
                <c:pt idx="15">
                  <c:v>-5.9343169867772625E-6</c:v>
                </c:pt>
                <c:pt idx="16">
                  <c:v>-6.4732736879887918E-6</c:v>
                </c:pt>
                <c:pt idx="17">
                  <c:v>-7.0382435143440418E-6</c:v>
                </c:pt>
                <c:pt idx="18">
                  <c:v>-7.627909154068593E-6</c:v>
                </c:pt>
                <c:pt idx="19">
                  <c:v>-8.2406464904639413E-6</c:v>
                </c:pt>
                <c:pt idx="20">
                  <c:v>-8.8745243311268362E-6</c:v>
                </c:pt>
                <c:pt idx="21">
                  <c:v>-9.5273085483085041E-6</c:v>
                </c:pt>
                <c:pt idx="22">
                  <c:v>-1.0196470772487223E-5</c:v>
                </c:pt>
                <c:pt idx="23">
                  <c:v>-1.0879201696099767E-5</c:v>
                </c:pt>
                <c:pt idx="24">
                  <c:v>-1.1572428954991085E-5</c:v>
                </c:pt>
                <c:pt idx="25">
                  <c:v>-1.2272839463651922E-5</c:v>
                </c:pt>
                <c:pt idx="26">
                  <c:v>-1.297690598898522E-5</c:v>
                </c:pt>
                <c:pt idx="27">
                  <c:v>-1.3680917658471956E-5</c:v>
                </c:pt>
                <c:pt idx="28">
                  <c:v>-1.4381014014465939E-5</c:v>
                </c:pt>
                <c:pt idx="29">
                  <c:v>-1.5073222149097389E-5</c:v>
                </c:pt>
                <c:pt idx="30">
                  <c:v>-1.5753496385907225E-5</c:v>
                </c:pt>
                <c:pt idx="31">
                  <c:v>-1.6417759916635022E-5</c:v>
                </c:pt>
                <c:pt idx="32">
                  <c:v>-1.7061947756031378E-5</c:v>
                </c:pt>
                <c:pt idx="33">
                  <c:v>-1.7682050345321155E-5</c:v>
                </c:pt>
                <c:pt idx="34">
                  <c:v>-1.8274157116812472E-5</c:v>
                </c:pt>
                <c:pt idx="35">
                  <c:v>-1.8834499328550593E-5</c:v>
                </c:pt>
                <c:pt idx="36">
                  <c:v>-1.9359491488894368E-5</c:v>
                </c:pt>
                <c:pt idx="37">
                  <c:v>-1.9845770716099225E-5</c:v>
                </c:pt>
                <c:pt idx="38">
                  <c:v>-2.029023341670986E-5</c:v>
                </c:pt>
                <c:pt idx="39">
                  <c:v>-2.0690068717744524E-5</c:v>
                </c:pt>
                <c:pt idx="40">
                  <c:v>-2.1042788149930922E-5</c:v>
                </c:pt>
                <c:pt idx="41">
                  <c:v>-2.1346251151016486E-5</c:v>
                </c:pt>
                <c:pt idx="42">
                  <c:v>-2.1598686037598565E-5</c:v>
                </c:pt>
                <c:pt idx="43">
                  <c:v>-2.1798706179032304E-5</c:v>
                </c:pt>
                <c:pt idx="44">
                  <c:v>-2.1945321195711102E-5</c:v>
                </c:pt>
                <c:pt idx="45">
                  <c:v>-2.2037943094286343E-5</c:v>
                </c:pt>
                <c:pt idx="46">
                  <c:v>-2.2076387342132313E-5</c:v>
                </c:pt>
                <c:pt idx="47">
                  <c:v>-2.2060868970590819E-5</c:v>
                </c:pt>
                <c:pt idx="48">
                  <c:v>-2.1991993879398804E-5</c:v>
                </c:pt>
                <c:pt idx="49">
                  <c:v>-2.1870745591544527E-5</c:v>
                </c:pt>
                <c:pt idx="50">
                  <c:v>-2.1698467777158711E-5</c:v>
                </c:pt>
                <c:pt idx="51">
                  <c:v>-2.1476842925718028E-5</c:v>
                </c:pt>
                <c:pt idx="52">
                  <c:v>-2.1207867596873195E-5</c:v>
                </c:pt>
                <c:pt idx="53">
                  <c:v>-2.0893824720943418E-5</c:v>
                </c:pt>
                <c:pt idx="54">
                  <c:v>-2.0537253450150817E-5</c:v>
                </c:pt>
                <c:pt idx="55">
                  <c:v>-2.0140917080886675E-5</c:v>
                </c:pt>
                <c:pt idx="56">
                  <c:v>-1.9707769575845639E-5</c:v>
                </c:pt>
                <c:pt idx="57">
                  <c:v>-1.9240921213123371E-5</c:v>
                </c:pt>
                <c:pt idx="58">
                  <c:v>-1.874360387794453E-5</c:v>
                </c:pt>
                <c:pt idx="59">
                  <c:v>-1.8219136492363645E-5</c:v>
                </c:pt>
                <c:pt idx="60">
                  <c:v>-1.7670891050007564E-5</c:v>
                </c:pt>
                <c:pt idx="61">
                  <c:v>-1.7102259687765656E-5</c:v>
                </c:pt>
                <c:pt idx="62">
                  <c:v>-1.6516623185443823E-5</c:v>
                </c:pt>
                <c:pt idx="63">
                  <c:v>-1.5917321238974637E-5</c:v>
                </c:pt>
                <c:pt idx="64">
                  <c:v>-1.5307624804049648E-5</c:v>
                </c:pt>
                <c:pt idx="65">
                  <c:v>-1.4690710756210396E-5</c:v>
                </c:pt>
                <c:pt idx="66">
                  <c:v>-1.406963906167222E-5</c:v>
                </c:pt>
                <c:pt idx="67">
                  <c:v>-1.3447332601557302E-5</c:v>
                </c:pt>
                <c:pt idx="68">
                  <c:v>-1.282655974178437E-5</c:v>
                </c:pt>
                <c:pt idx="69">
                  <c:v>-1.220991969251405E-5</c:v>
                </c:pt>
                <c:pt idx="70">
                  <c:v>-1.1599830655556925E-5</c:v>
                </c:pt>
                <c:pt idx="71">
                  <c:v>-1.0998520716179394E-5</c:v>
                </c:pt>
                <c:pt idx="72">
                  <c:v>-1.0408021397816418E-5</c:v>
                </c:pt>
                <c:pt idx="73">
                  <c:v>-9.8301637647085886E-6</c:v>
                </c:pt>
                <c:pt idx="74">
                  <c:v>-9.2665769286970095E-6</c:v>
                </c:pt>
                <c:pt idx="75">
                  <c:v>-8.7186887924652626E-6</c:v>
                </c:pt>
                <c:pt idx="76">
                  <c:v>-8.1877288424448522E-6</c:v>
                </c:pt>
                <c:pt idx="77">
                  <c:v>-7.6747327903187115E-6</c:v>
                </c:pt>
                <c:pt idx="78">
                  <c:v>-7.1805488523915705E-6</c:v>
                </c:pt>
                <c:pt idx="79">
                  <c:v>-6.7058454508018197E-6</c:v>
                </c:pt>
                <c:pt idx="80">
                  <c:v>-6.2511201193015098E-6</c:v>
                </c:pt>
                <c:pt idx="81">
                  <c:v>-5.8167093987700573E-6</c:v>
                </c:pt>
                <c:pt idx="82">
                  <c:v>-5.4027995133374567E-6</c:v>
                </c:pt>
                <c:pt idx="83">
                  <c:v>-5.0094376265490304E-6</c:v>
                </c:pt>
                <c:pt idx="84">
                  <c:v>-4.6365434879598191E-6</c:v>
                </c:pt>
                <c:pt idx="85">
                  <c:v>-4.2839212934545058E-6</c:v>
                </c:pt>
                <c:pt idx="86">
                  <c:v>-3.9512715970165383E-6</c:v>
                </c:pt>
                <c:pt idx="87">
                  <c:v>-3.6382031271928954E-6</c:v>
                </c:pt>
                <c:pt idx="88">
                  <c:v>-3.3442443777270478E-6</c:v>
                </c:pt>
                <c:pt idx="89">
                  <c:v>-3.0688548583969598E-6</c:v>
                </c:pt>
                <c:pt idx="90">
                  <c:v>-2.8114359086648155E-6</c:v>
                </c:pt>
                <c:pt idx="91">
                  <c:v>-2.5713409930323967E-6</c:v>
                </c:pt>
                <c:pt idx="92">
                  <c:v>-2.3478854127437881E-6</c:v>
                </c:pt>
                <c:pt idx="93">
                  <c:v>-2.1403553834750359E-6</c:v>
                </c:pt>
                <c:pt idx="94">
                  <c:v>-1.9480164427259478E-6</c:v>
                </c:pt>
                <c:pt idx="95">
                  <c:v>-1.7701211636453057E-6</c:v>
                </c:pt>
                <c:pt idx="96">
                  <c:v>-1.6059161638837832E-6</c:v>
                </c:pt>
                <c:pt idx="97">
                  <c:v>-1.4546484087105229E-6</c:v>
                </c:pt>
                <c:pt idx="98">
                  <c:v>-1.3155708170210897E-6</c:v>
                </c:pt>
                <c:pt idx="99">
                  <c:v>-1.1879471869978732E-6</c:v>
                </c:pt>
                <c:pt idx="100">
                  <c:v>-1.0710564650802392E-6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B-409C-941B-63168D720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639231"/>
        <c:axId val="1701635071"/>
      </c:lineChart>
      <c:catAx>
        <c:axId val="170163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1635071"/>
        <c:crosses val="autoZero"/>
        <c:auto val="1"/>
        <c:lblAlgn val="ctr"/>
        <c:lblOffset val="100"/>
        <c:noMultiLvlLbl val="0"/>
      </c:catAx>
      <c:valAx>
        <c:axId val="17016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163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Theta!$E$4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Theta!$A$5:$A$45</c:f>
              <c:numCache>
                <c:formatCode>0.00</c:formatCode>
                <c:ptCount val="41"/>
                <c:pt idx="0">
                  <c:v>2</c:v>
                </c:pt>
                <c:pt idx="1">
                  <c:v>1.95</c:v>
                </c:pt>
                <c:pt idx="2">
                  <c:v>1.9</c:v>
                </c:pt>
                <c:pt idx="3">
                  <c:v>1.85</c:v>
                </c:pt>
                <c:pt idx="4">
                  <c:v>1.8</c:v>
                </c:pt>
                <c:pt idx="5">
                  <c:v>1.75</c:v>
                </c:pt>
                <c:pt idx="6">
                  <c:v>1.7</c:v>
                </c:pt>
                <c:pt idx="7">
                  <c:v>1.65</c:v>
                </c:pt>
                <c:pt idx="8">
                  <c:v>1.6</c:v>
                </c:pt>
                <c:pt idx="9">
                  <c:v>1.55</c:v>
                </c:pt>
                <c:pt idx="10">
                  <c:v>1.5</c:v>
                </c:pt>
                <c:pt idx="11">
                  <c:v>1.45</c:v>
                </c:pt>
                <c:pt idx="12">
                  <c:v>1.4</c:v>
                </c:pt>
                <c:pt idx="13">
                  <c:v>1.35</c:v>
                </c:pt>
                <c:pt idx="14">
                  <c:v>1.3</c:v>
                </c:pt>
                <c:pt idx="15">
                  <c:v>1.25</c:v>
                </c:pt>
                <c:pt idx="16">
                  <c:v>1.2</c:v>
                </c:pt>
                <c:pt idx="17">
                  <c:v>1.1499999999999999</c:v>
                </c:pt>
                <c:pt idx="18">
                  <c:v>1.1000000000000001</c:v>
                </c:pt>
                <c:pt idx="19">
                  <c:v>1.05</c:v>
                </c:pt>
                <c:pt idx="20">
                  <c:v>1</c:v>
                </c:pt>
                <c:pt idx="21">
                  <c:v>0.95</c:v>
                </c:pt>
                <c:pt idx="22">
                  <c:v>0.9</c:v>
                </c:pt>
                <c:pt idx="23">
                  <c:v>0.85</c:v>
                </c:pt>
                <c:pt idx="24">
                  <c:v>0.8</c:v>
                </c:pt>
                <c:pt idx="25">
                  <c:v>0.75</c:v>
                </c:pt>
                <c:pt idx="26">
                  <c:v>0.7</c:v>
                </c:pt>
                <c:pt idx="27">
                  <c:v>0.65</c:v>
                </c:pt>
                <c:pt idx="28">
                  <c:v>0.6</c:v>
                </c:pt>
                <c:pt idx="29">
                  <c:v>0.55000000000000004</c:v>
                </c:pt>
                <c:pt idx="30">
                  <c:v>0.5</c:v>
                </c:pt>
                <c:pt idx="31">
                  <c:v>0.45</c:v>
                </c:pt>
                <c:pt idx="32">
                  <c:v>0.4</c:v>
                </c:pt>
                <c:pt idx="33">
                  <c:v>0.35</c:v>
                </c:pt>
                <c:pt idx="34">
                  <c:v>0.3</c:v>
                </c:pt>
                <c:pt idx="35">
                  <c:v>0.25</c:v>
                </c:pt>
                <c:pt idx="36">
                  <c:v>0.2</c:v>
                </c:pt>
                <c:pt idx="37">
                  <c:v>0.15</c:v>
                </c:pt>
                <c:pt idx="38">
                  <c:v>0.1</c:v>
                </c:pt>
                <c:pt idx="39">
                  <c:v>0.05</c:v>
                </c:pt>
                <c:pt idx="40">
                  <c:v>0.01</c:v>
                </c:pt>
              </c:numCache>
            </c:numRef>
          </c:cat>
          <c:val>
            <c:numRef>
              <c:f>Theta!$E$5:$E$45</c:f>
              <c:numCache>
                <c:formatCode>_(* #,##0.00_);_(* \(#,##0.00\);_(* "-"??_);_(@_)</c:formatCode>
                <c:ptCount val="41"/>
                <c:pt idx="0">
                  <c:v>-8.1078125879208258</c:v>
                </c:pt>
                <c:pt idx="1">
                  <c:v>-8.1679694011177553</c:v>
                </c:pt>
                <c:pt idx="2">
                  <c:v>-8.2304194178688164</c:v>
                </c:pt>
                <c:pt idx="3">
                  <c:v>-8.2953178194061792</c:v>
                </c:pt>
                <c:pt idx="4">
                  <c:v>-8.3628348199767526</c:v>
                </c:pt>
                <c:pt idx="5">
                  <c:v>-8.4331575890226276</c:v>
                </c:pt>
                <c:pt idx="6">
                  <c:v>-8.5064924823073689</c:v>
                </c:pt>
                <c:pt idx="7">
                  <c:v>-8.5830676424158909</c:v>
                </c:pt>
                <c:pt idx="8">
                  <c:v>-8.6631360431134787</c:v>
                </c:pt>
                <c:pt idx="9">
                  <c:v>-8.74697906993182</c:v>
                </c:pt>
                <c:pt idx="10">
                  <c:v>-8.8349107522581782</c:v>
                </c:pt>
                <c:pt idx="11">
                  <c:v>-8.927282791770768</c:v>
                </c:pt>
                <c:pt idx="12">
                  <c:v>-9.0244905705282008</c:v>
                </c:pt>
                <c:pt idx="13">
                  <c:v>-9.126980372486468</c:v>
                </c:pt>
                <c:pt idx="14">
                  <c:v>-9.2352581190271152</c:v>
                </c:pt>
                <c:pt idx="15">
                  <c:v>-9.3499000083853296</c:v>
                </c:pt>
                <c:pt idx="16">
                  <c:v>-9.4715655694808234</c:v>
                </c:pt>
                <c:pt idx="17">
                  <c:v>-9.6010138053731264</c:v>
                </c:pt>
                <c:pt idx="18">
                  <c:v>-9.7391233292208028</c:v>
                </c:pt>
                <c:pt idx="19">
                  <c:v>-9.8869177143652003</c:v>
                </c:pt>
                <c:pt idx="20">
                  <c:v>-10.045597732724078</c:v>
                </c:pt>
                <c:pt idx="21">
                  <c:v>-10.216582808129564</c:v>
                </c:pt>
                <c:pt idx="22">
                  <c:v>-10.401564967659549</c:v>
                </c:pt>
                <c:pt idx="23">
                  <c:v>-10.602580001852058</c:v>
                </c:pt>
                <c:pt idx="24">
                  <c:v>-10.822102719674405</c:v>
                </c:pt>
                <c:pt idx="25">
                  <c:v>-11.063176571901371</c:v>
                </c:pt>
                <c:pt idx="26">
                  <c:v>-11.329593326141506</c:v>
                </c:pt>
                <c:pt idx="27">
                  <c:v>-11.626147358748291</c:v>
                </c:pt>
                <c:pt idx="28">
                  <c:v>-11.959004178464088</c:v>
                </c:pt>
                <c:pt idx="29">
                  <c:v>-12.336249227607944</c:v>
                </c:pt>
                <c:pt idx="30">
                  <c:v>-12.768731381566806</c:v>
                </c:pt>
                <c:pt idx="31">
                  <c:v>-13.271408461650902</c:v>
                </c:pt>
                <c:pt idx="32">
                  <c:v>-13.865590867835554</c:v>
                </c:pt>
                <c:pt idx="33">
                  <c:v>-14.582890152888162</c:v>
                </c:pt>
                <c:pt idx="34">
                  <c:v>-15.472650671068205</c:v>
                </c:pt>
                <c:pt idx="35">
                  <c:v>-16.617194515607967</c:v>
                </c:pt>
                <c:pt idx="36">
                  <c:v>-18.166906352489654</c:v>
                </c:pt>
                <c:pt idx="37">
                  <c:v>-20.435270972026448</c:v>
                </c:pt>
                <c:pt idx="38">
                  <c:v>-24.230788848394258</c:v>
                </c:pt>
                <c:pt idx="39">
                  <c:v>-32.731102552068918</c:v>
                </c:pt>
                <c:pt idx="40">
                  <c:v>-66.69744816886076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B-4A01-A4BB-953D29C42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743503"/>
        <c:axId val="1775743919"/>
      </c:lineChart>
      <c:catAx>
        <c:axId val="177574350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5743919"/>
        <c:crosses val="autoZero"/>
        <c:auto val="1"/>
        <c:lblAlgn val="ctr"/>
        <c:lblOffset val="100"/>
        <c:noMultiLvlLbl val="0"/>
      </c:catAx>
      <c:valAx>
        <c:axId val="17757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574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Vega!$E$4</c:f>
              <c:strCache>
                <c:ptCount val="1"/>
                <c:pt idx="0">
                  <c:v>Vega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Vega!$A$5:$A$105</c:f>
              <c:numCache>
                <c:formatCode>0%</c:formatCode>
                <c:ptCount val="101"/>
                <c:pt idx="0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Vega!$E$5:$E$105</c:f>
              <c:numCache>
                <c:formatCode>_(* #,##0.00_);_(* \(#,##0.00\);_(* "-"??_);_(@_)</c:formatCode>
                <c:ptCount val="101"/>
                <c:pt idx="0">
                  <c:v>4.3731091732513944E-11</c:v>
                </c:pt>
                <c:pt idx="1">
                  <c:v>61.247295637170502</c:v>
                </c:pt>
                <c:pt idx="2">
                  <c:v>75.700380523282575</c:v>
                </c:pt>
                <c:pt idx="3">
                  <c:v>78.727756652328097</c:v>
                </c:pt>
                <c:pt idx="4">
                  <c:v>79.813680977865204</c:v>
                </c:pt>
                <c:pt idx="5">
                  <c:v>80.319141291810666</c:v>
                </c:pt>
                <c:pt idx="6">
                  <c:v>80.592682993493995</c:v>
                </c:pt>
                <c:pt idx="7">
                  <c:v>80.755595912047482</c:v>
                </c:pt>
                <c:pt idx="8">
                  <c:v>80.858955649240656</c:v>
                </c:pt>
                <c:pt idx="9">
                  <c:v>80.927280022191269</c:v>
                </c:pt>
                <c:pt idx="10">
                  <c:v>80.973522518479342</c:v>
                </c:pt>
                <c:pt idx="11">
                  <c:v>81.005047950525523</c:v>
                </c:pt>
                <c:pt idx="12">
                  <c:v>81.026293958155534</c:v>
                </c:pt>
                <c:pt idx="13">
                  <c:v>81.040063458774199</c:v>
                </c:pt>
                <c:pt idx="14">
                  <c:v>81.048197336891306</c:v>
                </c:pt>
                <c:pt idx="15">
                  <c:v>81.051945076822918</c:v>
                </c:pt>
                <c:pt idx="16">
                  <c:v>81.052178935062287</c:v>
                </c:pt>
                <c:pt idx="17">
                  <c:v>81.049522813802312</c:v>
                </c:pt>
                <c:pt idx="18">
                  <c:v>81.044432557127578</c:v>
                </c:pt>
                <c:pt idx="19">
                  <c:v>81.037247520366321</c:v>
                </c:pt>
                <c:pt idx="20">
                  <c:v>81.028224583612385</c:v>
                </c:pt>
                <c:pt idx="21">
                  <c:v>81.01756112118008</c:v>
                </c:pt>
                <c:pt idx="22">
                  <c:v>81.005410842571948</c:v>
                </c:pt>
                <c:pt idx="23">
                  <c:v>80.991894925399492</c:v>
                </c:pt>
                <c:pt idx="24">
                  <c:v>80.977109973952054</c:v>
                </c:pt>
                <c:pt idx="25">
                  <c:v>80.961133797139041</c:v>
                </c:pt>
                <c:pt idx="26">
                  <c:v>80.94402966280164</c:v>
                </c:pt>
                <c:pt idx="27">
                  <c:v>80.925849470821362</c:v>
                </c:pt>
                <c:pt idx="28">
                  <c:v>80.906636148007081</c:v>
                </c:pt>
                <c:pt idx="29">
                  <c:v>80.886425475472421</c:v>
                </c:pt>
                <c:pt idx="30">
                  <c:v>80.865247497140672</c:v>
                </c:pt>
                <c:pt idx="31">
                  <c:v>80.843127615612502</c:v>
                </c:pt>
                <c:pt idx="32">
                  <c:v>80.820087452255223</c:v>
                </c:pt>
                <c:pt idx="33">
                  <c:v>80.79614552775115</c:v>
                </c:pt>
                <c:pt idx="34">
                  <c:v>80.771317804691222</c:v>
                </c:pt>
                <c:pt idx="35">
                  <c:v>80.745618123269082</c:v>
                </c:pt>
                <c:pt idx="36">
                  <c:v>80.71905855348227</c:v>
                </c:pt>
                <c:pt idx="37">
                  <c:v>80.691649681635212</c:v>
                </c:pt>
                <c:pt idx="38">
                  <c:v>80.663400844783638</c:v>
                </c:pt>
                <c:pt idx="39">
                  <c:v>80.634320323654549</c:v>
                </c:pt>
                <c:pt idx="40">
                  <c:v>80.604415502237373</c:v>
                </c:pt>
                <c:pt idx="41">
                  <c:v>80.57369300046642</c:v>
                </c:pt>
                <c:pt idx="42">
                  <c:v>80.542158785055548</c:v>
                </c:pt>
                <c:pt idx="43">
                  <c:v>80.509818262500318</c:v>
                </c:pt>
                <c:pt idx="44">
                  <c:v>80.476676357451211</c:v>
                </c:pt>
                <c:pt idx="45">
                  <c:v>80.442737579028091</c:v>
                </c:pt>
                <c:pt idx="46">
                  <c:v>80.40800607714948</c:v>
                </c:pt>
                <c:pt idx="47">
                  <c:v>80.372485690556587</c:v>
                </c:pt>
                <c:pt idx="48">
                  <c:v>80.336179987902</c:v>
                </c:pt>
                <c:pt idx="49">
                  <c:v>80.299092303022277</c:v>
                </c:pt>
                <c:pt idx="50">
                  <c:v>80.261225765315885</c:v>
                </c:pt>
                <c:pt idx="51">
                  <c:v>80.222583325985823</c:v>
                </c:pt>
                <c:pt idx="52">
                  <c:v>80.183167780776884</c:v>
                </c:pt>
                <c:pt idx="53">
                  <c:v>80.142981789731266</c:v>
                </c:pt>
                <c:pt idx="54">
                  <c:v>80.102027894399896</c:v>
                </c:pt>
                <c:pt idx="55">
                  <c:v>80.060308532875894</c:v>
                </c:pt>
                <c:pt idx="56">
                  <c:v>80.017826052958299</c:v>
                </c:pt>
                <c:pt idx="57">
                  <c:v>79.974582723705979</c:v>
                </c:pt>
                <c:pt idx="58">
                  <c:v>79.930580745601659</c:v>
                </c:pt>
                <c:pt idx="59">
                  <c:v>79.885822259512679</c:v>
                </c:pt>
                <c:pt idx="60">
                  <c:v>79.840309354607541</c:v>
                </c:pt>
                <c:pt idx="61">
                  <c:v>79.794044075363814</c:v>
                </c:pt>
                <c:pt idx="62">
                  <c:v>79.747028427783519</c:v>
                </c:pt>
                <c:pt idx="63">
                  <c:v>79.699264384915821</c:v>
                </c:pt>
                <c:pt idx="64">
                  <c:v>79.650753891772666</c:v>
                </c:pt>
                <c:pt idx="65">
                  <c:v>79.601498869711492</c:v>
                </c:pt>
                <c:pt idx="66">
                  <c:v>79.55150122034884</c:v>
                </c:pt>
                <c:pt idx="67">
                  <c:v>79.500762829060562</c:v>
                </c:pt>
                <c:pt idx="68">
                  <c:v>79.449285568116522</c:v>
                </c:pt>
                <c:pt idx="69">
                  <c:v>79.397071299492026</c:v>
                </c:pt>
                <c:pt idx="70">
                  <c:v>79.34412187739234</c:v>
                </c:pt>
                <c:pt idx="71">
                  <c:v>79.290439150522346</c:v>
                </c:pt>
                <c:pt idx="72">
                  <c:v>79.236024964129484</c:v>
                </c:pt>
                <c:pt idx="73">
                  <c:v>79.180881161844297</c:v>
                </c:pt>
                <c:pt idx="74">
                  <c:v>79.125009587340543</c:v>
                </c:pt>
                <c:pt idx="75">
                  <c:v>79.068412085833529</c:v>
                </c:pt>
                <c:pt idx="76">
                  <c:v>79.011090505433842</c:v>
                </c:pt>
                <c:pt idx="77">
                  <c:v>78.953046698371111</c:v>
                </c:pt>
                <c:pt idx="78">
                  <c:v>78.894282522100951</c:v>
                </c:pt>
                <c:pt idx="79">
                  <c:v>78.834799840306843</c:v>
                </c:pt>
                <c:pt idx="80">
                  <c:v>78.774600523807266</c:v>
                </c:pt>
                <c:pt idx="81">
                  <c:v>78.713686451377328</c:v>
                </c:pt>
                <c:pt idx="82">
                  <c:v>78.652059510493061</c:v>
                </c:pt>
                <c:pt idx="83">
                  <c:v>78.589721598005681</c:v>
                </c:pt>
                <c:pt idx="84">
                  <c:v>78.52667462075253</c:v>
                </c:pt>
                <c:pt idx="85">
                  <c:v>78.462920496110343</c:v>
                </c:pt>
                <c:pt idx="86">
                  <c:v>78.398461152496211</c:v>
                </c:pt>
                <c:pt idx="87">
                  <c:v>78.333298529820908</c:v>
                </c:pt>
                <c:pt idx="88">
                  <c:v>78.267434579898946</c:v>
                </c:pt>
                <c:pt idx="89">
                  <c:v>78.200871266818865</c:v>
                </c:pt>
                <c:pt idx="90">
                  <c:v>78.133610567277657</c:v>
                </c:pt>
                <c:pt idx="91">
                  <c:v>78.065654470881753</c:v>
                </c:pt>
                <c:pt idx="92">
                  <c:v>77.99700498041814</c:v>
                </c:pt>
                <c:pt idx="93">
                  <c:v>77.927664112097546</c:v>
                </c:pt>
                <c:pt idx="94">
                  <c:v>77.857633895772139</c:v>
                </c:pt>
                <c:pt idx="95">
                  <c:v>77.786916375129991</c:v>
                </c:pt>
                <c:pt idx="96">
                  <c:v>77.71551360786799</c:v>
                </c:pt>
                <c:pt idx="97">
                  <c:v>77.643427665844854</c:v>
                </c:pt>
                <c:pt idx="98">
                  <c:v>77.570660635216029</c:v>
                </c:pt>
                <c:pt idx="99">
                  <c:v>77.497214616551759</c:v>
                </c:pt>
                <c:pt idx="100">
                  <c:v>77.423091724939482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6-4094-BCC9-33C6633A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145631"/>
        <c:axId val="1767138143"/>
      </c:lineChart>
      <c:catAx>
        <c:axId val="17671456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138143"/>
        <c:crosses val="autoZero"/>
        <c:auto val="1"/>
        <c:lblAlgn val="ctr"/>
        <c:lblOffset val="100"/>
        <c:noMultiLvlLbl val="0"/>
      </c:catAx>
      <c:valAx>
        <c:axId val="17671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14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4</xdr:row>
      <xdr:rowOff>190500</xdr:rowOff>
    </xdr:from>
    <xdr:to>
      <xdr:col>13</xdr:col>
      <xdr:colOff>200025</xdr:colOff>
      <xdr:row>18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9FF435-9ACF-44E9-AB24-BDC71E05C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19</xdr:row>
      <xdr:rowOff>95250</xdr:rowOff>
    </xdr:from>
    <xdr:to>
      <xdr:col>13</xdr:col>
      <xdr:colOff>180975</xdr:colOff>
      <xdr:row>32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A4D3FAA-D462-4EB1-8116-31773D422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</xdr:row>
      <xdr:rowOff>161925</xdr:rowOff>
    </xdr:from>
    <xdr:to>
      <xdr:col>18</xdr:col>
      <xdr:colOff>104775</xdr:colOff>
      <xdr:row>14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5AF613A-EEB3-46EA-B3C8-D8114B4E8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16</xdr:row>
      <xdr:rowOff>171450</xdr:rowOff>
    </xdr:from>
    <xdr:to>
      <xdr:col>18</xdr:col>
      <xdr:colOff>114300</xdr:colOff>
      <xdr:row>29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7786249-13A3-4A07-86EF-C08C7A747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428625</xdr:colOff>
      <xdr:row>2</xdr:row>
      <xdr:rowOff>28575</xdr:rowOff>
    </xdr:from>
    <xdr:to>
      <xdr:col>25</xdr:col>
      <xdr:colOff>200025</xdr:colOff>
      <xdr:row>15</xdr:row>
      <xdr:rowOff>47625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324648E-A4AE-4D59-BDFD-2AAA9D482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437030</xdr:colOff>
      <xdr:row>17</xdr:row>
      <xdr:rowOff>22412</xdr:rowOff>
    </xdr:from>
    <xdr:to>
      <xdr:col>25</xdr:col>
      <xdr:colOff>224118</xdr:colOff>
      <xdr:row>29</xdr:row>
      <xdr:rowOff>210671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6880833-3F2E-4489-A05E-0BA6DA925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133350</xdr:rowOff>
    </xdr:from>
    <xdr:to>
      <xdr:col>12</xdr:col>
      <xdr:colOff>142875</xdr:colOff>
      <xdr:row>14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A9340A-7AE7-49BC-8C52-279967D46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3</xdr:row>
      <xdr:rowOff>28575</xdr:rowOff>
    </xdr:from>
    <xdr:to>
      <xdr:col>12</xdr:col>
      <xdr:colOff>123825</xdr:colOff>
      <xdr:row>16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4B3DD1D-D571-4054-9CF9-959DAD9F4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opLeftCell="F16" workbookViewId="0">
      <selection activeCell="F2" sqref="F2"/>
    </sheetView>
  </sheetViews>
  <sheetFormatPr defaultRowHeight="16.5" x14ac:dyDescent="0.3"/>
  <cols>
    <col min="1" max="6" width="12.75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>
        <v>330</v>
      </c>
      <c r="B2" s="4">
        <v>43282</v>
      </c>
      <c r="C2" s="4">
        <v>43545</v>
      </c>
      <c r="D2" s="5">
        <f>NETWORKDAYS(B2,C2)/252</f>
        <v>0.75</v>
      </c>
      <c r="E2" s="6">
        <v>0.02</v>
      </c>
      <c r="F2" s="6">
        <v>0.1</v>
      </c>
    </row>
    <row r="4" spans="1:6" x14ac:dyDescent="0.3">
      <c r="A4" s="2" t="s">
        <v>6</v>
      </c>
      <c r="B4" s="2" t="s">
        <v>7</v>
      </c>
      <c r="C4" s="2" t="s">
        <v>8</v>
      </c>
      <c r="D4" s="2" t="s">
        <v>16</v>
      </c>
      <c r="E4" s="2" t="s">
        <v>10</v>
      </c>
      <c r="F4" s="2" t="s">
        <v>11</v>
      </c>
    </row>
    <row r="5" spans="1:6" x14ac:dyDescent="0.3">
      <c r="A5" s="8">
        <v>300</v>
      </c>
      <c r="B5" s="10">
        <f>( LN(A5/A$2) + (E$2+F$2^2*0.5)*D$2 ) / ( F$2* SQRT(D$2) )</f>
        <v>-0.88404080838466248</v>
      </c>
      <c r="C5" s="10">
        <f xml:space="preserve"> B5 - F$2 * SQRT(D$2)</f>
        <v>-0.97064334876310632</v>
      </c>
      <c r="D5" s="11">
        <f xml:space="preserve"> A5 * _xlfn.NORM.S.DIST(B5, TRUE) - A$2*EXP(-E$2*D$2)*_xlfn.NORM.S.DIST(C5,TRUE)</f>
        <v>2.5812468377893865</v>
      </c>
      <c r="E5" s="9">
        <f>MAX(0, A5-A$2)</f>
        <v>0</v>
      </c>
      <c r="F5" s="10">
        <f>D5-E5</f>
        <v>2.5812468377893865</v>
      </c>
    </row>
    <row r="6" spans="1:6" x14ac:dyDescent="0.3">
      <c r="A6" s="8">
        <v>301</v>
      </c>
      <c r="B6" s="34">
        <f t="shared" ref="B6:B65" si="0">( LN(A6/A$2) + (E$2+F$2^2*0.5)*D$2 ) / ( F$2* SQRT(D$2) )</f>
        <v>-0.84561479826841657</v>
      </c>
      <c r="C6" s="34">
        <f t="shared" ref="C6:C65" si="1" xml:space="preserve"> B6 - F$2 * SQRT(D$2)</f>
        <v>-0.93221733864686041</v>
      </c>
      <c r="D6" s="35">
        <f t="shared" ref="D6:D65" si="2" xml:space="preserve"> A6 * _xlfn.NORM.S.DIST(B6, TRUE) - A$2*EXP(-E$2*D$2)*_xlfn.NORM.S.DIST(C6,TRUE)</f>
        <v>2.7748310201054665</v>
      </c>
      <c r="E6" s="27">
        <f t="shared" ref="E6:E65" si="3">MAX(0, A6-A$2)</f>
        <v>0</v>
      </c>
      <c r="F6" s="34">
        <f t="shared" ref="F6:F65" si="4">D6-E6</f>
        <v>2.7748310201054665</v>
      </c>
    </row>
    <row r="7" spans="1:6" x14ac:dyDescent="0.3">
      <c r="A7" s="8">
        <v>302</v>
      </c>
      <c r="B7" s="34">
        <f t="shared" si="0"/>
        <v>-0.80731623783935647</v>
      </c>
      <c r="C7" s="34">
        <f t="shared" si="1"/>
        <v>-0.8939187782178003</v>
      </c>
      <c r="D7" s="35">
        <f t="shared" si="2"/>
        <v>2.9791183768409937</v>
      </c>
      <c r="E7" s="27">
        <f t="shared" si="3"/>
        <v>0</v>
      </c>
      <c r="F7" s="34">
        <f t="shared" si="4"/>
        <v>2.9791183768409937</v>
      </c>
    </row>
    <row r="8" spans="1:6" x14ac:dyDescent="0.3">
      <c r="A8" s="8">
        <v>303</v>
      </c>
      <c r="B8" s="34">
        <f t="shared" si="0"/>
        <v>-0.76914428445261318</v>
      </c>
      <c r="C8" s="34">
        <f t="shared" si="1"/>
        <v>-0.85574682483105702</v>
      </c>
      <c r="D8" s="35">
        <f t="shared" si="2"/>
        <v>3.1944164603309275</v>
      </c>
      <c r="E8" s="27">
        <f t="shared" si="3"/>
        <v>0</v>
      </c>
      <c r="F8" s="34">
        <f t="shared" si="4"/>
        <v>3.1944164603309275</v>
      </c>
    </row>
    <row r="9" spans="1:6" x14ac:dyDescent="0.3">
      <c r="A9" s="8">
        <v>304</v>
      </c>
      <c r="B9" s="34">
        <f t="shared" si="0"/>
        <v>-0.73109810379262052</v>
      </c>
      <c r="C9" s="34">
        <f t="shared" si="1"/>
        <v>-0.81770064417106436</v>
      </c>
      <c r="D9" s="35">
        <f t="shared" si="2"/>
        <v>3.4210240860227827</v>
      </c>
      <c r="E9" s="27">
        <f t="shared" si="3"/>
        <v>0</v>
      </c>
      <c r="F9" s="34">
        <f t="shared" si="4"/>
        <v>3.4210240860227827</v>
      </c>
    </row>
    <row r="10" spans="1:6" x14ac:dyDescent="0.3">
      <c r="A10" s="8">
        <v>305</v>
      </c>
      <c r="B10" s="34">
        <f t="shared" si="0"/>
        <v>-0.69317686976370219</v>
      </c>
      <c r="C10" s="34">
        <f t="shared" si="1"/>
        <v>-0.77977941014214602</v>
      </c>
      <c r="D10" s="35">
        <f t="shared" si="2"/>
        <v>3.6592303298050552</v>
      </c>
      <c r="E10" s="27">
        <f t="shared" si="3"/>
        <v>0</v>
      </c>
      <c r="F10" s="34">
        <f t="shared" si="4"/>
        <v>3.6592303298050552</v>
      </c>
    </row>
    <row r="11" spans="1:6" x14ac:dyDescent="0.3">
      <c r="A11" s="8">
        <v>306</v>
      </c>
      <c r="B11" s="34">
        <f t="shared" si="0"/>
        <v>-0.65537976438243861</v>
      </c>
      <c r="C11" s="34">
        <f t="shared" si="1"/>
        <v>-0.74198230476088245</v>
      </c>
      <c r="D11" s="35">
        <f t="shared" si="2"/>
        <v>3.9093135556724832</v>
      </c>
      <c r="E11" s="27">
        <f t="shared" si="3"/>
        <v>0</v>
      </c>
      <c r="F11" s="34">
        <f t="shared" si="4"/>
        <v>3.9093135556724832</v>
      </c>
    </row>
    <row r="12" spans="1:6" x14ac:dyDescent="0.3">
      <c r="A12" s="8">
        <v>307</v>
      </c>
      <c r="B12" s="34">
        <f t="shared" si="0"/>
        <v>-0.61770597767180646</v>
      </c>
      <c r="C12" s="34">
        <f t="shared" si="1"/>
        <v>-0.7043085180502503</v>
      </c>
      <c r="D12" s="35">
        <f t="shared" si="2"/>
        <v>4.1715404794258006</v>
      </c>
      <c r="E12" s="27">
        <f t="shared" si="3"/>
        <v>0</v>
      </c>
      <c r="F12" s="34">
        <f t="shared" si="4"/>
        <v>4.1715404794258006</v>
      </c>
    </row>
    <row r="13" spans="1:6" x14ac:dyDescent="0.3">
      <c r="A13" s="8">
        <v>308</v>
      </c>
      <c r="B13" s="34">
        <f t="shared" si="0"/>
        <v>-0.58015470755702359</v>
      </c>
      <c r="C13" s="34">
        <f t="shared" si="1"/>
        <v>-0.66675724793546742</v>
      </c>
      <c r="D13" s="35">
        <f t="shared" si="2"/>
        <v>4.4461652738488056</v>
      </c>
      <c r="E13" s="27">
        <f t="shared" si="3"/>
        <v>0</v>
      </c>
      <c r="F13" s="34">
        <f t="shared" si="4"/>
        <v>4.4461652738488056</v>
      </c>
    </row>
    <row r="14" spans="1:6" x14ac:dyDescent="0.3">
      <c r="A14" s="8">
        <v>309</v>
      </c>
      <c r="B14" s="34">
        <f t="shared" si="0"/>
        <v>-0.54272515976309021</v>
      </c>
      <c r="C14" s="34">
        <f t="shared" si="1"/>
        <v>-0.62932770014153405</v>
      </c>
      <c r="D14" s="35">
        <f t="shared" si="2"/>
        <v>4.7334287205042926</v>
      </c>
      <c r="E14" s="27">
        <f t="shared" si="3"/>
        <v>0</v>
      </c>
      <c r="F14" s="34">
        <f t="shared" si="4"/>
        <v>4.7334287205042926</v>
      </c>
    </row>
    <row r="15" spans="1:6" x14ac:dyDescent="0.3">
      <c r="A15" s="8">
        <v>310</v>
      </c>
      <c r="B15" s="34">
        <f t="shared" si="0"/>
        <v>-0.50541654771398314</v>
      </c>
      <c r="C15" s="34">
        <f t="shared" si="1"/>
        <v>-0.59201908809242698</v>
      </c>
      <c r="D15" s="35">
        <f t="shared" si="2"/>
        <v>5.0335574129475589</v>
      </c>
      <c r="E15" s="27">
        <f t="shared" si="3"/>
        <v>0</v>
      </c>
      <c r="F15" s="34">
        <f t="shared" si="4"/>
        <v>5.0335574129475589</v>
      </c>
    </row>
    <row r="16" spans="1:6" x14ac:dyDescent="0.3">
      <c r="A16" s="8">
        <v>311</v>
      </c>
      <c r="B16" s="34">
        <f t="shared" si="0"/>
        <v>-0.46822809243347568</v>
      </c>
      <c r="C16" s="34">
        <f t="shared" si="1"/>
        <v>-0.55483063281191958</v>
      </c>
      <c r="D16" s="35">
        <f t="shared" si="2"/>
        <v>5.3467630157782509</v>
      </c>
      <c r="E16" s="27">
        <f t="shared" si="3"/>
        <v>0</v>
      </c>
      <c r="F16" s="34">
        <f t="shared" si="4"/>
        <v>5.3467630157782509</v>
      </c>
    </row>
    <row r="17" spans="1:6" x14ac:dyDescent="0.3">
      <c r="A17" s="8">
        <v>312</v>
      </c>
      <c r="B17" s="34">
        <f t="shared" si="0"/>
        <v>-0.43115902244754134</v>
      </c>
      <c r="C17" s="34">
        <f t="shared" si="1"/>
        <v>-0.51776156282598518</v>
      </c>
      <c r="D17" s="35">
        <f t="shared" si="2"/>
        <v>5.673241583536452</v>
      </c>
      <c r="E17" s="27">
        <f t="shared" si="3"/>
        <v>0</v>
      </c>
      <c r="F17" s="34">
        <f t="shared" si="4"/>
        <v>5.673241583536452</v>
      </c>
    </row>
    <row r="18" spans="1:6" x14ac:dyDescent="0.3">
      <c r="A18" s="8">
        <v>313</v>
      </c>
      <c r="B18" s="34">
        <f t="shared" si="0"/>
        <v>-0.39420857368833384</v>
      </c>
      <c r="C18" s="34">
        <f t="shared" si="1"/>
        <v>-0.48081111406677768</v>
      </c>
      <c r="D18" s="35">
        <f t="shared" si="2"/>
        <v>6.0131729430100052</v>
      </c>
      <c r="E18" s="27">
        <f t="shared" si="3"/>
        <v>0</v>
      </c>
      <c r="F18" s="34">
        <f t="shared" si="4"/>
        <v>6.0131729430100052</v>
      </c>
    </row>
    <row r="19" spans="1:6" x14ac:dyDescent="0.3">
      <c r="A19" s="8">
        <v>314</v>
      </c>
      <c r="B19" s="34">
        <f t="shared" si="0"/>
        <v>-0.35737598939968473</v>
      </c>
      <c r="C19" s="34">
        <f t="shared" si="1"/>
        <v>-0.44397852977812857</v>
      </c>
      <c r="D19" s="35">
        <f t="shared" si="2"/>
        <v>6.3667201420526567</v>
      </c>
      <c r="E19" s="27">
        <f t="shared" si="3"/>
        <v>0</v>
      </c>
      <c r="F19" s="34">
        <f t="shared" si="4"/>
        <v>6.3667201420526567</v>
      </c>
    </row>
    <row r="20" spans="1:6" x14ac:dyDescent="0.3">
      <c r="A20" s="8">
        <v>315</v>
      </c>
      <c r="B20" s="34">
        <f t="shared" si="0"/>
        <v>-0.32066052004410966</v>
      </c>
      <c r="C20" s="34">
        <f t="shared" si="1"/>
        <v>-0.40726306042255356</v>
      </c>
      <c r="D20" s="35">
        <f t="shared" si="2"/>
        <v>6.7340289675300795</v>
      </c>
      <c r="E20" s="27">
        <f t="shared" si="3"/>
        <v>0</v>
      </c>
      <c r="F20" s="34">
        <f t="shared" si="4"/>
        <v>6.7340289675300795</v>
      </c>
    </row>
    <row r="21" spans="1:6" x14ac:dyDescent="0.3">
      <c r="A21" s="8">
        <v>316</v>
      </c>
      <c r="B21" s="34">
        <f t="shared" si="0"/>
        <v>-0.28406142321128863</v>
      </c>
      <c r="C21" s="34">
        <f t="shared" si="1"/>
        <v>-0.37066396358973253</v>
      </c>
      <c r="D21" s="35">
        <f t="shared" si="2"/>
        <v>7.1152275345115896</v>
      </c>
      <c r="E21" s="27">
        <f t="shared" si="3"/>
        <v>0</v>
      </c>
      <c r="F21" s="34">
        <f t="shared" si="4"/>
        <v>7.1152275345115896</v>
      </c>
    </row>
    <row r="22" spans="1:6" x14ac:dyDescent="0.3">
      <c r="A22" s="8">
        <v>317</v>
      </c>
      <c r="B22" s="34">
        <f t="shared" si="0"/>
        <v>-0.24757796352798631</v>
      </c>
      <c r="C22" s="34">
        <f t="shared" si="1"/>
        <v>-0.33418050390643017</v>
      </c>
      <c r="D22" s="35">
        <f t="shared" si="2"/>
        <v>7.5104259483192379</v>
      </c>
      <c r="E22" s="27">
        <f t="shared" si="3"/>
        <v>0</v>
      </c>
      <c r="F22" s="34">
        <f t="shared" si="4"/>
        <v>7.5104259483192379</v>
      </c>
    </row>
    <row r="23" spans="1:6" x14ac:dyDescent="0.3">
      <c r="A23" s="8">
        <v>318</v>
      </c>
      <c r="B23" s="34">
        <f t="shared" si="0"/>
        <v>-0.21120941256940257</v>
      </c>
      <c r="C23" s="34">
        <f t="shared" si="1"/>
        <v>-0.29781195294784646</v>
      </c>
      <c r="D23" s="35">
        <f t="shared" si="2"/>
        <v>7.9197160405333875</v>
      </c>
      <c r="E23" s="27">
        <f t="shared" si="3"/>
        <v>0</v>
      </c>
      <c r="F23" s="34">
        <f t="shared" si="4"/>
        <v>7.9197160405333875</v>
      </c>
    </row>
    <row r="24" spans="1:6" x14ac:dyDescent="0.3">
      <c r="A24" s="8">
        <v>319</v>
      </c>
      <c r="B24" s="34">
        <f t="shared" si="0"/>
        <v>-0.1749550487719029</v>
      </c>
      <c r="C24" s="34">
        <f t="shared" si="1"/>
        <v>-0.26155758915034677</v>
      </c>
      <c r="D24" s="35">
        <f t="shared" si="2"/>
        <v>8.343171179545692</v>
      </c>
      <c r="E24" s="27">
        <f t="shared" si="3"/>
        <v>0</v>
      </c>
      <c r="F24" s="34">
        <f t="shared" si="4"/>
        <v>8.343171179545692</v>
      </c>
    </row>
    <row r="25" spans="1:6" x14ac:dyDescent="0.3">
      <c r="A25" s="8">
        <v>320</v>
      </c>
      <c r="B25" s="34">
        <f t="shared" si="0"/>
        <v>-0.13881415734712044</v>
      </c>
      <c r="C25" s="34">
        <f t="shared" si="1"/>
        <v>-0.2254166977255643</v>
      </c>
      <c r="D25" s="35">
        <f t="shared" si="2"/>
        <v>8.7808461557435464</v>
      </c>
      <c r="E25" s="27">
        <f t="shared" si="3"/>
        <v>0</v>
      </c>
      <c r="F25" s="34">
        <f t="shared" si="4"/>
        <v>8.7808461557435464</v>
      </c>
    </row>
    <row r="26" spans="1:6" x14ac:dyDescent="0.3">
      <c r="A26" s="8">
        <v>321</v>
      </c>
      <c r="B26" s="34">
        <f t="shared" si="0"/>
        <v>-0.10278603019739678</v>
      </c>
      <c r="C26" s="34">
        <f t="shared" si="1"/>
        <v>-0.18938857057584063</v>
      </c>
      <c r="D26" s="35">
        <f t="shared" si="2"/>
        <v>9.2327771409183015</v>
      </c>
      <c r="E26" s="27">
        <f t="shared" si="3"/>
        <v>0</v>
      </c>
      <c r="F26" s="34">
        <f t="shared" si="4"/>
        <v>9.2327771409183015</v>
      </c>
    </row>
    <row r="27" spans="1:6" x14ac:dyDescent="0.3">
      <c r="A27" s="8">
        <v>322</v>
      </c>
      <c r="B27" s="34">
        <f t="shared" si="0"/>
        <v>-6.686996583253943E-2</v>
      </c>
      <c r="C27" s="34">
        <f t="shared" si="1"/>
        <v>-0.15347250621098329</v>
      </c>
      <c r="D27" s="35">
        <f t="shared" si="2"/>
        <v>9.6989817210075273</v>
      </c>
      <c r="E27" s="27">
        <f t="shared" si="3"/>
        <v>0</v>
      </c>
      <c r="F27" s="34">
        <f t="shared" si="4"/>
        <v>9.6989817210075273</v>
      </c>
    </row>
    <row r="28" spans="1:6" x14ac:dyDescent="0.3">
      <c r="A28" s="8">
        <v>323</v>
      </c>
      <c r="B28" s="34">
        <f t="shared" si="0"/>
        <v>-3.1065269287863167E-2</v>
      </c>
      <c r="C28" s="34">
        <f t="shared" si="1"/>
        <v>-0.11766780966630704</v>
      </c>
      <c r="D28" s="35">
        <f t="shared" si="2"/>
        <v>10.179459000821822</v>
      </c>
      <c r="E28" s="27">
        <f t="shared" si="3"/>
        <v>0</v>
      </c>
      <c r="F28" s="34">
        <f t="shared" si="4"/>
        <v>10.179459000821822</v>
      </c>
    </row>
    <row r="29" spans="1:6" x14ac:dyDescent="0.3">
      <c r="A29" s="8">
        <v>324</v>
      </c>
      <c r="B29" s="34">
        <f t="shared" si="0"/>
        <v>4.6287479564888143E-3</v>
      </c>
      <c r="C29" s="34">
        <f t="shared" si="1"/>
        <v>-8.1973792421955044E-2</v>
      </c>
      <c r="D29" s="35">
        <f t="shared" si="2"/>
        <v>10.67418977896719</v>
      </c>
      <c r="E29" s="27">
        <f t="shared" si="3"/>
        <v>0</v>
      </c>
      <c r="F29" s="34">
        <f t="shared" si="4"/>
        <v>10.67418977896719</v>
      </c>
    </row>
    <row r="30" spans="1:6" x14ac:dyDescent="0.3">
      <c r="A30" s="8">
        <v>325</v>
      </c>
      <c r="B30" s="34">
        <f t="shared" si="0"/>
        <v>4.0212768054993617E-2</v>
      </c>
      <c r="C30" s="34">
        <f t="shared" si="1"/>
        <v>-4.6389772323450248E-2</v>
      </c>
      <c r="D30" s="35">
        <f t="shared" si="2"/>
        <v>11.183136790760415</v>
      </c>
      <c r="E30" s="27">
        <f t="shared" si="3"/>
        <v>0</v>
      </c>
      <c r="F30" s="34">
        <f t="shared" si="4"/>
        <v>11.183136790760415</v>
      </c>
    </row>
    <row r="31" spans="1:6" x14ac:dyDescent="0.3">
      <c r="A31" s="8">
        <v>326</v>
      </c>
      <c r="B31" s="34">
        <f t="shared" si="0"/>
        <v>7.5687466874970438E-2</v>
      </c>
      <c r="C31" s="34">
        <f t="shared" si="1"/>
        <v>-1.0915073503473427E-2</v>
      </c>
      <c r="D31" s="35">
        <f t="shared" si="2"/>
        <v>11.706245016549786</v>
      </c>
      <c r="E31" s="27">
        <f t="shared" si="3"/>
        <v>0</v>
      </c>
      <c r="F31" s="34">
        <f t="shared" si="4"/>
        <v>11.706245016549786</v>
      </c>
    </row>
    <row r="32" spans="1:6" x14ac:dyDescent="0.3">
      <c r="A32" s="8">
        <v>327</v>
      </c>
      <c r="B32" s="34">
        <f t="shared" si="0"/>
        <v>0.11105351407360578</v>
      </c>
      <c r="C32" s="34">
        <f t="shared" si="1"/>
        <v>2.4450973695161915E-2</v>
      </c>
      <c r="D32" s="35">
        <f t="shared" si="2"/>
        <v>12.243442052500455</v>
      </c>
      <c r="E32" s="27">
        <f t="shared" si="3"/>
        <v>0</v>
      </c>
      <c r="F32" s="34">
        <f t="shared" si="4"/>
        <v>12.243442052500455</v>
      </c>
    </row>
    <row r="33" spans="1:6" x14ac:dyDescent="0.3">
      <c r="A33" s="8">
        <v>328</v>
      </c>
      <c r="B33" s="34">
        <f t="shared" si="0"/>
        <v>0.14631157317380136</v>
      </c>
      <c r="C33" s="34">
        <f t="shared" si="1"/>
        <v>5.9709032795357497E-2</v>
      </c>
      <c r="D33" s="35">
        <f t="shared" si="2"/>
        <v>12.794638540581076</v>
      </c>
      <c r="E33" s="27">
        <f t="shared" si="3"/>
        <v>0</v>
      </c>
      <c r="F33" s="34">
        <f t="shared" si="4"/>
        <v>12.794638540581076</v>
      </c>
    </row>
    <row r="34" spans="1:6" x14ac:dyDescent="0.3">
      <c r="A34" s="8">
        <v>329</v>
      </c>
      <c r="B34" s="34">
        <f t="shared" si="0"/>
        <v>0.18146230163887411</v>
      </c>
      <c r="C34" s="34">
        <f t="shared" si="1"/>
        <v>9.4859761260430248E-2</v>
      </c>
      <c r="D34" s="35">
        <f t="shared" si="2"/>
        <v>13.359728654204446</v>
      </c>
      <c r="E34" s="27">
        <f t="shared" si="3"/>
        <v>0</v>
      </c>
      <c r="F34" s="34">
        <f t="shared" si="4"/>
        <v>13.359728654204446</v>
      </c>
    </row>
    <row r="35" spans="1:6" x14ac:dyDescent="0.3">
      <c r="A35" s="8">
        <v>330</v>
      </c>
      <c r="B35" s="34">
        <f t="shared" si="0"/>
        <v>0.2165063509461097</v>
      </c>
      <c r="C35" s="34">
        <f t="shared" si="1"/>
        <v>0.12990381056766584</v>
      </c>
      <c r="D35" s="35">
        <f t="shared" si="2"/>
        <v>13.938590635722989</v>
      </c>
      <c r="E35" s="27">
        <f t="shared" si="3"/>
        <v>0</v>
      </c>
      <c r="F35" s="34">
        <f t="shared" si="4"/>
        <v>13.938590635722989</v>
      </c>
    </row>
    <row r="36" spans="1:6" x14ac:dyDescent="0.3">
      <c r="A36" s="37">
        <v>331</v>
      </c>
      <c r="B36" s="38">
        <f t="shared" si="0"/>
        <v>0.25144436665921477</v>
      </c>
      <c r="C36" s="38">
        <f t="shared" si="1"/>
        <v>0.1648418262807709</v>
      </c>
      <c r="D36" s="39">
        <f t="shared" si="2"/>
        <v>14.531087381769169</v>
      </c>
      <c r="E36" s="37">
        <f t="shared" si="3"/>
        <v>1</v>
      </c>
      <c r="F36" s="38">
        <f t="shared" si="4"/>
        <v>13.531087381769169</v>
      </c>
    </row>
    <row r="37" spans="1:6" x14ac:dyDescent="0.3">
      <c r="A37" s="8">
        <v>332</v>
      </c>
      <c r="B37" s="34">
        <f t="shared" si="0"/>
        <v>0.28627698849967792</v>
      </c>
      <c r="C37" s="34">
        <f t="shared" si="1"/>
        <v>0.19967444812123405</v>
      </c>
      <c r="D37" s="35">
        <f t="shared" si="2"/>
        <v>15.137067072252535</v>
      </c>
      <c r="E37" s="27">
        <f t="shared" si="3"/>
        <v>2</v>
      </c>
      <c r="F37" s="34">
        <f t="shared" si="4"/>
        <v>13.137067072252535</v>
      </c>
    </row>
    <row r="38" spans="1:6" x14ac:dyDescent="0.3">
      <c r="A38" s="8">
        <v>333</v>
      </c>
      <c r="B38" s="34">
        <f t="shared" si="0"/>
        <v>0.32100485041703791</v>
      </c>
      <c r="C38" s="34">
        <f t="shared" si="1"/>
        <v>0.23440231003859405</v>
      </c>
      <c r="D38" s="35">
        <f t="shared" si="2"/>
        <v>15.756363838690334</v>
      </c>
      <c r="E38" s="27">
        <f t="shared" si="3"/>
        <v>3</v>
      </c>
      <c r="F38" s="34">
        <f t="shared" si="4"/>
        <v>12.756363838690334</v>
      </c>
    </row>
    <row r="39" spans="1:6" x14ac:dyDescent="0.3">
      <c r="A39" s="8">
        <v>334</v>
      </c>
      <c r="B39" s="34">
        <f t="shared" si="0"/>
        <v>0.35562858065813224</v>
      </c>
      <c r="C39" s="34">
        <f t="shared" si="1"/>
        <v>0.26902604027968835</v>
      </c>
      <c r="D39" s="35">
        <f t="shared" si="2"/>
        <v>16.388798467445781</v>
      </c>
      <c r="E39" s="27">
        <f t="shared" si="3"/>
        <v>4</v>
      </c>
      <c r="F39" s="34">
        <f t="shared" si="4"/>
        <v>12.388798467445781</v>
      </c>
    </row>
    <row r="40" spans="1:6" x14ac:dyDescent="0.3">
      <c r="A40" s="8">
        <v>335</v>
      </c>
      <c r="B40" s="34">
        <f t="shared" si="0"/>
        <v>0.39014880183527045</v>
      </c>
      <c r="C40" s="34">
        <f t="shared" si="1"/>
        <v>0.30354626145682662</v>
      </c>
      <c r="D40" s="35">
        <f t="shared" si="2"/>
        <v>17.034179133383248</v>
      </c>
      <c r="E40" s="27">
        <f t="shared" si="3"/>
        <v>5</v>
      </c>
      <c r="F40" s="34">
        <f t="shared" si="4"/>
        <v>12.034179133383248</v>
      </c>
    </row>
    <row r="41" spans="1:6" x14ac:dyDescent="0.3">
      <c r="A41" s="8">
        <v>336</v>
      </c>
      <c r="B41" s="34">
        <f t="shared" si="0"/>
        <v>0.42456613099343005</v>
      </c>
      <c r="C41" s="34">
        <f t="shared" si="1"/>
        <v>0.33796359061498615</v>
      </c>
      <c r="D41" s="35">
        <f t="shared" si="2"/>
        <v>17.692302159423662</v>
      </c>
      <c r="E41" s="27">
        <f t="shared" si="3"/>
        <v>6</v>
      </c>
      <c r="F41" s="34">
        <f t="shared" si="4"/>
        <v>11.692302159423662</v>
      </c>
    </row>
    <row r="42" spans="1:6" x14ac:dyDescent="0.3">
      <c r="A42" s="8">
        <v>337</v>
      </c>
      <c r="B42" s="34">
        <f t="shared" si="0"/>
        <v>0.45888117967642827</v>
      </c>
      <c r="C42" s="34">
        <f t="shared" si="1"/>
        <v>0.37227863929798444</v>
      </c>
      <c r="D42" s="35">
        <f t="shared" si="2"/>
        <v>18.362952797484439</v>
      </c>
      <c r="E42" s="27">
        <f t="shared" si="3"/>
        <v>7</v>
      </c>
      <c r="F42" s="34">
        <f t="shared" si="4"/>
        <v>11.362952797484439</v>
      </c>
    </row>
    <row r="43" spans="1:6" x14ac:dyDescent="0.3">
      <c r="A43" s="8">
        <v>338</v>
      </c>
      <c r="B43" s="34">
        <f t="shared" si="0"/>
        <v>0.49309455399211377</v>
      </c>
      <c r="C43" s="34">
        <f t="shared" si="1"/>
        <v>0.40649201361366993</v>
      </c>
      <c r="D43" s="35">
        <f t="shared" si="2"/>
        <v>19.045906026331096</v>
      </c>
      <c r="E43" s="27">
        <f t="shared" si="3"/>
        <v>8</v>
      </c>
      <c r="F43" s="34">
        <f t="shared" si="4"/>
        <v>11.045906026331096</v>
      </c>
    </row>
    <row r="44" spans="1:6" x14ac:dyDescent="0.3">
      <c r="A44" s="8">
        <v>339</v>
      </c>
      <c r="B44" s="34">
        <f t="shared" si="0"/>
        <v>0.52720685467662032</v>
      </c>
      <c r="C44" s="34">
        <f t="shared" si="1"/>
        <v>0.44060431429817648</v>
      </c>
      <c r="D44" s="35">
        <f t="shared" si="2"/>
        <v>19.740927361932108</v>
      </c>
      <c r="E44" s="27">
        <f t="shared" si="3"/>
        <v>9</v>
      </c>
      <c r="F44" s="34">
        <f t="shared" si="4"/>
        <v>10.740927361932108</v>
      </c>
    </row>
    <row r="45" spans="1:6" x14ac:dyDescent="0.3">
      <c r="A45" s="8">
        <v>340</v>
      </c>
      <c r="B45" s="34">
        <f t="shared" si="0"/>
        <v>0.56121867715763718</v>
      </c>
      <c r="C45" s="34">
        <f t="shared" si="1"/>
        <v>0.47461613677919334</v>
      </c>
      <c r="D45" s="35">
        <f t="shared" si="2"/>
        <v>20.447773676009035</v>
      </c>
      <c r="E45" s="27">
        <f t="shared" si="3"/>
        <v>10</v>
      </c>
      <c r="F45" s="34">
        <f t="shared" si="4"/>
        <v>10.447773676009035</v>
      </c>
    </row>
    <row r="46" spans="1:6" x14ac:dyDescent="0.3">
      <c r="A46" s="8">
        <v>341</v>
      </c>
      <c r="B46" s="34">
        <f t="shared" si="0"/>
        <v>0.59513061161678915</v>
      </c>
      <c r="C46" s="34">
        <f t="shared" si="1"/>
        <v>0.50852807123834531</v>
      </c>
      <c r="D46" s="35">
        <f t="shared" si="2"/>
        <v>21.166194018597281</v>
      </c>
      <c r="E46" s="27">
        <f t="shared" si="3"/>
        <v>11</v>
      </c>
      <c r="F46" s="34">
        <f t="shared" si="4"/>
        <v>10.166194018597281</v>
      </c>
    </row>
    <row r="47" spans="1:6" x14ac:dyDescent="0.3">
      <c r="A47" s="8">
        <v>342</v>
      </c>
      <c r="B47" s="34">
        <f t="shared" si="0"/>
        <v>0.62894324305106453</v>
      </c>
      <c r="C47" s="34">
        <f t="shared" si="1"/>
        <v>0.54234070267262069</v>
      </c>
      <c r="D47" s="35">
        <f t="shared" si="2"/>
        <v>21.895930440580088</v>
      </c>
      <c r="E47" s="27">
        <f t="shared" si="3"/>
        <v>12</v>
      </c>
      <c r="F47" s="34">
        <f t="shared" si="4"/>
        <v>9.8959304405800879</v>
      </c>
    </row>
    <row r="48" spans="1:6" x14ac:dyDescent="0.3">
      <c r="A48" s="8">
        <v>343</v>
      </c>
      <c r="B48" s="34">
        <f t="shared" si="0"/>
        <v>0.66265715133338343</v>
      </c>
      <c r="C48" s="34">
        <f t="shared" si="1"/>
        <v>0.57605461095493959</v>
      </c>
      <c r="D48" s="35">
        <f t="shared" si="2"/>
        <v>22.636718812331821</v>
      </c>
      <c r="E48" s="27">
        <f t="shared" si="3"/>
        <v>13</v>
      </c>
      <c r="F48" s="34">
        <f t="shared" si="4"/>
        <v>9.6367188123318215</v>
      </c>
    </row>
    <row r="49" spans="1:6" x14ac:dyDescent="0.3">
      <c r="A49" s="8">
        <v>344</v>
      </c>
      <c r="B49" s="34">
        <f t="shared" si="0"/>
        <v>0.6962729112722591</v>
      </c>
      <c r="C49" s="34">
        <f t="shared" si="1"/>
        <v>0.60967037089381526</v>
      </c>
      <c r="D49" s="35">
        <f t="shared" si="2"/>
        <v>23.38828963479105</v>
      </c>
      <c r="E49" s="27">
        <f t="shared" si="3"/>
        <v>14</v>
      </c>
      <c r="F49" s="34">
        <f t="shared" si="4"/>
        <v>9.3882896347910503</v>
      </c>
    </row>
    <row r="50" spans="1:6" x14ac:dyDescent="0.3">
      <c r="A50" s="8">
        <v>345</v>
      </c>
      <c r="B50" s="34">
        <f t="shared" si="0"/>
        <v>0.72979109267059405</v>
      </c>
      <c r="C50" s="34">
        <f t="shared" si="1"/>
        <v>0.64318855229215022</v>
      </c>
      <c r="D50" s="35">
        <f t="shared" si="2"/>
        <v>24.15036883949702</v>
      </c>
      <c r="E50" s="27">
        <f t="shared" si="3"/>
        <v>15</v>
      </c>
      <c r="F50" s="34">
        <f t="shared" si="4"/>
        <v>9.1503688394970197</v>
      </c>
    </row>
    <row r="51" spans="1:6" x14ac:dyDescent="0.3">
      <c r="A51" s="8">
        <v>346</v>
      </c>
      <c r="B51" s="34">
        <f t="shared" si="0"/>
        <v>0.76321226038364953</v>
      </c>
      <c r="C51" s="34">
        <f t="shared" si="1"/>
        <v>0.67660972000520569</v>
      </c>
      <c r="D51" s="35">
        <f t="shared" si="2"/>
        <v>24.922678574336686</v>
      </c>
      <c r="E51" s="27">
        <f t="shared" si="3"/>
        <v>16</v>
      </c>
      <c r="F51" s="34">
        <f t="shared" si="4"/>
        <v>8.9226785743366861</v>
      </c>
    </row>
    <row r="52" spans="1:6" x14ac:dyDescent="0.3">
      <c r="A52" s="8">
        <v>347</v>
      </c>
      <c r="B52" s="34">
        <f t="shared" si="0"/>
        <v>0.79653697437614135</v>
      </c>
      <c r="C52" s="34">
        <f t="shared" si="1"/>
        <v>0.70993443399769751</v>
      </c>
      <c r="D52" s="35">
        <f t="shared" si="2"/>
        <v>25.704937971987192</v>
      </c>
      <c r="E52" s="27">
        <f t="shared" si="3"/>
        <v>17</v>
      </c>
      <c r="F52" s="34">
        <f t="shared" si="4"/>
        <v>8.7049379719871922</v>
      </c>
    </row>
    <row r="53" spans="1:6" x14ac:dyDescent="0.3">
      <c r="A53" s="8">
        <v>348</v>
      </c>
      <c r="B53" s="34">
        <f t="shared" si="0"/>
        <v>0.82976578977855098</v>
      </c>
      <c r="C53" s="34">
        <f t="shared" si="1"/>
        <v>0.74316324940010714</v>
      </c>
      <c r="D53" s="35">
        <f t="shared" si="2"/>
        <v>26.496863898276843</v>
      </c>
      <c r="E53" s="27">
        <f t="shared" si="3"/>
        <v>18</v>
      </c>
      <c r="F53" s="34">
        <f t="shared" si="4"/>
        <v>8.4968638982768425</v>
      </c>
    </row>
    <row r="54" spans="1:6" x14ac:dyDescent="0.3">
      <c r="A54" s="8">
        <v>349</v>
      </c>
      <c r="B54" s="34">
        <f t="shared" si="0"/>
        <v>0.86289925694260639</v>
      </c>
      <c r="C54" s="34">
        <f t="shared" si="1"/>
        <v>0.77629671656416255</v>
      </c>
      <c r="D54" s="35">
        <f t="shared" si="2"/>
        <v>27.298171677936892</v>
      </c>
      <c r="E54" s="27">
        <f t="shared" si="3"/>
        <v>19</v>
      </c>
      <c r="F54" s="34">
        <f t="shared" si="4"/>
        <v>8.2981716779368924</v>
      </c>
    </row>
    <row r="55" spans="1:6" x14ac:dyDescent="0.3">
      <c r="A55" s="8">
        <v>350</v>
      </c>
      <c r="B55" s="34">
        <f t="shared" si="0"/>
        <v>0.89593792149596518</v>
      </c>
      <c r="C55" s="34">
        <f t="shared" si="1"/>
        <v>0.80933538111752135</v>
      </c>
      <c r="D55" s="35">
        <f t="shared" si="2"/>
        <v>28.108575795468482</v>
      </c>
      <c r="E55" s="27">
        <f t="shared" si="3"/>
        <v>20</v>
      </c>
      <c r="F55" s="34">
        <f t="shared" si="4"/>
        <v>8.1085757954684823</v>
      </c>
    </row>
    <row r="56" spans="1:6" x14ac:dyDescent="0.3">
      <c r="A56" s="8">
        <v>351</v>
      </c>
      <c r="B56" s="34">
        <f t="shared" si="0"/>
        <v>0.92888232439614538</v>
      </c>
      <c r="C56" s="34">
        <f t="shared" si="1"/>
        <v>0.84227978401770154</v>
      </c>
      <c r="D56" s="35">
        <f t="shared" si="2"/>
        <v>28.927790569103195</v>
      </c>
      <c r="E56" s="27">
        <f t="shared" si="3"/>
        <v>21</v>
      </c>
      <c r="F56" s="34">
        <f t="shared" si="4"/>
        <v>7.9277905691031947</v>
      </c>
    </row>
    <row r="57" spans="1:6" x14ac:dyDescent="0.3">
      <c r="A57" s="8">
        <v>352</v>
      </c>
      <c r="B57" s="34">
        <f t="shared" si="0"/>
        <v>0.96173300198365097</v>
      </c>
      <c r="C57" s="34">
        <f t="shared" si="1"/>
        <v>0.87513046160520713</v>
      </c>
      <c r="D57" s="35">
        <f t="shared" si="2"/>
        <v>29.755530796090625</v>
      </c>
      <c r="E57" s="27">
        <f t="shared" si="3"/>
        <v>22</v>
      </c>
      <c r="F57" s="34">
        <f t="shared" si="4"/>
        <v>7.7555307960906248</v>
      </c>
    </row>
    <row r="58" spans="1:6" x14ac:dyDescent="0.3">
      <c r="A58" s="8">
        <v>353</v>
      </c>
      <c r="B58" s="34">
        <f t="shared" si="0"/>
        <v>0.99449048603438117</v>
      </c>
      <c r="C58" s="34">
        <f t="shared" si="1"/>
        <v>0.90788794565593733</v>
      </c>
      <c r="D58" s="35">
        <f t="shared" si="2"/>
        <v>30.591512367797634</v>
      </c>
      <c r="E58" s="27">
        <f t="shared" si="3"/>
        <v>23</v>
      </c>
      <c r="F58" s="34">
        <f t="shared" si="4"/>
        <v>7.5915123677976339</v>
      </c>
    </row>
    <row r="59" spans="1:6" x14ac:dyDescent="0.3">
      <c r="A59" s="8">
        <v>354</v>
      </c>
      <c r="B59" s="34">
        <f t="shared" si="0"/>
        <v>1.0271553038112733</v>
      </c>
      <c r="C59" s="34">
        <f t="shared" si="1"/>
        <v>0.94055276343282945</v>
      </c>
      <c r="D59" s="35">
        <f t="shared" si="2"/>
        <v>31.435452853352501</v>
      </c>
      <c r="E59" s="27">
        <f t="shared" si="3"/>
        <v>24</v>
      </c>
      <c r="F59" s="34">
        <f t="shared" si="4"/>
        <v>7.4354528533525013</v>
      </c>
    </row>
    <row r="60" spans="1:6" x14ac:dyDescent="0.3">
      <c r="A60" s="8">
        <v>355</v>
      </c>
      <c r="B60" s="34">
        <f t="shared" si="0"/>
        <v>1.0597279781152178</v>
      </c>
      <c r="C60" s="34">
        <f t="shared" si="1"/>
        <v>0.97312543773677396</v>
      </c>
      <c r="D60" s="35">
        <f t="shared" si="2"/>
        <v>32.287072050810764</v>
      </c>
      <c r="E60" s="27">
        <f t="shared" si="3"/>
        <v>25</v>
      </c>
      <c r="F60" s="34">
        <f t="shared" si="4"/>
        <v>7.2870720508107638</v>
      </c>
    </row>
    <row r="61" spans="1:6" x14ac:dyDescent="0.3">
      <c r="A61" s="8">
        <v>356</v>
      </c>
      <c r="B61" s="34">
        <f t="shared" si="0"/>
        <v>1.0922090273352814</v>
      </c>
      <c r="C61" s="34">
        <f t="shared" si="1"/>
        <v>1.0056064869568375</v>
      </c>
      <c r="D61" s="35">
        <f t="shared" si="2"/>
        <v>33.146092505053332</v>
      </c>
      <c r="E61" s="27">
        <f t="shared" si="3"/>
        <v>26</v>
      </c>
      <c r="F61" s="34">
        <f t="shared" si="4"/>
        <v>7.1460925050533319</v>
      </c>
    </row>
    <row r="62" spans="1:6" x14ac:dyDescent="0.3">
      <c r="A62" s="8">
        <v>357</v>
      </c>
      <c r="B62" s="34">
        <f t="shared" si="0"/>
        <v>1.1245989654981892</v>
      </c>
      <c r="C62" s="34">
        <f t="shared" si="1"/>
        <v>1.0379964251197453</v>
      </c>
      <c r="D62" s="35">
        <f t="shared" si="2"/>
        <v>34.012239991854017</v>
      </c>
      <c r="E62" s="27">
        <f t="shared" si="3"/>
        <v>27</v>
      </c>
      <c r="F62" s="34">
        <f t="shared" si="4"/>
        <v>7.0122399918540168</v>
      </c>
    </row>
    <row r="63" spans="1:6" x14ac:dyDescent="0.3">
      <c r="A63" s="8">
        <v>358</v>
      </c>
      <c r="B63" s="34">
        <f t="shared" si="0"/>
        <v>1.156898302317154</v>
      </c>
      <c r="C63" s="34">
        <f t="shared" si="1"/>
        <v>1.0702957619387101</v>
      </c>
      <c r="D63" s="35">
        <f t="shared" si="2"/>
        <v>34.885243967772965</v>
      </c>
      <c r="E63" s="27">
        <f t="shared" si="3"/>
        <v>28</v>
      </c>
      <c r="F63" s="34">
        <f t="shared" si="4"/>
        <v>6.8852439677729649</v>
      </c>
    </row>
    <row r="64" spans="1:6" x14ac:dyDescent="0.3">
      <c r="A64" s="8">
        <v>359</v>
      </c>
      <c r="B64" s="34">
        <f t="shared" si="0"/>
        <v>1.1891075432399849</v>
      </c>
      <c r="C64" s="34">
        <f t="shared" si="1"/>
        <v>1.1025050028615411</v>
      </c>
      <c r="D64" s="35">
        <f t="shared" si="2"/>
        <v>35.764837985736335</v>
      </c>
      <c r="E64" s="27">
        <f t="shared" si="3"/>
        <v>29</v>
      </c>
      <c r="F64" s="34">
        <f t="shared" si="4"/>
        <v>6.7648379857363352</v>
      </c>
    </row>
    <row r="65" spans="1:6" x14ac:dyDescent="0.3">
      <c r="A65" s="8">
        <v>360</v>
      </c>
      <c r="B65" s="34">
        <f t="shared" si="0"/>
        <v>1.2212271894965641</v>
      </c>
      <c r="C65" s="34">
        <f t="shared" si="1"/>
        <v>1.1346246491181202</v>
      </c>
      <c r="D65" s="35">
        <f t="shared" si="2"/>
        <v>36.650760076357585</v>
      </c>
      <c r="E65" s="27">
        <f t="shared" si="3"/>
        <v>30</v>
      </c>
      <c r="F65" s="34">
        <f t="shared" si="4"/>
        <v>6.6507600763575851</v>
      </c>
    </row>
    <row r="66" spans="1:6" x14ac:dyDescent="0.3">
      <c r="B66" s="34"/>
      <c r="C66" s="34"/>
      <c r="D66" s="35"/>
      <c r="E66" s="27"/>
      <c r="F66" s="34"/>
    </row>
    <row r="67" spans="1:6" x14ac:dyDescent="0.3">
      <c r="B67" s="34"/>
      <c r="C67" s="34"/>
      <c r="D67" s="35"/>
      <c r="E67" s="27"/>
      <c r="F67" s="34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6"/>
  <sheetViews>
    <sheetView tabSelected="1" topLeftCell="G1" zoomScale="85" zoomScaleNormal="85" workbookViewId="0">
      <selection activeCell="V20" sqref="V20"/>
    </sheetView>
  </sheetViews>
  <sheetFormatPr defaultRowHeight="16.5" x14ac:dyDescent="0.3"/>
  <cols>
    <col min="1" max="6" width="12.75" customWidth="1"/>
    <col min="7" max="7" width="11.875" bestFit="1" customWidth="1"/>
  </cols>
  <sheetData>
    <row r="1" spans="1:8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</row>
    <row r="2" spans="1:8" x14ac:dyDescent="0.3">
      <c r="A2" s="14">
        <v>330</v>
      </c>
      <c r="B2" s="15">
        <v>43313</v>
      </c>
      <c r="C2" s="15">
        <v>43447</v>
      </c>
      <c r="D2" s="16">
        <v>0.38492063492063494</v>
      </c>
      <c r="E2" s="17">
        <v>0.02</v>
      </c>
      <c r="F2" s="17">
        <v>0.1</v>
      </c>
    </row>
    <row r="4" spans="1:8" x14ac:dyDescent="0.3">
      <c r="A4" s="13" t="s">
        <v>6</v>
      </c>
      <c r="B4" s="13" t="s">
        <v>7</v>
      </c>
      <c r="C4" s="13" t="s">
        <v>8</v>
      </c>
      <c r="D4" s="13" t="s">
        <v>16</v>
      </c>
      <c r="E4" s="36" t="s">
        <v>12</v>
      </c>
      <c r="F4" s="13" t="s">
        <v>13</v>
      </c>
      <c r="G4" s="40" t="s">
        <v>17</v>
      </c>
      <c r="H4" s="40" t="s">
        <v>18</v>
      </c>
    </row>
    <row r="5" spans="1:8" x14ac:dyDescent="0.3">
      <c r="A5" s="18">
        <v>280</v>
      </c>
      <c r="B5" s="7">
        <f>( LN(A5/A$2) + (E$2+F$2^2*0.5)*D$2 ) / ( F$2* SQRT(D$2) )</f>
        <v>-2.493151478512039</v>
      </c>
      <c r="C5" s="7">
        <f xml:space="preserve"> B5 - F$2 * SQRT(D$2)</f>
        <v>-2.5551934509920171</v>
      </c>
      <c r="D5">
        <f xml:space="preserve"> A5 * _xlfn.NORM.S.DIST(B5, TRUE) - A$2*EXP(-E$2*D$2)*_xlfn.NORM.S.DIST(C5,TRUE)</f>
        <v>3.4911419004160837E-2</v>
      </c>
      <c r="E5">
        <f>_xlfn.NORM.S.DIST(B5, TRUE)</f>
        <v>6.3307408537555121E-3</v>
      </c>
      <c r="F5" s="7">
        <f xml:space="preserve"> ( EXP( -1 * B5^2 * 0.5) / SQRT(2 * PI()) ) / ( A5 * F$2 * SQRT(D$2) )</f>
        <v>1.0264119149140918E-3</v>
      </c>
      <c r="G5" s="7">
        <f>A5*SQRT(D$2)/SQRT(2*PI())*(EXP(-1*B5^2*0.5))</f>
        <v>3.097483067674081</v>
      </c>
      <c r="H5" s="7">
        <f>-1*(F$2*(EXP(-1*B5^2*0.5)/SQRT(2*PI()))*E$2)/(2*SQRT(A5))-D$2*A$2*EXP(-1*D$2*A5)*_xlfn.NORM.S.DIST(C5,TRUE)</f>
        <v>-1.0655805806670654E-6</v>
      </c>
    </row>
    <row r="6" spans="1:8" x14ac:dyDescent="0.3">
      <c r="A6" s="18">
        <v>281</v>
      </c>
      <c r="B6" s="7">
        <f t="shared" ref="B6:B69" si="0">( LN(A6/A$2) + (E$2+F$2^2*0.5)*D$2 ) / ( F$2* SQRT(D$2) )</f>
        <v>-2.4356893118208256</v>
      </c>
      <c r="C6" s="7">
        <f t="shared" ref="C6:C69" si="1" xml:space="preserve"> B6 - F$2 * SQRT(D$2)</f>
        <v>-2.4977312843008037</v>
      </c>
      <c r="D6">
        <f t="shared" ref="D6:D69" si="2" xml:space="preserve"> A6 * _xlfn.NORM.S.DIST(B6, TRUE) - A$2*EXP(-E$2*D$2)*_xlfn.NORM.S.DIST(C6,TRUE)</f>
        <v>4.1779990790817845E-2</v>
      </c>
      <c r="E6">
        <f t="shared" ref="E6:E69" si="3">_xlfn.NORM.S.DIST(B6, TRUE)</f>
        <v>7.431722350033451E-3</v>
      </c>
      <c r="F6" s="7">
        <f t="shared" ref="F6:F69" si="4" xml:space="preserve"> ( EXP( -1 * B6^2 * 0.5) / SQRT(2 * PI()) ) / ( A6 * F$2 * SQRT(D$2) )</f>
        <v>1.1783498317678236E-3</v>
      </c>
      <c r="G6" s="7">
        <f>A6*SQRT(D$2)*(EXP(-1*B6^2*0.5))/SQRT(2*PI())</f>
        <v>3.5814432791362116</v>
      </c>
      <c r="H6" s="7">
        <f>-1*(F$2*(EXP(-1*B6^2*0.5)/SQRT(2*PI()))*E$2)/(2*SQRT(A6))-D$2*A$2*EXP(-1*D$2*A6)*_xlfn.NORM.S.DIST(C6,TRUE)</f>
        <v>-1.2254991118381402E-6</v>
      </c>
    </row>
    <row r="7" spans="1:8" x14ac:dyDescent="0.3">
      <c r="A7" s="18">
        <v>282</v>
      </c>
      <c r="B7" s="7">
        <f t="shared" si="0"/>
        <v>-2.3784312740381912</v>
      </c>
      <c r="C7" s="7">
        <f t="shared" si="1"/>
        <v>-2.4404732465181693</v>
      </c>
      <c r="D7">
        <f t="shared" si="2"/>
        <v>4.9828362003022431E-2</v>
      </c>
      <c r="E7">
        <f t="shared" si="3"/>
        <v>8.6932388073550186E-3</v>
      </c>
      <c r="F7" s="7">
        <f t="shared" si="4"/>
        <v>1.3476821078958522E-3</v>
      </c>
      <c r="G7" s="7">
        <f t="shared" ref="G6:G69" si="5">A7*SQRT(D$2)*(EXP(-1*B7^2*0.5)/SQRT(2*PI()))</f>
        <v>4.1253126900738284</v>
      </c>
      <c r="H7" s="7">
        <f t="shared" ref="H6:H69" si="6">-1*(F$2*(EXP(-1*B7^2*0.5)/SQRT(2*PI()))*E$2)/(2*SQRT(A7))-D$2*A$2*EXP(-1*D$2*A7)*_xlfn.NORM.S.DIST(C7,TRUE)</f>
        <v>-1.4040986232925339E-6</v>
      </c>
    </row>
    <row r="8" spans="1:8" x14ac:dyDescent="0.3">
      <c r="A8" s="18">
        <v>283</v>
      </c>
      <c r="B8" s="7">
        <f t="shared" si="0"/>
        <v>-2.3213759199991748</v>
      </c>
      <c r="C8" s="7">
        <f t="shared" si="1"/>
        <v>-2.3834178924791529</v>
      </c>
      <c r="D8">
        <f t="shared" si="2"/>
        <v>5.9225964225780192E-2</v>
      </c>
      <c r="E8">
        <f t="shared" si="3"/>
        <v>1.0133281995445468E-2</v>
      </c>
      <c r="F8" s="7">
        <f t="shared" si="4"/>
        <v>1.5355995861739448E-3</v>
      </c>
      <c r="G8" s="7">
        <f t="shared" si="5"/>
        <v>4.7339323888639884</v>
      </c>
      <c r="H8" s="7">
        <f t="shared" si="6"/>
        <v>-1.6027168428026116E-6</v>
      </c>
    </row>
    <row r="9" spans="1:8" x14ac:dyDescent="0.3">
      <c r="A9" s="18">
        <v>284</v>
      </c>
      <c r="B9" s="7">
        <f t="shared" si="0"/>
        <v>-2.2645218198316348</v>
      </c>
      <c r="C9" s="7">
        <f t="shared" si="1"/>
        <v>-2.3265637923116129</v>
      </c>
      <c r="D9">
        <f t="shared" si="2"/>
        <v>7.0160811521378097E-2</v>
      </c>
      <c r="E9">
        <f t="shared" si="3"/>
        <v>1.1771019641528281E-2</v>
      </c>
      <c r="F9" s="7">
        <f t="shared" si="4"/>
        <v>1.743260340551331E-3</v>
      </c>
      <c r="G9" s="7">
        <f t="shared" si="5"/>
        <v>5.4121537240747184</v>
      </c>
      <c r="H9" s="7">
        <f t="shared" si="6"/>
        <v>-1.8226656828944066E-6</v>
      </c>
    </row>
    <row r="10" spans="1:8" x14ac:dyDescent="0.3">
      <c r="A10" s="18">
        <v>285</v>
      </c>
      <c r="B10" s="7">
        <f t="shared" si="0"/>
        <v>-2.2078675587412282</v>
      </c>
      <c r="C10" s="7">
        <f t="shared" si="1"/>
        <v>-2.2699095312212063</v>
      </c>
      <c r="D10">
        <f t="shared" si="2"/>
        <v>8.2840656947861913E-2</v>
      </c>
      <c r="E10">
        <f t="shared" si="3"/>
        <v>1.3626753442649834E-2</v>
      </c>
      <c r="F10" s="7">
        <f t="shared" si="4"/>
        <v>1.9717710214119111E-3</v>
      </c>
      <c r="G10" s="7">
        <f t="shared" si="5"/>
        <v>6.1647773086411508</v>
      </c>
      <c r="H10" s="7">
        <f t="shared" si="6"/>
        <v>-2.065211365134188E-6</v>
      </c>
    </row>
    <row r="11" spans="1:8" x14ac:dyDescent="0.3">
      <c r="A11" s="18">
        <v>286</v>
      </c>
      <c r="B11" s="7">
        <f t="shared" si="0"/>
        <v>-2.1514117368001631</v>
      </c>
      <c r="C11" s="7">
        <f t="shared" si="1"/>
        <v>-2.2134537092801412</v>
      </c>
      <c r="D11">
        <f t="shared" si="2"/>
        <v>9.7494097554827519E-2</v>
      </c>
      <c r="E11">
        <f t="shared" si="3"/>
        <v>1.5721857809778809E-2</v>
      </c>
      <c r="F11" s="7">
        <f t="shared" si="4"/>
        <v>2.2221670131683958E-3</v>
      </c>
      <c r="G11" s="7">
        <f t="shared" si="5"/>
        <v>6.9964857864622392</v>
      </c>
      <c r="H11" s="7">
        <f t="shared" si="6"/>
        <v>-2.3315530946429545E-6</v>
      </c>
    </row>
    <row r="12" spans="1:8" x14ac:dyDescent="0.3">
      <c r="A12" s="18">
        <v>287</v>
      </c>
      <c r="B12" s="7">
        <f t="shared" si="0"/>
        <v>-2.0951529687396384</v>
      </c>
      <c r="C12" s="7">
        <f t="shared" si="1"/>
        <v>-2.1571949412196165</v>
      </c>
      <c r="D12">
        <f t="shared" si="2"/>
        <v>0.11437160803567004</v>
      </c>
      <c r="E12">
        <f t="shared" si="3"/>
        <v>1.8078698281869768E-2</v>
      </c>
      <c r="F12" s="7">
        <f t="shared" si="4"/>
        <v>2.4953916636607531E-3</v>
      </c>
      <c r="G12" s="7">
        <f t="shared" si="5"/>
        <v>7.9117709708631114</v>
      </c>
      <c r="H12" s="7">
        <f t="shared" si="6"/>
        <v>-2.6228005436568377E-6</v>
      </c>
    </row>
    <row r="13" spans="1:8" x14ac:dyDescent="0.3">
      <c r="A13" s="18">
        <v>288</v>
      </c>
      <c r="B13" s="7">
        <f t="shared" si="0"/>
        <v>-2.0390898837458917</v>
      </c>
      <c r="C13" s="7">
        <f t="shared" si="1"/>
        <v>-2.1011318562258698</v>
      </c>
      <c r="D13">
        <f t="shared" si="2"/>
        <v>0.13374648229110253</v>
      </c>
      <c r="E13">
        <f t="shared" si="3"/>
        <v>2.0720528830149364E-2</v>
      </c>
      <c r="F13" s="7">
        <f t="shared" si="4"/>
        <v>2.792274889399158E-3</v>
      </c>
      <c r="G13" s="7">
        <f t="shared" si="5"/>
        <v>8.9148561497434162</v>
      </c>
      <c r="H13" s="7">
        <f t="shared" si="6"/>
        <v>-2.9399504536602579E-6</v>
      </c>
    </row>
    <row r="14" spans="1:8" x14ac:dyDescent="0.3">
      <c r="A14" s="18">
        <v>289</v>
      </c>
      <c r="B14" s="7">
        <f t="shared" si="0"/>
        <v>-1.9832211252597736</v>
      </c>
      <c r="C14" s="7">
        <f t="shared" si="1"/>
        <v>-2.0452630977397517</v>
      </c>
      <c r="D14">
        <f t="shared" si="2"/>
        <v>0.15591566153786829</v>
      </c>
      <c r="E14">
        <f t="shared" si="3"/>
        <v>2.3671367597599368E-2</v>
      </c>
      <c r="F14" s="7">
        <f t="shared" si="4"/>
        <v>3.1135115012728299E-3</v>
      </c>
      <c r="G14" s="7">
        <f t="shared" si="5"/>
        <v>10.009614534717214</v>
      </c>
      <c r="H14" s="7">
        <f t="shared" si="6"/>
        <v>-3.2838627129270876E-6</v>
      </c>
    </row>
    <row r="15" spans="1:8" x14ac:dyDescent="0.3">
      <c r="A15" s="18">
        <v>290</v>
      </c>
      <c r="B15" s="7">
        <f t="shared" si="0"/>
        <v>-1.927545350779807</v>
      </c>
      <c r="C15" s="7">
        <f t="shared" si="1"/>
        <v>-1.9895873232597852</v>
      </c>
      <c r="D15">
        <f t="shared" si="2"/>
        <v>0.18120042732011221</v>
      </c>
      <c r="E15">
        <f t="shared" si="3"/>
        <v>2.6955850981358415E-2</v>
      </c>
      <c r="F15" s="7">
        <f t="shared" si="4"/>
        <v>3.4596396305966591E-3</v>
      </c>
      <c r="G15" s="7">
        <f t="shared" si="5"/>
        <v>11.199485005761256</v>
      </c>
      <c r="H15" s="7">
        <f t="shared" si="6"/>
        <v>-3.6552363086118963E-6</v>
      </c>
    </row>
    <row r="16" spans="1:8" x14ac:dyDescent="0.3">
      <c r="A16" s="18">
        <v>291</v>
      </c>
      <c r="B16" s="7">
        <f t="shared" si="0"/>
        <v>-1.8720612316686081</v>
      </c>
      <c r="C16" s="7">
        <f t="shared" si="1"/>
        <v>-1.9341032041485862</v>
      </c>
      <c r="D16">
        <f t="shared" si="2"/>
        <v>0.20994693788346197</v>
      </c>
      <c r="E16">
        <f t="shared" si="3"/>
        <v>3.0599066360526131E-2</v>
      </c>
      <c r="F16" s="7">
        <f t="shared" si="4"/>
        <v>3.8310196639115956E-3</v>
      </c>
      <c r="G16" s="7">
        <f t="shared" si="5"/>
        <v>12.487386463289956</v>
      </c>
      <c r="H16" s="7">
        <f t="shared" si="6"/>
        <v>-4.0545855882802374E-6</v>
      </c>
    </row>
    <row r="17" spans="1:8" x14ac:dyDescent="0.3">
      <c r="A17" s="18">
        <v>292</v>
      </c>
      <c r="B17" s="7">
        <f t="shared" si="0"/>
        <v>-1.8167674529626465</v>
      </c>
      <c r="C17" s="7">
        <f t="shared" si="1"/>
        <v>-1.8788094254426246</v>
      </c>
      <c r="D17">
        <f t="shared" si="2"/>
        <v>0.24252658688244111</v>
      </c>
      <c r="E17">
        <f t="shared" si="3"/>
        <v>3.4626364191263949E-2</v>
      </c>
      <c r="F17" s="7">
        <f t="shared" si="4"/>
        <v>4.2278141155299718E-3</v>
      </c>
      <c r="G17" s="7">
        <f t="shared" si="5"/>
        <v>13.875632240640916</v>
      </c>
      <c r="H17" s="7">
        <f t="shared" si="6"/>
        <v>-4.4822172934894978E-6</v>
      </c>
    </row>
    <row r="18" spans="1:8" x14ac:dyDescent="0.3">
      <c r="A18" s="18">
        <v>293</v>
      </c>
      <c r="B18" s="7">
        <f t="shared" si="0"/>
        <v>-1.76166271318525</v>
      </c>
      <c r="C18" s="7">
        <f t="shared" si="1"/>
        <v>-1.8237046856652281</v>
      </c>
      <c r="D18">
        <f t="shared" si="2"/>
        <v>0.27933616433048236</v>
      </c>
      <c r="E18">
        <f t="shared" si="3"/>
        <v>3.9063150626635255E-2</v>
      </c>
      <c r="F18" s="7">
        <f t="shared" si="4"/>
        <v>4.6499688783311387E-3</v>
      </c>
      <c r="G18" s="7">
        <f t="shared" si="5"/>
        <v>15.365846146379939</v>
      </c>
      <c r="H18" s="7">
        <f t="shared" si="6"/>
        <v>-4.9382088464223913E-6</v>
      </c>
    </row>
    <row r="19" spans="1:8" x14ac:dyDescent="0.3">
      <c r="A19" s="18">
        <v>294</v>
      </c>
      <c r="B19" s="7">
        <f t="shared" si="0"/>
        <v>-1.7067457241627983</v>
      </c>
      <c r="C19" s="7">
        <f t="shared" si="1"/>
        <v>-1.7687876966427765</v>
      </c>
      <c r="D19">
        <f t="shared" si="2"/>
        <v>0.3207978010803334</v>
      </c>
      <c r="E19">
        <f t="shared" si="3"/>
        <v>4.393466226077377E-2</v>
      </c>
      <c r="F19" s="7">
        <f t="shared" si="4"/>
        <v>5.0971962948816538E-3</v>
      </c>
      <c r="G19" s="7">
        <f t="shared" si="5"/>
        <v>16.958881792700751</v>
      </c>
      <c r="H19" s="7">
        <f t="shared" si="6"/>
        <v>-5.4223883785267265E-6</v>
      </c>
    </row>
    <row r="20" spans="1:8" x14ac:dyDescent="0.3">
      <c r="A20" s="18">
        <v>295</v>
      </c>
      <c r="B20" s="7">
        <f t="shared" si="0"/>
        <v>-1.6520152108440278</v>
      </c>
      <c r="C20" s="7">
        <f t="shared" si="1"/>
        <v>-1.7140571833240059</v>
      </c>
      <c r="D20">
        <f t="shared" si="2"/>
        <v>0.36735867994180715</v>
      </c>
      <c r="E20">
        <f t="shared" si="3"/>
        <v>4.9265725035442548E-2</v>
      </c>
      <c r="F20" s="7">
        <f t="shared" si="4"/>
        <v>5.5689604819490661E-3</v>
      </c>
      <c r="G20" s="7">
        <f t="shared" si="5"/>
        <v>18.654746919181306</v>
      </c>
      <c r="H20" s="7">
        <f t="shared" si="6"/>
        <v>-5.9343169867772625E-6</v>
      </c>
    </row>
    <row r="21" spans="1:8" x14ac:dyDescent="0.3">
      <c r="A21" s="18">
        <v>296</v>
      </c>
      <c r="B21" s="7">
        <f t="shared" si="0"/>
        <v>-1.5974699111224129</v>
      </c>
      <c r="C21" s="7">
        <f t="shared" si="1"/>
        <v>-1.659511883602391</v>
      </c>
      <c r="D21">
        <f t="shared" si="2"/>
        <v>0.41949049879631772</v>
      </c>
      <c r="E21">
        <f t="shared" si="3"/>
        <v>5.5080499771065966E-2</v>
      </c>
      <c r="F21" s="7">
        <f t="shared" si="4"/>
        <v>6.0644653215533809E-3</v>
      </c>
      <c r="G21" s="7">
        <f t="shared" si="5"/>
        <v>20.452534436699384</v>
      </c>
      <c r="H21" s="7">
        <f t="shared" si="6"/>
        <v>-6.4732736879887918E-6</v>
      </c>
    </row>
    <row r="22" spans="1:8" x14ac:dyDescent="0.3">
      <c r="A22" s="18">
        <v>297</v>
      </c>
      <c r="B22" s="7">
        <f t="shared" si="0"/>
        <v>-1.543108575661525</v>
      </c>
      <c r="C22" s="7">
        <f t="shared" si="1"/>
        <v>-1.6051505481415032</v>
      </c>
      <c r="D22">
        <f t="shared" si="2"/>
        <v>0.47768867373077128</v>
      </c>
      <c r="E22">
        <f t="shared" si="3"/>
        <v>6.1402217182932657E-2</v>
      </c>
      <c r="F22" s="7">
        <f t="shared" si="4"/>
        <v>6.582645500822294E-3</v>
      </c>
      <c r="G22" s="7">
        <f t="shared" si="5"/>
        <v>22.35036189176876</v>
      </c>
      <c r="H22" s="7">
        <f t="shared" si="6"/>
        <v>-7.0382435143440418E-6</v>
      </c>
    </row>
    <row r="23" spans="1:8" x14ac:dyDescent="0.3">
      <c r="A23" s="18">
        <v>298</v>
      </c>
      <c r="B23" s="7">
        <f t="shared" si="0"/>
        <v>-1.4889299677233327</v>
      </c>
      <c r="C23" s="7">
        <f t="shared" si="1"/>
        <v>-1.5509719402033109</v>
      </c>
      <c r="D23">
        <f t="shared" si="2"/>
        <v>0.54247127325924893</v>
      </c>
      <c r="E23">
        <f t="shared" si="3"/>
        <v>6.8252905605624817E-2</v>
      </c>
      <c r="F23" s="7">
        <f t="shared" si="4"/>
        <v>7.1221609413718058E-3</v>
      </c>
      <c r="G23" s="7">
        <f t="shared" si="5"/>
        <v>24.345320985335491</v>
      </c>
      <c r="H23" s="7">
        <f t="shared" si="6"/>
        <v>-7.627909154068593E-6</v>
      </c>
    </row>
    <row r="24" spans="1:8" x14ac:dyDescent="0.3">
      <c r="A24" s="18">
        <v>299</v>
      </c>
      <c r="B24" s="7">
        <f t="shared" si="0"/>
        <v>-1.4349328629993814</v>
      </c>
      <c r="C24" s="7">
        <f t="shared" si="1"/>
        <v>-1.4969748354793595</v>
      </c>
      <c r="D24">
        <f t="shared" si="2"/>
        <v>0.61437767808595467</v>
      </c>
      <c r="E24">
        <f t="shared" si="3"/>
        <v>7.5653114964459062E-2</v>
      </c>
      <c r="F24" s="7">
        <f t="shared" si="4"/>
        <v>7.6813949073402804E-3</v>
      </c>
      <c r="G24" s="7">
        <f t="shared" si="5"/>
        <v>26.433438671737878</v>
      </c>
      <c r="H24" s="7">
        <f t="shared" si="6"/>
        <v>-8.2406464904639413E-6</v>
      </c>
    </row>
    <row r="25" spans="1:8" x14ac:dyDescent="0.3">
      <c r="A25" s="18">
        <v>300</v>
      </c>
      <c r="B25" s="7">
        <f t="shared" si="0"/>
        <v>-1.3811160494447803</v>
      </c>
      <c r="C25" s="7">
        <f t="shared" si="1"/>
        <v>-1.4431580219247584</v>
      </c>
      <c r="D25">
        <f t="shared" si="2"/>
        <v>0.6939669645367843</v>
      </c>
      <c r="E25">
        <f t="shared" si="3"/>
        <v>8.3621640792212418E-2</v>
      </c>
      <c r="F25" s="7">
        <f t="shared" si="4"/>
        <v>8.2584560204939806E-3</v>
      </c>
      <c r="G25" s="7">
        <f t="shared" si="5"/>
        <v>28.609651213854146</v>
      </c>
      <c r="H25" s="7">
        <f t="shared" si="6"/>
        <v>-8.8745243311268362E-6</v>
      </c>
    </row>
    <row r="26" spans="1:8" x14ac:dyDescent="0.3">
      <c r="A26" s="18">
        <v>301</v>
      </c>
      <c r="B26" s="7">
        <f t="shared" si="0"/>
        <v>-1.3274783271149719</v>
      </c>
      <c r="C26" s="7">
        <f t="shared" si="1"/>
        <v>-1.38952029959495</v>
      </c>
      <c r="D26">
        <f t="shared" si="2"/>
        <v>0.78181601368729048</v>
      </c>
      <c r="E26">
        <f t="shared" si="3"/>
        <v>9.2175252284118256E-2</v>
      </c>
      <c r="F26" s="7">
        <f t="shared" si="4"/>
        <v>8.8511843422271093E-3</v>
      </c>
      <c r="G26" s="7">
        <f t="shared" si="5"/>
        <v>30.867792381445035</v>
      </c>
      <c r="H26" s="7">
        <f t="shared" si="6"/>
        <v>-9.5273085483085041E-6</v>
      </c>
    </row>
    <row r="27" spans="1:8" x14ac:dyDescent="0.3">
      <c r="A27" s="18">
        <v>302</v>
      </c>
      <c r="B27" s="7">
        <f t="shared" si="0"/>
        <v>-1.2740185080051858</v>
      </c>
      <c r="C27" s="7">
        <f t="shared" si="1"/>
        <v>-1.3360604804851639</v>
      </c>
      <c r="D27">
        <f t="shared" si="2"/>
        <v>0.878517352277143</v>
      </c>
      <c r="E27">
        <f t="shared" si="3"/>
        <v>0.1013284285069265</v>
      </c>
      <c r="F27" s="7">
        <f t="shared" si="4"/>
        <v>9.457161607300776E-3</v>
      </c>
      <c r="G27" s="7">
        <f t="shared" si="5"/>
        <v>33.200596754575088</v>
      </c>
      <c r="H27" s="7">
        <f t="shared" si="6"/>
        <v>-1.0196470772487223E-5</v>
      </c>
    </row>
    <row r="28" spans="1:8" x14ac:dyDescent="0.3">
      <c r="A28" s="18">
        <v>303</v>
      </c>
      <c r="B28" s="7">
        <f t="shared" si="0"/>
        <v>-1.2207354158925625</v>
      </c>
      <c r="C28" s="7">
        <f t="shared" si="1"/>
        <v>-1.2827773883725406</v>
      </c>
      <c r="D28">
        <f t="shared" si="2"/>
        <v>0.98467673564424985</v>
      </c>
      <c r="E28">
        <f t="shared" si="3"/>
        <v>0.11109310692314417</v>
      </c>
      <c r="F28" s="7">
        <f t="shared" si="4"/>
        <v>1.0073725614526899E-2</v>
      </c>
      <c r="G28" s="7">
        <f t="shared" si="5"/>
        <v>35.599718837134013</v>
      </c>
      <c r="H28" s="7">
        <f t="shared" si="6"/>
        <v>-1.0879201696099767E-5</v>
      </c>
    </row>
    <row r="29" spans="1:8" x14ac:dyDescent="0.3">
      <c r="A29" s="18">
        <v>304</v>
      </c>
      <c r="B29" s="7">
        <f t="shared" si="0"/>
        <v>-1.1676278861808678</v>
      </c>
      <c r="C29" s="7">
        <f t="shared" si="1"/>
        <v>-1.2296698586608459</v>
      </c>
      <c r="D29">
        <f t="shared" si="2"/>
        <v>1.1009104870635511</v>
      </c>
      <c r="E29">
        <f t="shared" si="3"/>
        <v>0.12147844835574259</v>
      </c>
      <c r="F29" s="7">
        <f t="shared" si="4"/>
        <v>1.0697988697212188E-2</v>
      </c>
      <c r="G29" s="7">
        <f t="shared" si="5"/>
        <v>38.055768402314079</v>
      </c>
      <c r="H29" s="7">
        <f t="shared" si="6"/>
        <v>-1.1572428954991085E-5</v>
      </c>
    </row>
    <row r="30" spans="1:8" x14ac:dyDescent="0.3">
      <c r="A30" s="18">
        <v>305</v>
      </c>
      <c r="B30" s="7">
        <f t="shared" si="0"/>
        <v>-1.1146947657477664</v>
      </c>
      <c r="C30" s="7">
        <f t="shared" si="1"/>
        <v>-1.1767367382277445</v>
      </c>
      <c r="D30">
        <f t="shared" si="2"/>
        <v>1.2278426119470964</v>
      </c>
      <c r="E30">
        <f t="shared" si="3"/>
        <v>0.132490622399836</v>
      </c>
      <c r="F30" s="7">
        <f t="shared" si="4"/>
        <v>1.1326860113057271E-2</v>
      </c>
      <c r="G30" s="7">
        <f t="shared" si="5"/>
        <v>40.558362188755474</v>
      </c>
      <c r="H30" s="7">
        <f t="shared" si="6"/>
        <v>-1.2272839463651922E-5</v>
      </c>
    </row>
    <row r="31" spans="1:8" x14ac:dyDescent="0.3">
      <c r="A31" s="18">
        <v>306</v>
      </c>
      <c r="B31" s="7">
        <f t="shared" si="0"/>
        <v>-1.0619349127945819</v>
      </c>
      <c r="C31" s="7">
        <f t="shared" si="1"/>
        <v>-1.12397688527456</v>
      </c>
      <c r="D31">
        <f t="shared" si="2"/>
        <v>1.3661017092753696</v>
      </c>
      <c r="E31">
        <f t="shared" si="3"/>
        <v>0.14413261708646086</v>
      </c>
      <c r="F31" s="7">
        <f t="shared" si="4"/>
        <v>1.1957072111445881E-2</v>
      </c>
      <c r="G31" s="7">
        <f t="shared" si="5"/>
        <v>43.096191750020886</v>
      </c>
      <c r="H31" s="7">
        <f t="shared" si="6"/>
        <v>-1.297690598898522E-5</v>
      </c>
    </row>
    <row r="32" spans="1:8" x14ac:dyDescent="0.3">
      <c r="A32" s="18">
        <v>307</v>
      </c>
      <c r="B32" s="7">
        <f t="shared" si="0"/>
        <v>-1.0093471966985259</v>
      </c>
      <c r="C32" s="7">
        <f t="shared" si="1"/>
        <v>-1.071389169178504</v>
      </c>
      <c r="D32">
        <f t="shared" si="2"/>
        <v>1.5163177063003204</v>
      </c>
      <c r="E32">
        <f t="shared" si="3"/>
        <v>0.15640407632197656</v>
      </c>
      <c r="F32" s="7">
        <f t="shared" si="4"/>
        <v>1.2585209357740263E-2</v>
      </c>
      <c r="G32" s="7">
        <f t="shared" si="5"/>
        <v>45.657106938687789</v>
      </c>
      <c r="H32" s="7">
        <f t="shared" si="6"/>
        <v>-1.3680917658471956E-5</v>
      </c>
    </row>
    <row r="33" spans="1:8" x14ac:dyDescent="0.3">
      <c r="A33" s="18">
        <v>308</v>
      </c>
      <c r="B33" s="7">
        <f t="shared" si="0"/>
        <v>-0.9569304978673141</v>
      </c>
      <c r="C33" s="7">
        <f t="shared" si="1"/>
        <v>-1.0189724703472922</v>
      </c>
      <c r="D33">
        <f t="shared" si="2"/>
        <v>1.6791184459117616</v>
      </c>
      <c r="E33">
        <f t="shared" si="3"/>
        <v>0.1693011682692728</v>
      </c>
      <c r="F33" s="7">
        <f t="shared" si="4"/>
        <v>1.3207741321341461E-2</v>
      </c>
      <c r="G33" s="7">
        <f t="shared" si="5"/>
        <v>48.228214187559686</v>
      </c>
      <c r="H33" s="7">
        <f t="shared" si="6"/>
        <v>-1.4381014014465939E-5</v>
      </c>
    </row>
    <row r="34" spans="1:8" x14ac:dyDescent="0.3">
      <c r="A34" s="18">
        <v>309</v>
      </c>
      <c r="B34" s="7">
        <f t="shared" si="0"/>
        <v>-0.90468370759614558</v>
      </c>
      <c r="C34" s="7">
        <f t="shared" si="1"/>
        <v>-0.96672568007612358</v>
      </c>
      <c r="D34">
        <f t="shared" si="2"/>
        <v>1.8551261590165282</v>
      </c>
      <c r="E34">
        <f t="shared" si="3"/>
        <v>0.18281648741027443</v>
      </c>
      <c r="F34" s="7">
        <f t="shared" si="4"/>
        <v>1.38210571687628E-2</v>
      </c>
      <c r="G34" s="7">
        <f t="shared" si="5"/>
        <v>50.795988442250867</v>
      </c>
      <c r="H34" s="7">
        <f t="shared" si="6"/>
        <v>-1.5073222149097389E-5</v>
      </c>
    </row>
    <row r="35" spans="1:8" x14ac:dyDescent="0.3">
      <c r="A35" s="18">
        <v>310</v>
      </c>
      <c r="B35" s="7">
        <f t="shared" si="0"/>
        <v>-0.85260572792699196</v>
      </c>
      <c r="C35" s="7">
        <f t="shared" si="1"/>
        <v>-0.91464770040696997</v>
      </c>
      <c r="D35">
        <f t="shared" si="2"/>
        <v>2.0449538567809356</v>
      </c>
      <c r="E35">
        <f t="shared" si="3"/>
        <v>0.19693899254144004</v>
      </c>
      <c r="F35" s="7">
        <f t="shared" si="4"/>
        <v>1.4421502646505711E-2</v>
      </c>
      <c r="G35" s="7">
        <f t="shared" si="5"/>
        <v>53.346397309496936</v>
      </c>
      <c r="H35" s="7">
        <f t="shared" si="6"/>
        <v>-1.5753496385907225E-5</v>
      </c>
    </row>
    <row r="36" spans="1:8" x14ac:dyDescent="0.3">
      <c r="A36" s="18">
        <v>311</v>
      </c>
      <c r="B36" s="7">
        <f t="shared" si="0"/>
        <v>-0.8006954715101533</v>
      </c>
      <c r="C36" s="7">
        <f t="shared" si="1"/>
        <v>-0.8627374439901313</v>
      </c>
      <c r="D36">
        <f t="shared" si="2"/>
        <v>2.2492016795725362</v>
      </c>
      <c r="E36">
        <f t="shared" si="3"/>
        <v>0.21165398241483663</v>
      </c>
      <c r="F36" s="7">
        <f t="shared" si="4"/>
        <v>1.5005418392581788E-2</v>
      </c>
      <c r="G36" s="7">
        <f t="shared" si="5"/>
        <v>55.865035721366517</v>
      </c>
      <c r="H36" s="7">
        <f t="shared" si="6"/>
        <v>-1.6417759916635022E-5</v>
      </c>
    </row>
    <row r="37" spans="1:8" x14ac:dyDescent="0.3">
      <c r="A37" s="18">
        <v>312</v>
      </c>
      <c r="B37" s="7">
        <f t="shared" si="0"/>
        <v>-0.74895186146802817</v>
      </c>
      <c r="C37" s="7">
        <f t="shared" si="1"/>
        <v>-0.81099383394800617</v>
      </c>
      <c r="D37">
        <f t="shared" si="2"/>
        <v>2.468453240862587</v>
      </c>
      <c r="E37">
        <f t="shared" si="3"/>
        <v>0.22694311015807614</v>
      </c>
      <c r="F37" s="7">
        <f t="shared" si="4"/>
        <v>1.5569179081277407E-2</v>
      </c>
      <c r="G37" s="7">
        <f t="shared" si="5"/>
        <v>58.337269183858417</v>
      </c>
      <c r="H37" s="7">
        <f t="shared" si="6"/>
        <v>-1.7061947756031378E-5</v>
      </c>
    </row>
    <row r="38" spans="1:8" x14ac:dyDescent="0.3">
      <c r="A38" s="18">
        <v>313</v>
      </c>
      <c r="B38" s="7">
        <f t="shared" si="0"/>
        <v>-0.6973738312610811</v>
      </c>
      <c r="C38" s="7">
        <f t="shared" si="1"/>
        <v>-0.7594158037410591</v>
      </c>
      <c r="D38">
        <f t="shared" si="2"/>
        <v>2.7032720051830523</v>
      </c>
      <c r="E38">
        <f t="shared" si="3"/>
        <v>0.24278443699907365</v>
      </c>
      <c r="F38" s="7">
        <f t="shared" si="4"/>
        <v>1.6109232784072291E-2</v>
      </c>
      <c r="G38" s="7">
        <f t="shared" si="5"/>
        <v>60.748383485083124</v>
      </c>
      <c r="H38" s="7">
        <f t="shared" si="6"/>
        <v>-1.7682050345321155E-5</v>
      </c>
    </row>
    <row r="39" spans="1:8" x14ac:dyDescent="0.3">
      <c r="A39" s="18">
        <v>314</v>
      </c>
      <c r="B39" s="7">
        <f t="shared" si="0"/>
        <v>-0.64596032455592967</v>
      </c>
      <c r="C39" s="7">
        <f t="shared" si="1"/>
        <v>-0.70800229703590767</v>
      </c>
      <c r="D39">
        <f t="shared" si="2"/>
        <v>2.954197739446812</v>
      </c>
      <c r="E39">
        <f t="shared" si="3"/>
        <v>0.25915252519911464</v>
      </c>
      <c r="F39" s="7">
        <f t="shared" si="4"/>
        <v>1.6622139921031814E-2</v>
      </c>
      <c r="G39" s="7">
        <f t="shared" si="5"/>
        <v>63.083738588271075</v>
      </c>
      <c r="H39" s="7">
        <f t="shared" si="6"/>
        <v>-1.8274157116812472E-5</v>
      </c>
    </row>
    <row r="40" spans="1:8" x14ac:dyDescent="0.3">
      <c r="A40" s="18">
        <v>315</v>
      </c>
      <c r="B40" s="7">
        <f t="shared" si="0"/>
        <v>-0.59471029509553752</v>
      </c>
      <c r="C40" s="7">
        <f t="shared" si="1"/>
        <v>-0.65675226757551552</v>
      </c>
      <c r="D40">
        <f t="shared" si="2"/>
        <v>3.22174307653016</v>
      </c>
      <c r="E40">
        <f t="shared" si="3"/>
        <v>0.27601856947325165</v>
      </c>
      <c r="F40" s="7">
        <f t="shared" si="4"/>
        <v>1.7104611181667322E-2</v>
      </c>
      <c r="G40" s="7">
        <f t="shared" si="5"/>
        <v>65.32892433198063</v>
      </c>
      <c r="H40" s="7">
        <f t="shared" si="6"/>
        <v>-1.8834499328550593E-5</v>
      </c>
    </row>
    <row r="41" spans="1:8" x14ac:dyDescent="0.3">
      <c r="A41" s="18">
        <v>316</v>
      </c>
      <c r="B41" s="7">
        <f t="shared" si="0"/>
        <v>-0.54362270657146483</v>
      </c>
      <c r="C41" s="7">
        <f t="shared" si="1"/>
        <v>-0.60566467905144283</v>
      </c>
      <c r="D41">
        <f t="shared" si="2"/>
        <v>3.5063902289885931</v>
      </c>
      <c r="E41">
        <f t="shared" si="3"/>
        <v>0.29335056556386963</v>
      </c>
      <c r="F41" s="7">
        <f t="shared" si="4"/>
        <v>1.755354381202542E-2</v>
      </c>
      <c r="G41" s="7">
        <f t="shared" si="5"/>
        <v>67.469915506619131</v>
      </c>
      <c r="H41" s="7">
        <f t="shared" si="6"/>
        <v>-1.9359491488894368E-5</v>
      </c>
    </row>
    <row r="42" spans="1:8" x14ac:dyDescent="0.3">
      <c r="A42" s="18">
        <v>317</v>
      </c>
      <c r="B42" s="7">
        <f t="shared" si="0"/>
        <v>-0.49269653249812823</v>
      </c>
      <c r="C42" s="7">
        <f t="shared" si="1"/>
        <v>-0.55473850497810628</v>
      </c>
      <c r="D42">
        <f t="shared" si="2"/>
        <v>3.8085878891451728</v>
      </c>
      <c r="E42">
        <f t="shared" si="3"/>
        <v>0.31111351404416732</v>
      </c>
      <c r="F42" s="7">
        <f t="shared" si="4"/>
        <v>1.7966055695106647E-2</v>
      </c>
      <c r="G42" s="7">
        <f t="shared" si="5"/>
        <v>69.493223873936699</v>
      </c>
      <c r="H42" s="7">
        <f t="shared" si="6"/>
        <v>-1.9845770716099225E-5</v>
      </c>
    </row>
    <row r="43" spans="1:8" x14ac:dyDescent="0.3">
      <c r="A43" s="18">
        <v>318</v>
      </c>
      <c r="B43" s="7">
        <f t="shared" si="0"/>
        <v>-0.44193075608905819</v>
      </c>
      <c r="C43" s="7">
        <f t="shared" si="1"/>
        <v>-0.50397272856903619</v>
      </c>
      <c r="D43">
        <f t="shared" si="2"/>
        <v>4.1287483495875392</v>
      </c>
      <c r="E43">
        <f t="shared" si="3"/>
        <v>0.32926965687549559</v>
      </c>
      <c r="F43" s="7">
        <f t="shared" si="4"/>
        <v>1.8339516693784523E-2</v>
      </c>
      <c r="G43" s="7">
        <f t="shared" si="5"/>
        <v>71.386044744365009</v>
      </c>
      <c r="H43" s="7">
        <f t="shared" si="6"/>
        <v>-2.029023341670986E-5</v>
      </c>
    </row>
    <row r="44" spans="1:8" x14ac:dyDescent="0.3">
      <c r="A44" s="18">
        <v>319</v>
      </c>
      <c r="B44" s="7">
        <f t="shared" si="0"/>
        <v>-0.39132437013508165</v>
      </c>
      <c r="C44" s="7">
        <f t="shared" si="1"/>
        <v>-0.45336634261505965</v>
      </c>
      <c r="D44">
        <f t="shared" si="2"/>
        <v>4.4672448753762666</v>
      </c>
      <c r="E44">
        <f t="shared" si="3"/>
        <v>0.34777874373718853</v>
      </c>
      <c r="F44" s="7">
        <f t="shared" si="4"/>
        <v>1.8671576778068383E-2</v>
      </c>
      <c r="G44" s="7">
        <f t="shared" si="5"/>
        <v>73.13639582450898</v>
      </c>
      <c r="H44" s="7">
        <f t="shared" si="6"/>
        <v>-2.0690068717744524E-5</v>
      </c>
    </row>
    <row r="45" spans="1:8" x14ac:dyDescent="0.3">
      <c r="A45" s="18">
        <v>320</v>
      </c>
      <c r="B45" s="7">
        <f t="shared" si="0"/>
        <v>-0.3408763768844198</v>
      </c>
      <c r="C45" s="7">
        <f t="shared" si="1"/>
        <v>-0.4029183493643978</v>
      </c>
      <c r="D45">
        <f t="shared" si="2"/>
        <v>4.8244093560576857</v>
      </c>
      <c r="E45">
        <f t="shared" si="3"/>
        <v>0.36659832469958931</v>
      </c>
      <c r="F45" s="7">
        <f t="shared" si="4"/>
        <v>1.8960190520440581E-2</v>
      </c>
      <c r="G45" s="7">
        <f t="shared" si="5"/>
        <v>74.733246191044529</v>
      </c>
      <c r="H45" s="7">
        <f t="shared" si="6"/>
        <v>-2.1042788149930922E-5</v>
      </c>
    </row>
    <row r="46" spans="1:8" x14ac:dyDescent="0.3">
      <c r="A46" s="18">
        <v>321</v>
      </c>
      <c r="B46" s="7">
        <f t="shared" si="0"/>
        <v>-0.29058578792465439</v>
      </c>
      <c r="C46" s="7">
        <f t="shared" si="1"/>
        <v>-0.3526277604046324</v>
      </c>
      <c r="D46">
        <f t="shared" si="2"/>
        <v>5.2005302619473639</v>
      </c>
      <c r="E46">
        <f t="shared" si="3"/>
        <v>0.38568406542890238</v>
      </c>
      <c r="F46" s="7">
        <f t="shared" si="4"/>
        <v>1.9203637612511416E-2</v>
      </c>
      <c r="G46" s="7">
        <f t="shared" si="5"/>
        <v>76.166633433883533</v>
      </c>
      <c r="H46" s="7">
        <f t="shared" si="6"/>
        <v>-2.1346251151016486E-5</v>
      </c>
    </row>
    <row r="47" spans="1:8" x14ac:dyDescent="0.3">
      <c r="A47" s="18">
        <v>322</v>
      </c>
      <c r="B47" s="7">
        <f t="shared" si="0"/>
        <v>-0.24045162406653181</v>
      </c>
      <c r="C47" s="7">
        <f t="shared" si="1"/>
        <v>-0.30249359654650981</v>
      </c>
      <c r="D47">
        <f t="shared" si="2"/>
        <v>5.595850925177686</v>
      </c>
      <c r="E47">
        <f t="shared" si="3"/>
        <v>0.40499008080302779</v>
      </c>
      <c r="F47" s="7">
        <f t="shared" si="4"/>
        <v>1.9400539131623405E-2</v>
      </c>
      <c r="G47" s="7">
        <f t="shared" si="5"/>
        <v>77.427767235854915</v>
      </c>
      <c r="H47" s="7">
        <f t="shared" si="6"/>
        <v>-2.1598686037598565E-5</v>
      </c>
    </row>
    <row r="48" spans="1:8" x14ac:dyDescent="0.3">
      <c r="A48" s="18">
        <v>323</v>
      </c>
      <c r="B48" s="7">
        <f t="shared" si="0"/>
        <v>-0.19047291522955975</v>
      </c>
      <c r="C48" s="7">
        <f t="shared" si="1"/>
        <v>-0.25251488770953778</v>
      </c>
      <c r="D48">
        <f t="shared" si="2"/>
        <v>6.0105681617615403</v>
      </c>
      <c r="E48">
        <f t="shared" si="3"/>
        <v>0.42446928258561634</v>
      </c>
      <c r="F48" s="7">
        <f t="shared" si="4"/>
        <v>1.9549869365449401E-2</v>
      </c>
      <c r="G48" s="7">
        <f t="shared" si="5"/>
        <v>78.509117912584585</v>
      </c>
      <c r="H48" s="7">
        <f t="shared" si="6"/>
        <v>-2.1798706179032304E-5</v>
      </c>
    </row>
    <row r="49" spans="1:8" x14ac:dyDescent="0.3">
      <c r="A49" s="18">
        <v>324</v>
      </c>
      <c r="B49" s="7">
        <f t="shared" si="0"/>
        <v>-0.14064870032938964</v>
      </c>
      <c r="C49" s="7">
        <f t="shared" si="1"/>
        <v>-0.20269067280936764</v>
      </c>
      <c r="D49">
        <f t="shared" si="2"/>
        <v>6.444831246485677</v>
      </c>
      <c r="E49">
        <f t="shared" si="3"/>
        <v>0.44407373665428745</v>
      </c>
      <c r="F49" s="7">
        <f t="shared" si="4"/>
        <v>1.9650963084165161E-2</v>
      </c>
      <c r="G49" s="7">
        <f t="shared" si="5"/>
        <v>79.404488718318362</v>
      </c>
      <c r="H49" s="7">
        <f t="shared" si="6"/>
        <v>-2.1945321195711102E-5</v>
      </c>
    </row>
    <row r="50" spans="1:8" x14ac:dyDescent="0.3">
      <c r="A50" s="18">
        <v>325</v>
      </c>
      <c r="B50" s="7">
        <f t="shared" si="0"/>
        <v>-9.0978027166916844E-2</v>
      </c>
      <c r="C50" s="7">
        <f t="shared" si="1"/>
        <v>-0.15301999964689486</v>
      </c>
      <c r="D50">
        <f t="shared" si="2"/>
        <v>6.8987412479052352</v>
      </c>
      <c r="E50">
        <f t="shared" si="3"/>
        <v>0.46375502520949646</v>
      </c>
      <c r="F50" s="7">
        <f t="shared" si="4"/>
        <v>1.9703518231542528E-2</v>
      </c>
      <c r="G50" s="7">
        <f t="shared" si="5"/>
        <v>80.109071024225372</v>
      </c>
      <c r="H50" s="7">
        <f t="shared" si="6"/>
        <v>-2.2037943094286343E-5</v>
      </c>
    </row>
    <row r="51" spans="1:8" x14ac:dyDescent="0.3">
      <c r="A51" s="18">
        <v>326</v>
      </c>
      <c r="B51" s="7">
        <f t="shared" si="0"/>
        <v>-4.145995231909301E-2</v>
      </c>
      <c r="C51" s="7">
        <f t="shared" si="1"/>
        <v>-0.10350192479907103</v>
      </c>
      <c r="D51">
        <f t="shared" si="2"/>
        <v>7.3723507261335328</v>
      </c>
      <c r="E51">
        <f t="shared" si="3"/>
        <v>0.48346460940214686</v>
      </c>
      <c r="F51" s="7">
        <f t="shared" si="4"/>
        <v>1.9707594086465382E-2</v>
      </c>
      <c r="G51" s="7">
        <f t="shared" si="5"/>
        <v>80.619481788063467</v>
      </c>
      <c r="H51" s="7">
        <f t="shared" si="6"/>
        <v>-2.2076387342132313E-5</v>
      </c>
    </row>
    <row r="52" spans="1:8" x14ac:dyDescent="0.3">
      <c r="A52" s="18">
        <v>327</v>
      </c>
      <c r="B52" s="7">
        <f t="shared" si="0"/>
        <v>7.9064589685910198E-3</v>
      </c>
      <c r="C52" s="7">
        <f t="shared" si="1"/>
        <v>-5.4135513511386998E-2</v>
      </c>
      <c r="D52">
        <f t="shared" si="2"/>
        <v>7.8656637916004399</v>
      </c>
      <c r="E52">
        <f t="shared" si="3"/>
        <v>0.50315418790831434</v>
      </c>
      <c r="F52" s="7">
        <f t="shared" si="4"/>
        <v>1.966360502318595E-2</v>
      </c>
      <c r="G52" s="7">
        <f t="shared" si="5"/>
        <v>80.933783050735045</v>
      </c>
      <c r="H52" s="7">
        <f t="shared" si="6"/>
        <v>-2.2060868970590819E-5</v>
      </c>
    </row>
    <row r="53" spans="1:8" x14ac:dyDescent="0.3">
      <c r="A53" s="18">
        <v>328</v>
      </c>
      <c r="B53" s="7">
        <f t="shared" si="0"/>
        <v>5.7122132887979113E-2</v>
      </c>
      <c r="C53" s="7">
        <f t="shared" si="1"/>
        <v>-4.9198395919989035E-3</v>
      </c>
      <c r="D53">
        <f t="shared" si="2"/>
        <v>8.3786365185550267</v>
      </c>
      <c r="E53">
        <f t="shared" si="3"/>
        <v>0.52277604714417758</v>
      </c>
      <c r="F53" s="7">
        <f t="shared" si="4"/>
        <v>1.9572310070528842E-2</v>
      </c>
      <c r="G53" s="7">
        <f t="shared" si="5"/>
        <v>81.051483509084989</v>
      </c>
      <c r="H53" s="7">
        <f t="shared" si="6"/>
        <v>-2.1991993879398804E-5</v>
      </c>
    </row>
    <row r="54" spans="1:8" x14ac:dyDescent="0.3">
      <c r="A54" s="18">
        <v>329</v>
      </c>
      <c r="B54" s="7">
        <f t="shared" si="0"/>
        <v>0.10618798717252131</v>
      </c>
      <c r="C54" s="7">
        <f t="shared" si="1"/>
        <v>4.4146014692543298E-2</v>
      </c>
      <c r="D54">
        <f t="shared" si="2"/>
        <v>8.9111777028953725</v>
      </c>
      <c r="E54">
        <f t="shared" si="3"/>
        <v>0.54228339904782819</v>
      </c>
      <c r="F54" s="7">
        <f t="shared" si="4"/>
        <v>1.9434798535814833E-2</v>
      </c>
      <c r="G54" s="7">
        <f t="shared" si="5"/>
        <v>80.973522518479342</v>
      </c>
      <c r="H54" s="7">
        <f t="shared" si="6"/>
        <v>-2.1870745591544527E-5</v>
      </c>
    </row>
    <row r="55" spans="1:8" x14ac:dyDescent="0.3">
      <c r="A55" s="18">
        <v>330</v>
      </c>
      <c r="B55" s="7">
        <f t="shared" si="0"/>
        <v>0.15510493119994503</v>
      </c>
      <c r="C55" s="7">
        <f t="shared" si="1"/>
        <v>9.3062958719967018E-2</v>
      </c>
      <c r="D55">
        <f t="shared" si="2"/>
        <v>9.463149949975417</v>
      </c>
      <c r="E55">
        <f t="shared" si="3"/>
        <v>0.56163070265008175</v>
      </c>
      <c r="F55" s="7">
        <f t="shared" si="4"/>
        <v>1.9252472017329169E-2</v>
      </c>
      <c r="G55" s="7">
        <f t="shared" si="5"/>
        <v>80.702237166925883</v>
      </c>
      <c r="H55" s="7">
        <f t="shared" si="6"/>
        <v>-2.1698467777158711E-5</v>
      </c>
    </row>
    <row r="56" spans="1:8" x14ac:dyDescent="0.3">
      <c r="A56" s="18">
        <v>331</v>
      </c>
      <c r="B56" s="7">
        <f t="shared" si="0"/>
        <v>0.20387386609338901</v>
      </c>
      <c r="C56" s="7">
        <f t="shared" si="1"/>
        <v>0.14183189361341098</v>
      </c>
      <c r="D56">
        <f t="shared" si="2"/>
        <v>10.034371074432244</v>
      </c>
      <c r="E56">
        <f t="shared" si="3"/>
        <v>0.58077396600579589</v>
      </c>
      <c r="F56" s="7">
        <f t="shared" si="4"/>
        <v>1.9027023178748732E-2</v>
      </c>
      <c r="G56" s="7">
        <f t="shared" si="5"/>
        <v>80.241313329058855</v>
      </c>
      <c r="H56" s="7">
        <f t="shared" si="6"/>
        <v>-2.1476842925718028E-5</v>
      </c>
    </row>
    <row r="57" spans="1:8" x14ac:dyDescent="0.3">
      <c r="A57" s="18">
        <v>332</v>
      </c>
      <c r="B57" s="7">
        <f t="shared" si="0"/>
        <v>0.25249568482101375</v>
      </c>
      <c r="C57" s="7">
        <f t="shared" si="1"/>
        <v>0.19045371234103575</v>
      </c>
      <c r="D57">
        <f t="shared" si="2"/>
        <v>10.624615790844416</v>
      </c>
      <c r="E57">
        <f t="shared" si="3"/>
        <v>0.5996710254515969</v>
      </c>
      <c r="F57" s="7">
        <f t="shared" si="4"/>
        <v>1.8760411699364973E-2</v>
      </c>
      <c r="G57" s="7">
        <f t="shared" si="5"/>
        <v>79.595721848265114</v>
      </c>
      <c r="H57" s="7">
        <f t="shared" si="6"/>
        <v>-2.1207867596873195E-5</v>
      </c>
    </row>
    <row r="58" spans="1:8" x14ac:dyDescent="0.3">
      <c r="A58" s="18">
        <v>333</v>
      </c>
      <c r="B58" s="7">
        <f t="shared" si="0"/>
        <v>0.30097127229408727</v>
      </c>
      <c r="C58" s="7">
        <f t="shared" si="1"/>
        <v>0.23892929981410926</v>
      </c>
      <c r="D58">
        <f t="shared" si="2"/>
        <v>11.233617671206218</v>
      </c>
      <c r="E58">
        <f t="shared" si="3"/>
        <v>0.61828179958595775</v>
      </c>
      <c r="F58" s="7">
        <f t="shared" si="4"/>
        <v>1.8454837844746923E-2</v>
      </c>
      <c r="G58" s="7">
        <f t="shared" si="5"/>
        <v>78.771641204490393</v>
      </c>
      <c r="H58" s="7">
        <f t="shared" si="6"/>
        <v>-2.0893824720943418E-5</v>
      </c>
    </row>
    <row r="59" spans="1:8" x14ac:dyDescent="0.3">
      <c r="A59" s="18">
        <v>334</v>
      </c>
      <c r="B59" s="7">
        <f t="shared" si="0"/>
        <v>0.34930150546364652</v>
      </c>
      <c r="C59" s="7">
        <f t="shared" si="1"/>
        <v>0.28725953298366852</v>
      </c>
      <c r="D59">
        <f t="shared" si="2"/>
        <v>11.861071342829803</v>
      </c>
      <c r="E59">
        <f t="shared" si="3"/>
        <v>0.63656851582357876</v>
      </c>
      <c r="F59" s="7">
        <f t="shared" si="4"/>
        <v>1.8112714123481307E-2</v>
      </c>
      <c r="G59" s="7">
        <f t="shared" si="5"/>
        <v>77.776368200647156</v>
      </c>
      <c r="H59" s="7">
        <f t="shared" si="6"/>
        <v>-2.0537253450150817E-5</v>
      </c>
    </row>
    <row r="60" spans="1:8" x14ac:dyDescent="0.3">
      <c r="A60" s="18">
        <v>335</v>
      </c>
      <c r="B60" s="7">
        <f t="shared" si="0"/>
        <v>0.39748725341565916</v>
      </c>
      <c r="C60" s="7">
        <f t="shared" si="1"/>
        <v>0.33544528093568116</v>
      </c>
      <c r="D60">
        <f t="shared" si="2"/>
        <v>12.506634898369839</v>
      </c>
      <c r="E60">
        <f t="shared" si="3"/>
        <v>0.65449590784800393</v>
      </c>
      <c r="F60" s="7">
        <f t="shared" si="4"/>
        <v>1.7736635506853005E-2</v>
      </c>
      <c r="G60" s="7">
        <f t="shared" si="5"/>
        <v>76.618218339836559</v>
      </c>
      <c r="H60" s="7">
        <f t="shared" si="6"/>
        <v>-2.0140917080886675E-5</v>
      </c>
    </row>
    <row r="61" spans="1:8" x14ac:dyDescent="0.3">
      <c r="A61" s="18">
        <v>336</v>
      </c>
      <c r="B61" s="7">
        <f t="shared" si="0"/>
        <v>0.44552937746481974</v>
      </c>
      <c r="C61" s="7">
        <f t="shared" si="1"/>
        <v>0.38348740498484174</v>
      </c>
      <c r="D61">
        <f t="shared" si="2"/>
        <v>13.169932488231268</v>
      </c>
      <c r="E61">
        <f t="shared" si="3"/>
        <v>0.67203138276499164</v>
      </c>
      <c r="F61" s="7">
        <f t="shared" si="4"/>
        <v>1.7329348690058109E-2</v>
      </c>
      <c r="G61" s="7">
        <f t="shared" si="5"/>
        <v>75.306417667516513</v>
      </c>
      <c r="H61" s="7">
        <f t="shared" si="6"/>
        <v>-1.9707769575845639E-5</v>
      </c>
    </row>
    <row r="62" spans="1:8" x14ac:dyDescent="0.3">
      <c r="A62" s="18">
        <v>337</v>
      </c>
      <c r="B62" s="7">
        <f t="shared" si="0"/>
        <v>0.49342873124691716</v>
      </c>
      <c r="C62" s="7">
        <f t="shared" si="1"/>
        <v>0.43138675876693916</v>
      </c>
      <c r="D62">
        <f t="shared" si="2"/>
        <v>13.850557064660563</v>
      </c>
      <c r="E62">
        <f t="shared" si="3"/>
        <v>0.68914515723475989</v>
      </c>
      <c r="F62" s="7">
        <f t="shared" si="4"/>
        <v>1.6893720866256175E-2</v>
      </c>
      <c r="G62" s="7">
        <f t="shared" si="5"/>
        <v>73.850987916986199</v>
      </c>
      <c r="H62" s="7">
        <f t="shared" si="6"/>
        <v>-1.9240921213123371E-5</v>
      </c>
    </row>
    <row r="63" spans="1:8" x14ac:dyDescent="0.3">
      <c r="A63" s="18">
        <v>338</v>
      </c>
      <c r="B63" s="7">
        <f t="shared" si="0"/>
        <v>0.54118616080983384</v>
      </c>
      <c r="C63" s="7">
        <f t="shared" si="1"/>
        <v>0.47914418832985584</v>
      </c>
      <c r="D63">
        <f t="shared" si="2"/>
        <v>14.548073246332109</v>
      </c>
      <c r="E63">
        <f t="shared" si="3"/>
        <v>0.70581036232541994</v>
      </c>
      <c r="F63" s="7">
        <f t="shared" si="4"/>
        <v>1.6432708469125781E-2</v>
      </c>
      <c r="G63" s="7">
        <f t="shared" si="5"/>
        <v>72.262626823666736</v>
      </c>
      <c r="H63" s="7">
        <f t="shared" si="6"/>
        <v>-1.874360387794453E-5</v>
      </c>
    </row>
    <row r="64" spans="1:8" x14ac:dyDescent="0.3">
      <c r="A64" s="18">
        <v>339</v>
      </c>
      <c r="B64" s="7">
        <f t="shared" si="0"/>
        <v>0.58880250470323581</v>
      </c>
      <c r="C64" s="7">
        <f t="shared" si="1"/>
        <v>0.5267605322232578</v>
      </c>
      <c r="D64">
        <f t="shared" si="2"/>
        <v>15.262020272209071</v>
      </c>
      <c r="E64">
        <f t="shared" si="3"/>
        <v>0.72200311727457911</v>
      </c>
      <c r="F64" s="7">
        <f t="shared" si="4"/>
        <v>1.5949326316402265E-2</v>
      </c>
      <c r="G64" s="7">
        <f t="shared" si="5"/>
        <v>70.552585465041531</v>
      </c>
      <c r="H64" s="7">
        <f t="shared" si="6"/>
        <v>-1.8219136492363645E-5</v>
      </c>
    </row>
    <row r="65" spans="1:8" x14ac:dyDescent="0.3">
      <c r="A65" s="18">
        <v>340</v>
      </c>
      <c r="B65" s="7">
        <f t="shared" si="0"/>
        <v>0.63627859406688858</v>
      </c>
      <c r="C65" s="7">
        <f t="shared" si="1"/>
        <v>0.57423662158691058</v>
      </c>
      <c r="D65">
        <f t="shared" si="2"/>
        <v>15.991915013854964</v>
      </c>
      <c r="E65">
        <f t="shared" si="3"/>
        <v>0.73770257276413498</v>
      </c>
      <c r="F65" s="7">
        <f t="shared" si="4"/>
        <v>1.5446617557085335E-2</v>
      </c>
      <c r="G65" s="7">
        <f t="shared" si="5"/>
        <v>68.732544440916385</v>
      </c>
      <c r="H65" s="7">
        <f t="shared" si="6"/>
        <v>-1.7670891050007564E-5</v>
      </c>
    </row>
    <row r="66" spans="1:8" x14ac:dyDescent="0.3">
      <c r="A66" s="18">
        <v>341</v>
      </c>
      <c r="B66" s="7">
        <f t="shared" si="0"/>
        <v>0.6836152527177336</v>
      </c>
      <c r="C66" s="7">
        <f t="shared" si="1"/>
        <v>0.6215732802377556</v>
      </c>
      <c r="D66">
        <f t="shared" si="2"/>
        <v>16.737255016174544</v>
      </c>
      <c r="E66">
        <f t="shared" si="3"/>
        <v>0.75289092469878061</v>
      </c>
      <c r="F66" s="7">
        <f t="shared" si="4"/>
        <v>1.4927624789627449E-2</v>
      </c>
      <c r="G66" s="7">
        <f t="shared" si="5"/>
        <v>66.814490635626555</v>
      </c>
      <c r="H66" s="7">
        <f t="shared" si="6"/>
        <v>-1.7102259687765656E-5</v>
      </c>
    </row>
    <row r="67" spans="1:8" x14ac:dyDescent="0.3">
      <c r="A67" s="18">
        <v>342</v>
      </c>
      <c r="B67" s="7">
        <f t="shared" si="0"/>
        <v>0.73081329723563271</v>
      </c>
      <c r="C67" s="7">
        <f t="shared" si="1"/>
        <v>0.66877132475565471</v>
      </c>
      <c r="D67">
        <f t="shared" si="2"/>
        <v>17.497521537729227</v>
      </c>
      <c r="E67">
        <f t="shared" si="3"/>
        <v>0.76755339982636062</v>
      </c>
      <c r="F67" s="7">
        <f t="shared" si="4"/>
        <v>1.4395362678540831E-2</v>
      </c>
      <c r="G67" s="7">
        <f t="shared" si="5"/>
        <v>64.81059620328827</v>
      </c>
      <c r="H67" s="7">
        <f t="shared" si="6"/>
        <v>-1.6516623185443823E-5</v>
      </c>
    </row>
    <row r="68" spans="1:8" x14ac:dyDescent="0.3">
      <c r="A68" s="18">
        <v>343</v>
      </c>
      <c r="B68" s="7">
        <f t="shared" si="0"/>
        <v>0.77787353704791318</v>
      </c>
      <c r="C68" s="7">
        <f t="shared" si="1"/>
        <v>0.71583156456793517</v>
      </c>
      <c r="D68">
        <f t="shared" si="2"/>
        <v>18.272182563267137</v>
      </c>
      <c r="E68">
        <f t="shared" si="3"/>
        <v>0.78167821484433742</v>
      </c>
      <c r="F68" s="7">
        <f t="shared" si="4"/>
        <v>1.385279235359383E-2</v>
      </c>
      <c r="G68" s="7">
        <f t="shared" si="5"/>
        <v>62.733101292846115</v>
      </c>
      <c r="H68" s="7">
        <f t="shared" si="6"/>
        <v>-1.5917321238974637E-5</v>
      </c>
    </row>
    <row r="69" spans="1:8" x14ac:dyDescent="0.3">
      <c r="A69" s="18">
        <v>344</v>
      </c>
      <c r="B69" s="7">
        <f t="shared" si="0"/>
        <v>0.82479677451264821</v>
      </c>
      <c r="C69" s="7">
        <f t="shared" si="1"/>
        <v>0.76275480203267021</v>
      </c>
      <c r="D69">
        <f t="shared" si="2"/>
        <v>19.060695762886922</v>
      </c>
      <c r="E69">
        <f t="shared" si="3"/>
        <v>0.79525651089809957</v>
      </c>
      <c r="F69" s="7">
        <f t="shared" si="4"/>
        <v>1.3302797830219783E-2</v>
      </c>
      <c r="G69" s="7">
        <f t="shared" si="5"/>
        <v>60.594201885546887</v>
      </c>
      <c r="H69" s="7">
        <f t="shared" si="6"/>
        <v>-1.5307624804049648E-5</v>
      </c>
    </row>
    <row r="70" spans="1:8" x14ac:dyDescent="0.3">
      <c r="A70" s="18">
        <v>345</v>
      </c>
      <c r="B70" s="7">
        <f t="shared" ref="B70:B106" si="7">( LN(A70/A$2) + (E$2+F$2^2*0.5)*D$2 ) / ( F$2* SQRT(D$2) )</f>
        <v>0.87158380500072763</v>
      </c>
      <c r="C70" s="7">
        <f t="shared" ref="C70:C106" si="8" xml:space="preserve"> B70 - F$2 * SQRT(D$2)</f>
        <v>0.80954183252074963</v>
      </c>
      <c r="D70">
        <f t="shared" ref="D70:D105" si="9" xml:space="preserve"> A70 * _xlfn.NORM.S.DIST(B70, TRUE) - A$2*EXP(-E$2*D$2)*_xlfn.NORM.S.DIST(C70,TRUE)</f>
        <v>19.862511374272344</v>
      </c>
      <c r="E70">
        <f t="shared" ref="E70:E109" si="10">_xlfn.NORM.S.DIST(B70, TRUE)</f>
        <v>0.80828226559219263</v>
      </c>
      <c r="F70" s="7">
        <f t="shared" ref="F70:F105" si="11" xml:space="preserve"> ( EXP( -1 * B70^2 * 0.5) / SQRT(2 * PI()) ) / ( A70 * F$2 * SQRT(D$2) )</f>
        <v>1.274816464300412E-2</v>
      </c>
      <c r="G70" s="7">
        <f t="shared" ref="G70:G105" si="12">A70*SQRT(D$2)*(EXP(-1*B70^2*0.5)/SQRT(2*PI()))</f>
        <v>58.405943957720567</v>
      </c>
      <c r="H70" s="7">
        <f t="shared" ref="H70:H105" si="13">-1*(F$2*(EXP(-1*B70^2*0.5)/SQRT(2*PI()))*E$2)/(2*SQRT(A70))-D$2*A$2*EXP(-1*D$2*A70)*_xlfn.NORM.S.DIST(C70,TRUE)</f>
        <v>-1.4690710756210396E-5</v>
      </c>
    </row>
    <row r="71" spans="1:8" x14ac:dyDescent="0.3">
      <c r="A71" s="18">
        <v>346</v>
      </c>
      <c r="B71" s="7">
        <f t="shared" si="7"/>
        <v>0.91823541697677635</v>
      </c>
      <c r="C71" s="7">
        <f t="shared" si="8"/>
        <v>0.85619344449679835</v>
      </c>
      <c r="D71">
        <f t="shared" si="9"/>
        <v>20.677074986642481</v>
      </c>
      <c r="E71">
        <f t="shared" si="10"/>
        <v>0.82075218480391221</v>
      </c>
      <c r="F71" s="7">
        <f t="shared" si="11"/>
        <v>1.2191560837174166E-2</v>
      </c>
      <c r="G71" s="7">
        <f t="shared" si="12"/>
        <v>56.180125010620955</v>
      </c>
      <c r="H71" s="7">
        <f t="shared" si="13"/>
        <v>-1.406963906167222E-5</v>
      </c>
    </row>
    <row r="72" spans="1:8" x14ac:dyDescent="0.3">
      <c r="A72" s="18">
        <v>347</v>
      </c>
      <c r="B72" s="7">
        <f t="shared" si="7"/>
        <v>0.96475239207885277</v>
      </c>
      <c r="C72" s="7">
        <f t="shared" si="8"/>
        <v>0.90271041959887477</v>
      </c>
      <c r="D72">
        <f t="shared" si="9"/>
        <v>21.503830207416797</v>
      </c>
      <c r="E72">
        <f t="shared" si="10"/>
        <v>0.83266557671040631</v>
      </c>
      <c r="F72" s="7">
        <f t="shared" si="11"/>
        <v>1.1635520416839512E-2</v>
      </c>
      <c r="G72" s="7">
        <f t="shared" si="12"/>
        <v>53.928203830757631</v>
      </c>
      <c r="H72" s="7">
        <f t="shared" si="13"/>
        <v>-1.3447332601557302E-5</v>
      </c>
    </row>
    <row r="73" spans="1:8" x14ac:dyDescent="0.3">
      <c r="A73" s="18">
        <v>348</v>
      </c>
      <c r="B73" s="7">
        <f t="shared" si="7"/>
        <v>1.0111355051970525</v>
      </c>
      <c r="C73" s="7">
        <f t="shared" si="8"/>
        <v>0.94909353271707453</v>
      </c>
      <c r="D73">
        <f t="shared" si="9"/>
        <v>22.342221195050001</v>
      </c>
      <c r="E73">
        <f t="shared" si="10"/>
        <v>0.84402421051678567</v>
      </c>
      <c r="F73" s="7">
        <f t="shared" si="11"/>
        <v>1.1082429304170411E-2</v>
      </c>
      <c r="G73" s="7">
        <f t="shared" si="12"/>
        <v>51.661219162646269</v>
      </c>
      <c r="H73" s="7">
        <f t="shared" si="13"/>
        <v>-1.282655974178437E-5</v>
      </c>
    </row>
    <row r="74" spans="1:8" x14ac:dyDescent="0.3">
      <c r="A74" s="18">
        <v>349</v>
      </c>
      <c r="B74" s="7">
        <f t="shared" si="7"/>
        <v>1.05738552455095</v>
      </c>
      <c r="C74" s="7">
        <f t="shared" si="8"/>
        <v>0.99534355207097203</v>
      </c>
      <c r="D74">
        <f t="shared" si="9"/>
        <v>23.191695043993604</v>
      </c>
      <c r="E74">
        <f t="shared" si="10"/>
        <v>0.85483216240555415</v>
      </c>
      <c r="F74" s="7">
        <f t="shared" si="11"/>
        <v>1.0534513821516536E-2</v>
      </c>
      <c r="G74" s="7">
        <f t="shared" si="12"/>
        <v>49.389717795051567</v>
      </c>
      <c r="H74" s="7">
        <f t="shared" si="13"/>
        <v>-1.220991969251405E-5</v>
      </c>
    </row>
    <row r="75" spans="1:8" x14ac:dyDescent="0.3">
      <c r="A75" s="18">
        <v>350</v>
      </c>
      <c r="B75" s="7">
        <f t="shared" si="7"/>
        <v>1.1035032117659314</v>
      </c>
      <c r="C75" s="7">
        <f t="shared" si="8"/>
        <v>1.0414612392859532</v>
      </c>
      <c r="D75">
        <f t="shared" si="9"/>
        <v>24.051704010267429</v>
      </c>
      <c r="E75">
        <f t="shared" si="10"/>
        <v>0.86509565121984999</v>
      </c>
      <c r="F75" s="7">
        <f t="shared" si="11"/>
        <v>9.9938316692894883E-3</v>
      </c>
      <c r="G75" s="7">
        <f t="shared" si="12"/>
        <v>47.123692385052514</v>
      </c>
      <c r="H75" s="7">
        <f t="shared" si="13"/>
        <v>-1.1599830655556925E-5</v>
      </c>
    </row>
    <row r="76" spans="1:8" x14ac:dyDescent="0.3">
      <c r="A76" s="18">
        <v>351</v>
      </c>
      <c r="B76" s="7">
        <f t="shared" si="7"/>
        <v>1.1494893219484743</v>
      </c>
      <c r="C76" s="7">
        <f t="shared" si="8"/>
        <v>1.0874473494684962</v>
      </c>
      <c r="D76">
        <f t="shared" si="9"/>
        <v>24.921707568611225</v>
      </c>
      <c r="E76">
        <f t="shared" si="10"/>
        <v>0.87482286634766415</v>
      </c>
      <c r="F76" s="7">
        <f t="shared" si="11"/>
        <v>9.4622653367829393E-3</v>
      </c>
      <c r="G76" s="7">
        <f t="shared" si="12"/>
        <v>44.872529174773213</v>
      </c>
      <c r="H76" s="7">
        <f t="shared" si="13"/>
        <v>-1.0998520716179394E-5</v>
      </c>
    </row>
    <row r="77" spans="1:8" x14ac:dyDescent="0.3">
      <c r="A77" s="18">
        <v>352</v>
      </c>
      <c r="B77" s="7">
        <f t="shared" si="7"/>
        <v>1.1953446037603044</v>
      </c>
      <c r="C77" s="7">
        <f t="shared" si="8"/>
        <v>1.1333026312803263</v>
      </c>
      <c r="D77">
        <f t="shared" si="9"/>
        <v>25.801174294619614</v>
      </c>
      <c r="E77">
        <f t="shared" si="10"/>
        <v>0.88402379019515465</v>
      </c>
      <c r="F77" s="7">
        <f t="shared" si="11"/>
        <v>8.9415178513831493E-3</v>
      </c>
      <c r="G77" s="7">
        <f t="shared" si="12"/>
        <v>42.644965596112876</v>
      </c>
      <c r="H77" s="7">
        <f t="shared" si="13"/>
        <v>-1.0408021397816418E-5</v>
      </c>
    </row>
    <row r="78" spans="1:8" x14ac:dyDescent="0.3">
      <c r="A78" s="18">
        <v>353</v>
      </c>
      <c r="B78" s="7">
        <f t="shared" si="7"/>
        <v>1.2410697994915509</v>
      </c>
      <c r="C78" s="7">
        <f t="shared" si="8"/>
        <v>1.1790278270115728</v>
      </c>
      <c r="D78">
        <f t="shared" si="9"/>
        <v>26.689583567601289</v>
      </c>
      <c r="E78">
        <f t="shared" si="10"/>
        <v>0.89271001752854817</v>
      </c>
      <c r="F78" s="7">
        <f t="shared" si="11"/>
        <v>8.4331107441036578E-3</v>
      </c>
      <c r="G78" s="7">
        <f t="shared" si="12"/>
        <v>40.449057611533831</v>
      </c>
      <c r="H78" s="7">
        <f t="shared" si="13"/>
        <v>-9.8301637647085886E-6</v>
      </c>
    </row>
    <row r="79" spans="1:8" x14ac:dyDescent="0.3">
      <c r="A79" s="18">
        <v>354</v>
      </c>
      <c r="B79" s="7">
        <f t="shared" si="7"/>
        <v>1.2866656451328335</v>
      </c>
      <c r="C79" s="7">
        <f t="shared" si="8"/>
        <v>1.2246236726528554</v>
      </c>
      <c r="D79">
        <f t="shared" si="9"/>
        <v>27.586427092113524</v>
      </c>
      <c r="E79">
        <f t="shared" si="10"/>
        <v>0.9008945738300751</v>
      </c>
      <c r="F79" s="7">
        <f t="shared" si="11"/>
        <v>7.9383840862334524E-3</v>
      </c>
      <c r="G79" s="7">
        <f t="shared" si="12"/>
        <v>38.292156505790409</v>
      </c>
      <c r="H79" s="7">
        <f t="shared" si="13"/>
        <v>-9.2665769286970095E-6</v>
      </c>
    </row>
    <row r="80" spans="1:8" x14ac:dyDescent="0.3">
      <c r="A80" s="18">
        <v>355</v>
      </c>
      <c r="B80" s="7">
        <f t="shared" si="7"/>
        <v>1.332132870446336</v>
      </c>
      <c r="C80" s="7">
        <f t="shared" si="8"/>
        <v>1.2700908979663579</v>
      </c>
      <c r="D80">
        <f t="shared" si="9"/>
        <v>28.491210238195777</v>
      </c>
      <c r="E80">
        <f t="shared" si="10"/>
        <v>0.90859173465846821</v>
      </c>
      <c r="F80" s="7">
        <f t="shared" si="11"/>
        <v>7.4584984331667352E-3</v>
      </c>
      <c r="G80" s="7">
        <f t="shared" si="12"/>
        <v>36.180894725739783</v>
      </c>
      <c r="H80" s="7">
        <f t="shared" si="13"/>
        <v>-8.7186887924652626E-6</v>
      </c>
    </row>
    <row r="81" spans="1:8" x14ac:dyDescent="0.3">
      <c r="A81" s="18">
        <v>356</v>
      </c>
      <c r="B81" s="7">
        <f t="shared" si="7"/>
        <v>1.377472199035906</v>
      </c>
      <c r="C81" s="7">
        <f t="shared" si="8"/>
        <v>1.3154302265559279</v>
      </c>
      <c r="D81">
        <f t="shared" si="9"/>
        <v>29.403453202232527</v>
      </c>
      <c r="E81">
        <f t="shared" si="10"/>
        <v>0.91581684783309281</v>
      </c>
      <c r="F81" s="7">
        <f t="shared" si="11"/>
        <v>6.994438497147492E-3</v>
      </c>
      <c r="G81" s="7">
        <f t="shared" si="12"/>
        <v>34.121180264017852</v>
      </c>
      <c r="H81" s="7">
        <f t="shared" si="13"/>
        <v>-8.1877288424448522E-6</v>
      </c>
    </row>
    <row r="82" spans="1:8" x14ac:dyDescent="0.3">
      <c r="A82" s="18">
        <v>357</v>
      </c>
      <c r="B82" s="7">
        <f t="shared" si="7"/>
        <v>1.42268434841613</v>
      </c>
      <c r="C82" s="7">
        <f t="shared" si="8"/>
        <v>1.3606423759361519</v>
      </c>
      <c r="D82">
        <f t="shared" si="9"/>
        <v>30.322691992100602</v>
      </c>
      <c r="E82">
        <f t="shared" si="10"/>
        <v>0.92258616007710526</v>
      </c>
      <c r="F82" s="7">
        <f t="shared" si="11"/>
        <v>6.5470183605819661E-3</v>
      </c>
      <c r="G82" s="7">
        <f t="shared" si="12"/>
        <v>32.118198997883994</v>
      </c>
      <c r="H82" s="7">
        <f t="shared" si="13"/>
        <v>-7.6747327903187115E-6</v>
      </c>
    </row>
    <row r="83" spans="1:8" x14ac:dyDescent="0.3">
      <c r="A83" s="18">
        <v>358</v>
      </c>
      <c r="B83" s="7">
        <f t="shared" si="7"/>
        <v>1.4677700300804917</v>
      </c>
      <c r="C83" s="7">
        <f t="shared" si="8"/>
        <v>1.4057280576005136</v>
      </c>
      <c r="D83">
        <f t="shared" si="9"/>
        <v>31.248479241798975</v>
      </c>
      <c r="E83">
        <f t="shared" si="10"/>
        <v>0.9289166495633725</v>
      </c>
      <c r="F83" s="7">
        <f t="shared" si="11"/>
        <v>6.1168880355371913E-3</v>
      </c>
      <c r="G83" s="7">
        <f t="shared" si="12"/>
        <v>30.176424327023458</v>
      </c>
      <c r="H83" s="7">
        <f t="shared" si="13"/>
        <v>-7.1805488523915705E-6</v>
      </c>
    </row>
    <row r="84" spans="1:8" x14ac:dyDescent="0.3">
      <c r="A84" s="18">
        <v>359</v>
      </c>
      <c r="B84" s="7">
        <f t="shared" si="7"/>
        <v>1.5127299495685229</v>
      </c>
      <c r="C84" s="7">
        <f t="shared" si="8"/>
        <v>1.4506879770885448</v>
      </c>
      <c r="D84">
        <f t="shared" si="9"/>
        <v>32.180384862103836</v>
      </c>
      <c r="E84">
        <f t="shared" si="10"/>
        <v>0.93482586561104342</v>
      </c>
      <c r="F84" s="7">
        <f t="shared" si="11"/>
        <v>5.7045411727890362E-3</v>
      </c>
      <c r="G84" s="7">
        <f t="shared" si="12"/>
        <v>28.299633403314171</v>
      </c>
      <c r="H84" s="7">
        <f t="shared" si="13"/>
        <v>-6.7058454508018197E-6</v>
      </c>
    </row>
    <row r="85" spans="1:8" x14ac:dyDescent="0.3">
      <c r="A85" s="18">
        <v>360</v>
      </c>
      <c r="B85" s="7">
        <f t="shared" si="7"/>
        <v>1.5575648065320797</v>
      </c>
      <c r="C85" s="7">
        <f t="shared" si="8"/>
        <v>1.4955228340521016</v>
      </c>
      <c r="D85">
        <f t="shared" si="9"/>
        <v>33.117996534942449</v>
      </c>
      <c r="E85">
        <f t="shared" si="10"/>
        <v>0.94033177658438249</v>
      </c>
      <c r="F85" s="7">
        <f t="shared" si="11"/>
        <v>5.3103237249792603E-3</v>
      </c>
      <c r="G85" s="7">
        <f t="shared" si="12"/>
        <v>26.490929210896535</v>
      </c>
      <c r="H85" s="7">
        <f t="shared" si="13"/>
        <v>-6.2511201193015098E-6</v>
      </c>
    </row>
    <row r="86" spans="1:8" x14ac:dyDescent="0.3">
      <c r="A86" s="18">
        <v>361</v>
      </c>
      <c r="B86" s="7">
        <f t="shared" si="7"/>
        <v>1.6022752948006553</v>
      </c>
      <c r="C86" s="7">
        <f t="shared" si="8"/>
        <v>1.5402333223206772</v>
      </c>
      <c r="D86">
        <f t="shared" si="9"/>
        <v>34.060920060131991</v>
      </c>
      <c r="E86">
        <f t="shared" si="10"/>
        <v>0.94545262685191245</v>
      </c>
      <c r="F86" s="7">
        <f t="shared" si="11"/>
        <v>4.9344433727355049E-3</v>
      </c>
      <c r="G86" s="7">
        <f t="shared" si="12"/>
        <v>24.752767735512535</v>
      </c>
      <c r="H86" s="7">
        <f t="shared" si="13"/>
        <v>-5.8167093987700573E-6</v>
      </c>
    </row>
    <row r="87" spans="1:8" x14ac:dyDescent="0.3">
      <c r="A87" s="18">
        <v>362</v>
      </c>
      <c r="B87" s="7">
        <f t="shared" si="7"/>
        <v>1.6468621024457988</v>
      </c>
      <c r="C87" s="7">
        <f t="shared" si="8"/>
        <v>1.5848201299658207</v>
      </c>
      <c r="D87">
        <f t="shared" si="9"/>
        <v>35.00877956389462</v>
      </c>
      <c r="E87">
        <f t="shared" si="10"/>
        <v>0.95020680347607556</v>
      </c>
      <c r="F87" s="7">
        <f t="shared" si="11"/>
        <v>4.5769795296062244E-3</v>
      </c>
      <c r="G87" s="7">
        <f t="shared" si="12"/>
        <v>23.086989456880417</v>
      </c>
      <c r="H87" s="7">
        <f t="shared" si="13"/>
        <v>-5.4027995133374567E-6</v>
      </c>
    </row>
    <row r="88" spans="1:8" x14ac:dyDescent="0.3">
      <c r="A88" s="18">
        <v>363</v>
      </c>
      <c r="B88" s="7">
        <f t="shared" si="7"/>
        <v>1.6913259118446711</v>
      </c>
      <c r="C88" s="7">
        <f t="shared" si="8"/>
        <v>1.629283939364693</v>
      </c>
      <c r="D88">
        <f t="shared" si="9"/>
        <v>35.961217579138975</v>
      </c>
      <c r="E88">
        <f t="shared" si="10"/>
        <v>0.95461271312394769</v>
      </c>
      <c r="F88" s="7">
        <f t="shared" si="11"/>
        <v>4.2378937509677354E-3</v>
      </c>
      <c r="G88" s="7">
        <f t="shared" si="12"/>
        <v>21.494854405600382</v>
      </c>
      <c r="H88" s="7">
        <f t="shared" si="13"/>
        <v>-5.0094376265490304E-6</v>
      </c>
    </row>
    <row r="89" spans="1:8" x14ac:dyDescent="0.3">
      <c r="A89" s="18">
        <v>364</v>
      </c>
      <c r="B89" s="7">
        <f t="shared" si="7"/>
        <v>1.7356673997426841</v>
      </c>
      <c r="C89" s="7">
        <f t="shared" si="8"/>
        <v>1.673625427262706</v>
      </c>
      <c r="D89">
        <f t="shared" si="9"/>
        <v>36.917895007903837</v>
      </c>
      <c r="E89">
        <f t="shared" si="10"/>
        <v>0.95868866952014919</v>
      </c>
      <c r="F89" s="7">
        <f t="shared" si="11"/>
        <v>3.9170403832651923E-3</v>
      </c>
      <c r="G89" s="7">
        <f t="shared" si="12"/>
        <v>19.97708004533618</v>
      </c>
      <c r="H89" s="7">
        <f t="shared" si="13"/>
        <v>-4.6365434879598191E-6</v>
      </c>
    </row>
    <row r="90" spans="1:8" x14ac:dyDescent="0.3">
      <c r="A90" s="18">
        <v>365</v>
      </c>
      <c r="B90" s="7">
        <f t="shared" si="7"/>
        <v>1.7798872373153232</v>
      </c>
      <c r="C90" s="7">
        <f t="shared" si="8"/>
        <v>1.7178452648353451</v>
      </c>
      <c r="D90">
        <f t="shared" si="9"/>
        <v>37.878490976599778</v>
      </c>
      <c r="E90">
        <f t="shared" si="10"/>
        <v>0.96245279160571628</v>
      </c>
      <c r="F90" s="7">
        <f t="shared" si="11"/>
        <v>3.614177302649959E-3</v>
      </c>
      <c r="G90" s="7">
        <f t="shared" si="12"/>
        <v>18.533881270284702</v>
      </c>
      <c r="H90" s="7">
        <f t="shared" si="13"/>
        <v>-4.2839212934545058E-6</v>
      </c>
    </row>
    <row r="91" spans="1:8" x14ac:dyDescent="0.3">
      <c r="A91" s="18">
        <v>366</v>
      </c>
      <c r="B91" s="7">
        <f t="shared" si="7"/>
        <v>1.8239860902290954</v>
      </c>
      <c r="C91" s="7">
        <f t="shared" si="8"/>
        <v>1.7619441177491173</v>
      </c>
      <c r="D91">
        <f t="shared" si="9"/>
        <v>38.842702594777165</v>
      </c>
      <c r="E91">
        <f t="shared" si="10"/>
        <v>0.965922912422572</v>
      </c>
      <c r="F91" s="7">
        <f t="shared" si="11"/>
        <v>3.3289766058897893E-3</v>
      </c>
      <c r="G91" s="7">
        <f t="shared" si="12"/>
        <v>17.165011845714901</v>
      </c>
      <c r="H91" s="7">
        <f t="shared" si="13"/>
        <v>-3.9512715970165383E-6</v>
      </c>
    </row>
    <row r="92" spans="1:8" x14ac:dyDescent="0.3">
      <c r="A92" s="18">
        <v>367</v>
      </c>
      <c r="B92" s="7">
        <f t="shared" si="7"/>
        <v>1.8679646187016463</v>
      </c>
      <c r="C92" s="7">
        <f t="shared" si="8"/>
        <v>1.8059226462216682</v>
      </c>
      <c r="D92">
        <f t="shared" si="9"/>
        <v>39.810244628099667</v>
      </c>
      <c r="E92">
        <f t="shared" si="10"/>
        <v>0.9691164986133548</v>
      </c>
      <c r="F92" s="7">
        <f t="shared" si="11"/>
        <v>3.061035130983593E-3</v>
      </c>
      <c r="G92" s="7">
        <f t="shared" si="12"/>
        <v>15.86980666406102</v>
      </c>
      <c r="H92" s="7">
        <f t="shared" si="13"/>
        <v>-3.6382031271928954E-6</v>
      </c>
    </row>
    <row r="93" spans="1:8" x14ac:dyDescent="0.3">
      <c r="A93" s="18">
        <v>368</v>
      </c>
      <c r="B93" s="7">
        <f t="shared" si="7"/>
        <v>1.9118234775610889</v>
      </c>
      <c r="C93" s="7">
        <f t="shared" si="8"/>
        <v>1.8497815050811108</v>
      </c>
      <c r="D93">
        <f t="shared" si="9"/>
        <v>40.78084909603632</v>
      </c>
      <c r="E93">
        <f t="shared" si="10"/>
        <v>0.97205058031125058</v>
      </c>
      <c r="F93" s="7">
        <f t="shared" si="11"/>
        <v>2.8098846998717668E-3</v>
      </c>
      <c r="G93" s="7">
        <f t="shared" si="12"/>
        <v>14.647224239189331</v>
      </c>
      <c r="H93" s="7">
        <f t="shared" si="13"/>
        <v>-3.3442443777270478E-6</v>
      </c>
    </row>
    <row r="94" spans="1:8" x14ac:dyDescent="0.3">
      <c r="A94" s="18">
        <v>369</v>
      </c>
      <c r="B94" s="7">
        <f t="shared" si="7"/>
        <v>1.9555633163044808</v>
      </c>
      <c r="C94" s="7">
        <f t="shared" si="8"/>
        <v>1.8935213438245027</v>
      </c>
      <c r="D94">
        <f t="shared" si="9"/>
        <v>41.75426480450659</v>
      </c>
      <c r="E94">
        <f t="shared" si="10"/>
        <v>0.97474169109439102</v>
      </c>
      <c r="F94" s="7">
        <f t="shared" si="11"/>
        <v>2.5750019906854112E-3</v>
      </c>
      <c r="G94" s="7">
        <f t="shared" si="12"/>
        <v>13.495888915559712</v>
      </c>
      <c r="H94" s="7">
        <f t="shared" si="13"/>
        <v>-3.0688548583969598E-6</v>
      </c>
    </row>
    <row r="95" spans="1:8" x14ac:dyDescent="0.3">
      <c r="A95" s="18">
        <v>370</v>
      </c>
      <c r="B95" s="7">
        <f t="shared" si="7"/>
        <v>1.9991847791555568</v>
      </c>
      <c r="C95" s="7">
        <f t="shared" si="8"/>
        <v>1.9371428066755787</v>
      </c>
      <c r="D95">
        <f t="shared" si="9"/>
        <v>42.730256823344007</v>
      </c>
      <c r="E95">
        <f t="shared" si="10"/>
        <v>0.97720581759429204</v>
      </c>
      <c r="F95" s="7">
        <f t="shared" si="11"/>
        <v>2.3558179618445771E-3</v>
      </c>
      <c r="G95" s="7">
        <f t="shared" si="12"/>
        <v>12.414132325683608</v>
      </c>
      <c r="H95" s="7">
        <f t="shared" si="13"/>
        <v>-2.8114359086648155E-6</v>
      </c>
    </row>
    <row r="96" spans="1:8" x14ac:dyDescent="0.3">
      <c r="A96" s="18">
        <v>371</v>
      </c>
      <c r="B96" s="7">
        <f t="shared" si="7"/>
        <v>2.0426885051216548</v>
      </c>
      <c r="C96" s="7">
        <f t="shared" si="8"/>
        <v>1.9806465326416767</v>
      </c>
      <c r="D96">
        <f t="shared" si="9"/>
        <v>43.708605917997431</v>
      </c>
      <c r="E96">
        <f t="shared" si="10"/>
        <v>0.97945835827737471</v>
      </c>
      <c r="F96" s="7">
        <f t="shared" si="11"/>
        <v>2.1517267647598684E-3</v>
      </c>
      <c r="G96" s="7">
        <f t="shared" si="12"/>
        <v>11.400033687280304</v>
      </c>
      <c r="H96" s="7">
        <f t="shared" si="13"/>
        <v>-2.5713409930323967E-6</v>
      </c>
    </row>
    <row r="97" spans="1:8" x14ac:dyDescent="0.3">
      <c r="A97" s="18">
        <v>372</v>
      </c>
      <c r="B97" s="7">
        <f t="shared" si="7"/>
        <v>2.0860751280498668</v>
      </c>
      <c r="C97" s="7">
        <f t="shared" si="8"/>
        <v>2.0240331555698887</v>
      </c>
      <c r="D97">
        <f t="shared" si="9"/>
        <v>44.689107944378918</v>
      </c>
      <c r="E97">
        <f t="shared" si="10"/>
        <v>0.98151409086233643</v>
      </c>
      <c r="F97" s="7">
        <f t="shared" si="11"/>
        <v>1.9620940957053028E-3</v>
      </c>
      <c r="G97" s="7">
        <f t="shared" si="12"/>
        <v>10.451458589677785</v>
      </c>
      <c r="H97" s="7">
        <f t="shared" si="13"/>
        <v>-2.3478854127437881E-6</v>
      </c>
    </row>
    <row r="98" spans="1:8" x14ac:dyDescent="0.3">
      <c r="A98" s="18">
        <v>373</v>
      </c>
      <c r="B98" s="7">
        <f t="shared" si="7"/>
        <v>2.1293452766824794</v>
      </c>
      <c r="C98" s="7">
        <f t="shared" si="8"/>
        <v>2.0673033042025013</v>
      </c>
      <c r="D98">
        <f t="shared" si="9"/>
        <v>45.67157321520591</v>
      </c>
      <c r="E98">
        <f t="shared" si="10"/>
        <v>0.98338714779329195</v>
      </c>
      <c r="F98" s="7">
        <f t="shared" si="11"/>
        <v>1.7862649504477323E-3</v>
      </c>
      <c r="G98" s="7">
        <f t="shared" si="12"/>
        <v>9.5660959762744966</v>
      </c>
      <c r="H98" s="7">
        <f t="shared" si="13"/>
        <v>-2.1403553834750359E-6</v>
      </c>
    </row>
    <row r="99" spans="1:8" x14ac:dyDescent="0.3">
      <c r="A99" s="18">
        <v>374</v>
      </c>
      <c r="B99" s="7">
        <f t="shared" si="7"/>
        <v>2.1724995747116131</v>
      </c>
      <c r="C99" s="7">
        <f t="shared" si="8"/>
        <v>2.110457602231635</v>
      </c>
      <c r="D99">
        <f t="shared" si="9"/>
        <v>46.655825845591892</v>
      </c>
      <c r="E99">
        <f t="shared" si="10"/>
        <v>0.98509099915830522</v>
      </c>
      <c r="F99" s="7">
        <f t="shared" si="11"/>
        <v>1.6235707573071538E-3</v>
      </c>
      <c r="G99" s="7">
        <f t="shared" si="12"/>
        <v>8.7414930853818475</v>
      </c>
      <c r="H99" s="7">
        <f t="shared" si="13"/>
        <v>-1.9480164427259478E-6</v>
      </c>
    </row>
    <row r="100" spans="1:8" x14ac:dyDescent="0.3">
      <c r="A100" s="18">
        <v>375</v>
      </c>
      <c r="B100" s="7">
        <f t="shared" si="7"/>
        <v>2.2155386408331932</v>
      </c>
      <c r="C100" s="7">
        <f t="shared" si="8"/>
        <v>2.1534966683532151</v>
      </c>
      <c r="D100">
        <f t="shared" si="9"/>
        <v>47.641703085015877</v>
      </c>
      <c r="E100">
        <f t="shared" si="10"/>
        <v>0.98663844242424126</v>
      </c>
      <c r="F100" s="7">
        <f t="shared" si="11"/>
        <v>1.473335875382319E-3</v>
      </c>
      <c r="G100" s="7">
        <f t="shared" si="12"/>
        <v>7.9750881647368832</v>
      </c>
      <c r="H100" s="7">
        <f t="shared" si="13"/>
        <v>-1.7701211636453057E-6</v>
      </c>
    </row>
    <row r="101" spans="1:8" x14ac:dyDescent="0.3">
      <c r="A101" s="18">
        <v>376</v>
      </c>
      <c r="B101" s="7">
        <f t="shared" si="7"/>
        <v>2.2584630888001405</v>
      </c>
      <c r="C101" s="7">
        <f t="shared" si="8"/>
        <v>2.1964211163201623</v>
      </c>
      <c r="D101">
        <f t="shared" si="9"/>
        <v>48.62905464216982</v>
      </c>
      <c r="E101">
        <f t="shared" si="10"/>
        <v>0.98804159835066296</v>
      </c>
      <c r="F101" s="7">
        <f t="shared" si="11"/>
        <v>1.334883454644106E-3</v>
      </c>
      <c r="G101" s="7">
        <f t="shared" si="12"/>
        <v>7.2642408248115959</v>
      </c>
      <c r="H101" s="7">
        <f t="shared" si="13"/>
        <v>-1.6059161638837832E-6</v>
      </c>
    </row>
    <row r="102" spans="1:8" x14ac:dyDescent="0.3">
      <c r="A102" s="18">
        <v>377</v>
      </c>
      <c r="B102" s="7">
        <f t="shared" si="7"/>
        <v>2.3012735274749154</v>
      </c>
      <c r="C102" s="7">
        <f t="shared" si="8"/>
        <v>2.2392315549949373</v>
      </c>
      <c r="D102">
        <f t="shared" si="9"/>
        <v>49.617742008544724</v>
      </c>
      <c r="E102">
        <f t="shared" si="10"/>
        <v>0.98931191244672778</v>
      </c>
      <c r="F102" s="7">
        <f t="shared" si="11"/>
        <v>1.2075406634337392E-3</v>
      </c>
      <c r="G102" s="7">
        <f t="shared" si="12"/>
        <v>6.6062599422451873</v>
      </c>
      <c r="H102" s="7">
        <f t="shared" si="13"/>
        <v>-1.4546484087105229E-6</v>
      </c>
    </row>
    <row r="103" spans="1:8" x14ac:dyDescent="0.3">
      <c r="A103" s="18">
        <v>378</v>
      </c>
      <c r="B103" s="7">
        <f t="shared" si="7"/>
        <v>2.3439705608813233</v>
      </c>
      <c r="C103" s="7">
        <f t="shared" si="8"/>
        <v>2.2819285884013452</v>
      </c>
      <c r="D103">
        <f t="shared" si="9"/>
        <v>50.607637785982092</v>
      </c>
      <c r="E103">
        <f t="shared" si="10"/>
        <v>0.99046016134450465</v>
      </c>
      <c r="F103" s="7">
        <f t="shared" si="11"/>
        <v>1.090643296596407E-3</v>
      </c>
      <c r="G103" s="7">
        <f t="shared" si="12"/>
        <v>5.99842906695058</v>
      </c>
      <c r="H103" s="7">
        <f t="shared" si="13"/>
        <v>-1.3155708170210897E-6</v>
      </c>
    </row>
    <row r="104" spans="1:8" x14ac:dyDescent="0.3">
      <c r="A104" s="18">
        <v>379</v>
      </c>
      <c r="B104" s="7">
        <f t="shared" si="7"/>
        <v>2.386554788255641</v>
      </c>
      <c r="C104" s="7">
        <f t="shared" si="8"/>
        <v>2.3245128157756629</v>
      </c>
      <c r="D104">
        <f t="shared" si="9"/>
        <v>51.59862502280339</v>
      </c>
      <c r="E104">
        <f t="shared" si="10"/>
        <v>0.99149646347874587</v>
      </c>
      <c r="F104" s="7">
        <f t="shared" si="11"/>
        <v>9.8353978404169644E-4</v>
      </c>
      <c r="G104" s="7">
        <f t="shared" si="12"/>
        <v>5.4380293244423532</v>
      </c>
      <c r="H104" s="7">
        <f t="shared" si="13"/>
        <v>-1.1879471869978732E-6</v>
      </c>
    </row>
    <row r="105" spans="1:8" x14ac:dyDescent="0.3">
      <c r="A105" s="18">
        <v>380</v>
      </c>
      <c r="B105" s="7">
        <f t="shared" si="7"/>
        <v>2.4290268040971039</v>
      </c>
      <c r="C105" s="7">
        <f t="shared" si="8"/>
        <v>2.3669848316171258</v>
      </c>
      <c r="D105">
        <f t="shared" si="9"/>
        <v>52.590596562525604</v>
      </c>
      <c r="E105">
        <f t="shared" si="10"/>
        <v>0.99243029348575551</v>
      </c>
      <c r="F105" s="7">
        <f t="shared" si="11"/>
        <v>8.855946249837572E-4</v>
      </c>
      <c r="G105" s="7">
        <f t="shared" si="12"/>
        <v>4.9223598385803529</v>
      </c>
      <c r="H105" s="7">
        <f t="shared" si="13"/>
        <v>-1.0710564650802392E-6</v>
      </c>
    </row>
    <row r="106" spans="1:8" x14ac:dyDescent="0.3">
      <c r="B106" s="7"/>
      <c r="C106" s="7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K8" sqref="K8"/>
    </sheetView>
  </sheetViews>
  <sheetFormatPr defaultRowHeight="16.5" x14ac:dyDescent="0.3"/>
  <cols>
    <col min="1" max="6" width="12.75" customWidth="1"/>
  </cols>
  <sheetData>
    <row r="1" spans="1:6" x14ac:dyDescent="0.3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</row>
    <row r="2" spans="1:6" x14ac:dyDescent="0.3">
      <c r="A2" s="30">
        <v>330</v>
      </c>
      <c r="B2" s="31">
        <v>43313</v>
      </c>
      <c r="C2" s="31">
        <v>43447</v>
      </c>
      <c r="D2" s="32">
        <v>0.38492063492063494</v>
      </c>
      <c r="E2" s="33">
        <v>0.02</v>
      </c>
      <c r="F2" s="33">
        <v>0.1</v>
      </c>
    </row>
    <row r="4" spans="1:6" x14ac:dyDescent="0.3">
      <c r="A4" s="29" t="s">
        <v>6</v>
      </c>
      <c r="B4" s="29" t="s">
        <v>7</v>
      </c>
      <c r="C4" s="29" t="s">
        <v>8</v>
      </c>
      <c r="D4" s="29" t="s">
        <v>9</v>
      </c>
      <c r="E4" s="29" t="s">
        <v>12</v>
      </c>
      <c r="F4" s="36" t="s">
        <v>13</v>
      </c>
    </row>
    <row r="5" spans="1:6" x14ac:dyDescent="0.3">
      <c r="A5" s="27">
        <v>280</v>
      </c>
      <c r="B5" s="7">
        <f>( LN(A5/A$2) + (E$2+F$2^2*0.5)*D$2 ) / ( F$2* SQRT(D$2) )</f>
        <v>-2.493151478512039</v>
      </c>
      <c r="C5" s="7">
        <f xml:space="preserve"> B5 - F$2 * SQRT(D$2)</f>
        <v>-2.5551934509920171</v>
      </c>
      <c r="D5">
        <f xml:space="preserve"> A5 * _xlfn.NORM.S.DIST(B5, TRUE) - A$2*EXP(-E$2*D$2)*_xlfn.NORM.S.DIST(C5,TRUE)</f>
        <v>3.4911419004160837E-2</v>
      </c>
      <c r="E5">
        <f>_xlfn.NORM.S.DIST(B5, TRUE)</f>
        <v>6.3307408537555121E-3</v>
      </c>
      <c r="F5" s="7">
        <f xml:space="preserve"> ( EXP( -1 * B5^2 * 0.5) / SQRT(2 * PI()) ) / ( A5 * F$2 * SQRT(D$2) )</f>
        <v>1.0264119149140918E-3</v>
      </c>
    </row>
    <row r="6" spans="1:6" x14ac:dyDescent="0.3">
      <c r="A6" s="27">
        <v>281</v>
      </c>
    </row>
    <row r="7" spans="1:6" x14ac:dyDescent="0.3">
      <c r="A7" s="27">
        <v>282</v>
      </c>
    </row>
    <row r="8" spans="1:6" x14ac:dyDescent="0.3">
      <c r="A8" s="27">
        <v>283</v>
      </c>
    </row>
    <row r="9" spans="1:6" x14ac:dyDescent="0.3">
      <c r="A9" s="27">
        <v>284</v>
      </c>
    </row>
    <row r="10" spans="1:6" x14ac:dyDescent="0.3">
      <c r="A10" s="27">
        <v>285</v>
      </c>
    </row>
    <row r="11" spans="1:6" x14ac:dyDescent="0.3">
      <c r="A11" s="27">
        <v>286</v>
      </c>
    </row>
    <row r="12" spans="1:6" x14ac:dyDescent="0.3">
      <c r="A12" s="27">
        <v>287</v>
      </c>
    </row>
    <row r="13" spans="1:6" x14ac:dyDescent="0.3">
      <c r="A13" s="27">
        <v>288</v>
      </c>
    </row>
    <row r="14" spans="1:6" x14ac:dyDescent="0.3">
      <c r="A14" s="27">
        <v>289</v>
      </c>
    </row>
    <row r="15" spans="1:6" x14ac:dyDescent="0.3">
      <c r="A15" s="27">
        <v>290</v>
      </c>
    </row>
    <row r="16" spans="1:6" x14ac:dyDescent="0.3">
      <c r="A16" s="27">
        <v>291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"/>
  <sheetViews>
    <sheetView workbookViewId="0">
      <selection activeCell="E5" sqref="E5"/>
    </sheetView>
  </sheetViews>
  <sheetFormatPr defaultRowHeight="16.5" x14ac:dyDescent="0.3"/>
  <cols>
    <col min="1" max="5" width="12.75" customWidth="1"/>
  </cols>
  <sheetData>
    <row r="1" spans="1:5" x14ac:dyDescent="0.3">
      <c r="A1" s="19" t="s">
        <v>0</v>
      </c>
      <c r="B1" s="20" t="s">
        <v>6</v>
      </c>
      <c r="C1" s="20" t="s">
        <v>3</v>
      </c>
      <c r="D1" s="20" t="s">
        <v>4</v>
      </c>
      <c r="E1" s="20" t="s">
        <v>5</v>
      </c>
    </row>
    <row r="2" spans="1:5" x14ac:dyDescent="0.3">
      <c r="A2" s="21">
        <v>330</v>
      </c>
      <c r="B2" s="21">
        <v>331</v>
      </c>
      <c r="C2" s="22">
        <v>0.38492063492063494</v>
      </c>
      <c r="D2" s="23">
        <v>0.02</v>
      </c>
      <c r="E2" s="23">
        <v>0.1</v>
      </c>
    </row>
    <row r="4" spans="1:5" x14ac:dyDescent="0.3">
      <c r="A4" s="20" t="s">
        <v>3</v>
      </c>
      <c r="B4" s="20" t="s">
        <v>7</v>
      </c>
      <c r="C4" s="20" t="s">
        <v>8</v>
      </c>
      <c r="D4" s="20" t="s">
        <v>9</v>
      </c>
      <c r="E4" s="36" t="s">
        <v>14</v>
      </c>
    </row>
    <row r="5" spans="1:5" x14ac:dyDescent="0.3">
      <c r="A5" s="24">
        <v>2</v>
      </c>
      <c r="B5" s="34">
        <f>( LN(B$2/A$2) + (D$2+E$2^2*0.5)*A5 ) / ( E$2* SQRT(A5) )</f>
        <v>0.37494846837388585</v>
      </c>
      <c r="C5" s="34">
        <f xml:space="preserve"> B5 - E$2 * SQRT(A5)</f>
        <v>0.23352711213657631</v>
      </c>
      <c r="D5" s="35">
        <f xml:space="preserve"> B$2 * _xlfn.NORM.S.DIST(B5, TRUE) - A$2*EXP(-D$2*A5)*_xlfn.NORM.S.DIST(C5,TRUE)</f>
        <v>26.073316415792476</v>
      </c>
      <c r="E5" s="7">
        <f xml:space="preserve"> -1 * ( B$2 * ( EXP( -1 * B5^2 * 0.5) / SQRT(2 * PI()) ) * E$2 ) / ( 2 * SQRT(A5) ) - D$2 * A$2 * EXP( -1* D$2 * A5 ) * _xlfn.NORM.S.DIST(C5, TRUE)</f>
        <v>-8.1078125879208258</v>
      </c>
    </row>
    <row r="6" spans="1:5" x14ac:dyDescent="0.3">
      <c r="A6" s="24">
        <v>1.95</v>
      </c>
      <c r="B6" s="34">
        <f t="shared" ref="B6:B46" si="0">( LN(B$2/A$2) + (D$2+E$2^2*0.5)*A6 ) / ( E$2* SQRT(A6) )</f>
        <v>0.3707736386244665</v>
      </c>
      <c r="C6" s="34">
        <f t="shared" ref="C6:C46" si="1" xml:space="preserve"> B6 - E$2 * SQRT(A6)</f>
        <v>0.23113123818677708</v>
      </c>
      <c r="D6" s="35">
        <f t="shared" ref="D6:D46" si="2" xml:space="preserve"> B$2 * _xlfn.NORM.S.DIST(B6, TRUE) - A$2*EXP(-D$2*A6)*_xlfn.NORM.S.DIST(C6,TRUE)</f>
        <v>25.666431116011694</v>
      </c>
      <c r="E6" s="7">
        <f t="shared" ref="E6:E46" si="3" xml:space="preserve"> -1 * ( B$2 * ( EXP( -1 * B6^2 * 0.5) / SQRT(2 * PI()) ) * E$2 ) / ( 2 * SQRT(A6) ) - D$2 * A$2 * EXP( -1* D$2 * A6 ) * _xlfn.NORM.S.DIST(C6, TRUE)</f>
        <v>-8.1679694011177553</v>
      </c>
    </row>
    <row r="7" spans="1:5" x14ac:dyDescent="0.3">
      <c r="A7" s="24">
        <v>1.9</v>
      </c>
      <c r="B7" s="34">
        <f t="shared" si="0"/>
        <v>0.36655210544634165</v>
      </c>
      <c r="C7" s="34">
        <f t="shared" si="1"/>
        <v>0.22871161792543943</v>
      </c>
      <c r="D7" s="35">
        <f t="shared" si="2"/>
        <v>25.256481263035084</v>
      </c>
      <c r="E7" s="7">
        <f t="shared" si="3"/>
        <v>-8.2304194178688164</v>
      </c>
    </row>
    <row r="8" spans="1:5" x14ac:dyDescent="0.3">
      <c r="A8" s="24">
        <v>1.85</v>
      </c>
      <c r="B8" s="34">
        <f t="shared" si="0"/>
        <v>0.36228230532051608</v>
      </c>
      <c r="C8" s="34">
        <f t="shared" si="1"/>
        <v>0.22626760023316164</v>
      </c>
      <c r="D8" s="35">
        <f t="shared" si="2"/>
        <v>24.843348376146281</v>
      </c>
      <c r="E8" s="7">
        <f t="shared" si="3"/>
        <v>-8.2953178194061792</v>
      </c>
    </row>
    <row r="9" spans="1:5" x14ac:dyDescent="0.3">
      <c r="A9" s="24">
        <v>1.8</v>
      </c>
      <c r="B9" s="34">
        <f t="shared" si="0"/>
        <v>0.35796258879269999</v>
      </c>
      <c r="C9" s="34">
        <f t="shared" si="1"/>
        <v>0.2237985101427126</v>
      </c>
      <c r="D9" s="35">
        <f t="shared" si="2"/>
        <v>24.426905847176414</v>
      </c>
      <c r="E9" s="7">
        <f t="shared" si="3"/>
        <v>-8.3628348199767526</v>
      </c>
    </row>
    <row r="10" spans="1:5" x14ac:dyDescent="0.3">
      <c r="A10" s="24">
        <v>1.75</v>
      </c>
      <c r="B10" s="34">
        <f t="shared" si="0"/>
        <v>0.35359121411691108</v>
      </c>
      <c r="C10" s="34">
        <f t="shared" si="1"/>
        <v>0.22130364856368154</v>
      </c>
      <c r="D10" s="35">
        <f t="shared" si="2"/>
        <v>24.007018141975436</v>
      </c>
      <c r="E10" s="7">
        <f t="shared" si="3"/>
        <v>-8.4331575890226276</v>
      </c>
    </row>
    <row r="11" spans="1:5" x14ac:dyDescent="0.3">
      <c r="A11" s="24">
        <v>1.7</v>
      </c>
      <c r="B11" s="34">
        <f t="shared" si="0"/>
        <v>0.34916634035020211</v>
      </c>
      <c r="C11" s="34">
        <f t="shared" si="1"/>
        <v>0.21878229224614912</v>
      </c>
      <c r="D11" s="35">
        <f t="shared" si="2"/>
        <v>23.583539898278133</v>
      </c>
      <c r="E11" s="7">
        <f t="shared" si="3"/>
        <v>-8.5064924823073689</v>
      </c>
    </row>
    <row r="12" spans="1:5" x14ac:dyDescent="0.3">
      <c r="A12" s="24">
        <v>1.65</v>
      </c>
      <c r="B12" s="34">
        <f t="shared" si="0"/>
        <v>0.34468601985514224</v>
      </c>
      <c r="C12" s="34">
        <f t="shared" si="1"/>
        <v>0.21623369406849094</v>
      </c>
      <c r="D12" s="35">
        <f t="shared" si="2"/>
        <v>23.156314903057535</v>
      </c>
      <c r="E12" s="7">
        <f t="shared" si="3"/>
        <v>-8.5830676424158909</v>
      </c>
    </row>
    <row r="13" spans="1:5" x14ac:dyDescent="0.3">
      <c r="A13" s="24">
        <v>1.6</v>
      </c>
      <c r="B13" s="34">
        <f t="shared" si="0"/>
        <v>0.34014819016750997</v>
      </c>
      <c r="C13" s="34">
        <f t="shared" si="1"/>
        <v>0.21365708376077477</v>
      </c>
      <c r="D13" s="35">
        <f t="shared" si="2"/>
        <v>22.72517492910157</v>
      </c>
      <c r="E13" s="7">
        <f t="shared" si="3"/>
        <v>-8.6631360431134787</v>
      </c>
    </row>
    <row r="14" spans="1:5" x14ac:dyDescent="0.3">
      <c r="A14" s="24">
        <v>1.55</v>
      </c>
      <c r="B14" s="34">
        <f t="shared" si="0"/>
        <v>0.3355506651899885</v>
      </c>
      <c r="C14" s="34">
        <f t="shared" si="1"/>
        <v>0.21105166921010116</v>
      </c>
      <c r="D14" s="35">
        <f t="shared" si="2"/>
        <v>22.289938406394043</v>
      </c>
      <c r="E14" s="7">
        <f t="shared" si="3"/>
        <v>-8.74697906993182</v>
      </c>
    </row>
    <row r="15" spans="1:5" x14ac:dyDescent="0.3">
      <c r="A15" s="24">
        <v>1.5</v>
      </c>
      <c r="B15" s="34">
        <f t="shared" si="0"/>
        <v>0.33089112567983608</v>
      </c>
      <c r="C15" s="34">
        <f t="shared" si="1"/>
        <v>0.20841663854067718</v>
      </c>
      <c r="D15" s="35">
        <f t="shared" si="2"/>
        <v>21.850408898714704</v>
      </c>
      <c r="E15" s="7">
        <f t="shared" si="3"/>
        <v>-8.8349107522581782</v>
      </c>
    </row>
    <row r="16" spans="1:5" x14ac:dyDescent="0.3">
      <c r="A16" s="24">
        <v>1.45</v>
      </c>
      <c r="B16" s="34">
        <f t="shared" si="0"/>
        <v>0.32616710901153773</v>
      </c>
      <c r="C16" s="34">
        <f t="shared" si="1"/>
        <v>0.20575116322361475</v>
      </c>
      <c r="D16" s="35">
        <f t="shared" si="2"/>
        <v>21.406373349402429</v>
      </c>
      <c r="E16" s="7">
        <f t="shared" si="3"/>
        <v>-8.927282791770768</v>
      </c>
    </row>
    <row r="17" spans="1:5" x14ac:dyDescent="0.3">
      <c r="A17" s="24">
        <v>1.4</v>
      </c>
      <c r="B17" s="34">
        <f t="shared" si="0"/>
        <v>0.32137599821730295</v>
      </c>
      <c r="C17" s="34">
        <f t="shared" si="1"/>
        <v>0.20305440255531063</v>
      </c>
      <c r="D17" s="35">
        <f t="shared" si="2"/>
        <v>20.957600052063128</v>
      </c>
      <c r="E17" s="7">
        <f t="shared" si="3"/>
        <v>-9.0244905705282008</v>
      </c>
    </row>
    <row r="18" spans="1:5" x14ac:dyDescent="0.3">
      <c r="A18" s="24">
        <v>1.35</v>
      </c>
      <c r="B18" s="34">
        <f t="shared" si="0"/>
        <v>0.31651501034337587</v>
      </c>
      <c r="C18" s="34">
        <f t="shared" si="1"/>
        <v>0.20032550995715337</v>
      </c>
      <c r="D18" s="35">
        <f t="shared" si="2"/>
        <v>20.503836291636759</v>
      </c>
      <c r="E18" s="7">
        <f t="shared" si="3"/>
        <v>-9.126980372486468</v>
      </c>
    </row>
    <row r="19" spans="1:5" x14ac:dyDescent="0.3">
      <c r="A19" s="24">
        <v>1.3</v>
      </c>
      <c r="B19" s="34">
        <f t="shared" si="0"/>
        <v>0.31158118421512143</v>
      </c>
      <c r="C19" s="34">
        <f t="shared" si="1"/>
        <v>0.19756364170520763</v>
      </c>
      <c r="D19" s="35">
        <f t="shared" si="2"/>
        <v>20.044805587956091</v>
      </c>
      <c r="E19" s="7">
        <f t="shared" si="3"/>
        <v>-9.2352581190271152</v>
      </c>
    </row>
    <row r="20" spans="1:5" x14ac:dyDescent="0.3">
      <c r="A20" s="24">
        <v>1.25</v>
      </c>
      <c r="B20" s="34">
        <f t="shared" si="0"/>
        <v>0.30657136778875149</v>
      </c>
      <c r="C20" s="34">
        <f t="shared" si="1"/>
        <v>0.194767968913762</v>
      </c>
      <c r="D20" s="35">
        <f t="shared" si="2"/>
        <v>19.580204456779853</v>
      </c>
      <c r="E20" s="7">
        <f t="shared" si="3"/>
        <v>-9.3499000083853296</v>
      </c>
    </row>
    <row r="21" spans="1:5" x14ac:dyDescent="0.3">
      <c r="A21" s="24">
        <v>1.2</v>
      </c>
      <c r="B21" s="34">
        <f t="shared" si="0"/>
        <v>0.30148220539762405</v>
      </c>
      <c r="C21" s="34">
        <f t="shared" si="1"/>
        <v>0.19193769389659082</v>
      </c>
      <c r="D21" s="35">
        <f t="shared" si="2"/>
        <v>19.109698580924459</v>
      </c>
      <c r="E21" s="7">
        <f t="shared" si="3"/>
        <v>-9.4715655694808234</v>
      </c>
    </row>
    <row r="22" spans="1:5" x14ac:dyDescent="0.3">
      <c r="A22" s="24">
        <v>1.1499999999999999</v>
      </c>
      <c r="B22" s="34">
        <f t="shared" si="0"/>
        <v>0.29631012539972956</v>
      </c>
      <c r="C22" s="34">
        <f t="shared" si="1"/>
        <v>0.18907207245209345</v>
      </c>
      <c r="D22" s="35">
        <f t="shared" si="2"/>
        <v>18.632918254694744</v>
      </c>
      <c r="E22" s="7">
        <f t="shared" si="3"/>
        <v>-9.6010138053731264</v>
      </c>
    </row>
    <row r="23" spans="1:5" x14ac:dyDescent="0.3">
      <c r="A23" s="24">
        <v>1.1000000000000001</v>
      </c>
      <c r="B23" s="34">
        <f t="shared" si="0"/>
        <v>0.291051329036696</v>
      </c>
      <c r="C23" s="34">
        <f t="shared" si="1"/>
        <v>0.18617044421968082</v>
      </c>
      <c r="D23" s="35">
        <f t="shared" si="2"/>
        <v>18.149452925672193</v>
      </c>
      <c r="E23" s="7">
        <f t="shared" si="3"/>
        <v>-9.7391233292208028</v>
      </c>
    </row>
    <row r="24" spans="1:5" x14ac:dyDescent="0.3">
      <c r="A24" s="24">
        <v>1.05</v>
      </c>
      <c r="B24" s="34">
        <f t="shared" si="0"/>
        <v>0.28570178178069244</v>
      </c>
      <c r="C24" s="34">
        <f t="shared" si="1"/>
        <v>0.18323227412109644</v>
      </c>
      <c r="D24" s="35">
        <f t="shared" si="2"/>
        <v>17.658844605261379</v>
      </c>
      <c r="E24" s="7">
        <f t="shared" si="3"/>
        <v>-9.8869177143652003</v>
      </c>
    </row>
    <row r="25" spans="1:5" x14ac:dyDescent="0.3">
      <c r="A25" s="24">
        <v>1</v>
      </c>
      <c r="B25" s="34">
        <f t="shared" si="0"/>
        <v>0.28025720916536889</v>
      </c>
      <c r="C25" s="34">
        <f t="shared" si="1"/>
        <v>0.18025720916536889</v>
      </c>
      <c r="D25" s="35">
        <f t="shared" si="2"/>
        <v>17.160579847676104</v>
      </c>
      <c r="E25" s="7">
        <f t="shared" si="3"/>
        <v>-10.045597732724078</v>
      </c>
    </row>
    <row r="26" spans="1:5" x14ac:dyDescent="0.3">
      <c r="A26" s="24">
        <v>0.95</v>
      </c>
      <c r="B26" s="34">
        <f t="shared" si="0"/>
        <v>0.27471310021840512</v>
      </c>
      <c r="C26" s="34">
        <f t="shared" si="1"/>
        <v>0.17724515677031549</v>
      </c>
      <c r="D26" s="35">
        <f t="shared" si="2"/>
        <v>16.654079898034297</v>
      </c>
      <c r="E26" s="7">
        <f t="shared" si="3"/>
        <v>-10.216582808129564</v>
      </c>
    </row>
    <row r="27" spans="1:5" x14ac:dyDescent="0.3">
      <c r="A27" s="24">
        <v>0.9</v>
      </c>
      <c r="B27" s="34">
        <f t="shared" si="0"/>
        <v>0.26906472338019111</v>
      </c>
      <c r="C27" s="34">
        <f t="shared" si="1"/>
        <v>0.17419639357513972</v>
      </c>
      <c r="D27" s="35">
        <f t="shared" si="2"/>
        <v>16.138688471546942</v>
      </c>
      <c r="E27" s="7">
        <f t="shared" si="3"/>
        <v>-10.401564967659549</v>
      </c>
    </row>
    <row r="28" spans="1:5" x14ac:dyDescent="0.3">
      <c r="A28" s="24">
        <v>0.85</v>
      </c>
      <c r="B28" s="34">
        <f t="shared" si="0"/>
        <v>0.26330716261511372</v>
      </c>
      <c r="C28" s="34">
        <f t="shared" si="1"/>
        <v>0.17111171804218483</v>
      </c>
      <c r="D28" s="35">
        <f t="shared" si="2"/>
        <v>15.613656428369211</v>
      </c>
      <c r="E28" s="7">
        <f t="shared" si="3"/>
        <v>-10.602580001852058</v>
      </c>
    </row>
    <row r="29" spans="1:5" x14ac:dyDescent="0.3">
      <c r="A29" s="24">
        <v>0.8</v>
      </c>
      <c r="B29" s="34">
        <f t="shared" si="0"/>
        <v>0.25743538600157628</v>
      </c>
      <c r="C29" s="34">
        <f t="shared" si="1"/>
        <v>0.16799266690158471</v>
      </c>
      <c r="D29" s="35">
        <f t="shared" si="2"/>
        <v>15.078122322655389</v>
      </c>
      <c r="E29" s="7">
        <f t="shared" si="3"/>
        <v>-10.822102719674405</v>
      </c>
    </row>
    <row r="30" spans="1:5" x14ac:dyDescent="0.3">
      <c r="A30" s="24">
        <v>0.75</v>
      </c>
      <c r="B30" s="34">
        <f t="shared" si="0"/>
        <v>0.25144436665921477</v>
      </c>
      <c r="C30" s="34">
        <f t="shared" si="1"/>
        <v>0.1648418262807709</v>
      </c>
      <c r="D30" s="35">
        <f t="shared" si="2"/>
        <v>14.531087381769169</v>
      </c>
      <c r="E30" s="7">
        <f t="shared" si="3"/>
        <v>-11.063176571901371</v>
      </c>
    </row>
    <row r="31" spans="1:5" x14ac:dyDescent="0.3">
      <c r="A31" s="24">
        <v>0.7</v>
      </c>
      <c r="B31" s="34">
        <f t="shared" si="0"/>
        <v>0.24532928866658257</v>
      </c>
      <c r="C31" s="34">
        <f t="shared" si="1"/>
        <v>0.16166328601317501</v>
      </c>
      <c r="D31" s="35">
        <f t="shared" si="2"/>
        <v>13.971382833466237</v>
      </c>
      <c r="E31" s="7">
        <f t="shared" si="3"/>
        <v>-11.329593326141506</v>
      </c>
    </row>
    <row r="32" spans="1:5" x14ac:dyDescent="0.3">
      <c r="A32" s="24">
        <v>0.65</v>
      </c>
      <c r="B32" s="34">
        <f t="shared" si="0"/>
        <v>0.23908589278983067</v>
      </c>
      <c r="C32" s="34">
        <f t="shared" si="1"/>
        <v>0.15846331530684515</v>
      </c>
      <c r="D32" s="35">
        <f t="shared" si="2"/>
        <v>13.39762651145486</v>
      </c>
      <c r="E32" s="7">
        <f t="shared" si="3"/>
        <v>-11.626147358748291</v>
      </c>
    </row>
    <row r="33" spans="1:5" x14ac:dyDescent="0.3">
      <c r="A33" s="24">
        <v>0.6</v>
      </c>
      <c r="B33" s="34">
        <f t="shared" si="0"/>
        <v>0.23271105637710018</v>
      </c>
      <c r="C33" s="34">
        <f t="shared" si="1"/>
        <v>0.15525138945295183</v>
      </c>
      <c r="D33" s="35">
        <f t="shared" si="2"/>
        <v>12.80816409914263</v>
      </c>
      <c r="E33" s="7">
        <f t="shared" si="3"/>
        <v>-11.959004178464088</v>
      </c>
    </row>
    <row r="34" spans="1:5" x14ac:dyDescent="0.3">
      <c r="A34" s="24">
        <v>0.55000000000000004</v>
      </c>
      <c r="B34" s="34">
        <f t="shared" si="0"/>
        <v>0.22620377469301808</v>
      </c>
      <c r="C34" s="34">
        <f t="shared" si="1"/>
        <v>0.15204178982206146</v>
      </c>
      <c r="D34" s="35">
        <f t="shared" si="2"/>
        <v>12.200987793551207</v>
      </c>
      <c r="E34" s="7">
        <f t="shared" si="3"/>
        <v>-12.336249227607944</v>
      </c>
    </row>
    <row r="35" spans="1:5" x14ac:dyDescent="0.3">
      <c r="A35" s="24">
        <v>0.5</v>
      </c>
      <c r="B35" s="34">
        <f t="shared" si="0"/>
        <v>0.21956685085786107</v>
      </c>
      <c r="C35" s="34">
        <f t="shared" si="1"/>
        <v>0.14885617273920632</v>
      </c>
      <c r="D35" s="35">
        <f t="shared" si="2"/>
        <v>11.573620784997843</v>
      </c>
      <c r="E35" s="7">
        <f t="shared" si="3"/>
        <v>-12.768731381566806</v>
      </c>
    </row>
    <row r="36" spans="1:5" x14ac:dyDescent="0.3">
      <c r="A36" s="24">
        <v>0.45</v>
      </c>
      <c r="B36" s="34">
        <f t="shared" si="0"/>
        <v>0.21280988264794726</v>
      </c>
      <c r="C36" s="34">
        <f t="shared" si="1"/>
        <v>0.14572784332295358</v>
      </c>
      <c r="D36" s="35">
        <f t="shared" si="2"/>
        <v>10.922948164872878</v>
      </c>
      <c r="E36" s="7">
        <f t="shared" si="3"/>
        <v>-13.271408461650902</v>
      </c>
    </row>
    <row r="37" spans="1:5" x14ac:dyDescent="0.3">
      <c r="A37" s="24">
        <v>0.4</v>
      </c>
      <c r="B37" s="34">
        <f t="shared" si="0"/>
        <v>0.20595473130976297</v>
      </c>
      <c r="C37" s="34">
        <f t="shared" si="1"/>
        <v>0.14270917810639538</v>
      </c>
      <c r="D37" s="35">
        <f t="shared" si="2"/>
        <v>10.244960363941573</v>
      </c>
      <c r="E37" s="7">
        <f t="shared" si="3"/>
        <v>-13.865590867835554</v>
      </c>
    </row>
    <row r="38" spans="1:5" x14ac:dyDescent="0.3">
      <c r="A38" s="24">
        <v>0.35</v>
      </c>
      <c r="B38" s="34">
        <f t="shared" si="0"/>
        <v>0.19904601270213479</v>
      </c>
      <c r="C38" s="34">
        <f t="shared" si="1"/>
        <v>0.13988521487113864</v>
      </c>
      <c r="D38" s="35">
        <f t="shared" si="2"/>
        <v>9.5343465257235778</v>
      </c>
      <c r="E38" s="7">
        <f t="shared" si="3"/>
        <v>-14.582890152888162</v>
      </c>
    </row>
    <row r="39" spans="1:5" x14ac:dyDescent="0.3">
      <c r="A39" s="24">
        <v>0.3</v>
      </c>
      <c r="B39" s="34">
        <f t="shared" si="0"/>
        <v>0.19217249266637354</v>
      </c>
      <c r="C39" s="34">
        <f t="shared" si="1"/>
        <v>0.13740023691585693</v>
      </c>
      <c r="D39" s="35">
        <f t="shared" si="2"/>
        <v>8.7838142058771496</v>
      </c>
      <c r="E39" s="7">
        <f t="shared" si="3"/>
        <v>-15.472650671068205</v>
      </c>
    </row>
    <row r="40" spans="1:5" x14ac:dyDescent="0.3">
      <c r="A40" s="24">
        <v>0.25</v>
      </c>
      <c r="B40" s="34">
        <f t="shared" si="0"/>
        <v>0.18551441833073781</v>
      </c>
      <c r="C40" s="34">
        <f t="shared" si="1"/>
        <v>0.1355144183307378</v>
      </c>
      <c r="D40" s="35">
        <f t="shared" si="2"/>
        <v>7.9828697535813262</v>
      </c>
      <c r="E40" s="7">
        <f t="shared" si="3"/>
        <v>-16.617194515607967</v>
      </c>
    </row>
    <row r="41" spans="1:5" x14ac:dyDescent="0.3">
      <c r="A41" s="24">
        <v>0.2</v>
      </c>
      <c r="B41" s="34">
        <f t="shared" si="0"/>
        <v>0.17946057537818405</v>
      </c>
      <c r="C41" s="34">
        <f t="shared" si="1"/>
        <v>0.13473921582818826</v>
      </c>
      <c r="D41" s="35">
        <f t="shared" si="2"/>
        <v>7.1154217013321102</v>
      </c>
      <c r="E41" s="7">
        <f t="shared" si="3"/>
        <v>-18.166906352489654</v>
      </c>
    </row>
    <row r="42" spans="1:5" x14ac:dyDescent="0.3">
      <c r="A42" s="24">
        <v>0.15</v>
      </c>
      <c r="B42" s="34">
        <f t="shared" si="0"/>
        <v>0.17494836178864417</v>
      </c>
      <c r="C42" s="34">
        <f t="shared" si="1"/>
        <v>0.13621852832657</v>
      </c>
      <c r="D42" s="35">
        <f t="shared" si="2"/>
        <v>6.1544244128991181</v>
      </c>
      <c r="E42" s="7">
        <f t="shared" si="3"/>
        <v>-20.435270972026448</v>
      </c>
    </row>
    <row r="43" spans="1:5" x14ac:dyDescent="0.3">
      <c r="A43" s="24">
        <v>0.1</v>
      </c>
      <c r="B43" s="34">
        <f t="shared" si="0"/>
        <v>0.17473863810689749</v>
      </c>
      <c r="C43" s="34">
        <f t="shared" si="1"/>
        <v>0.14311586150521369</v>
      </c>
      <c r="D43" s="35">
        <f t="shared" si="2"/>
        <v>5.0473005398193038</v>
      </c>
      <c r="E43" s="7">
        <f t="shared" si="3"/>
        <v>-24.230788848394258</v>
      </c>
    </row>
    <row r="44" spans="1:5" x14ac:dyDescent="0.3">
      <c r="A44" s="24">
        <v>0.05</v>
      </c>
      <c r="B44" s="34">
        <f t="shared" si="0"/>
        <v>0.19121605244388382</v>
      </c>
      <c r="C44" s="34">
        <f t="shared" si="1"/>
        <v>0.16885537266888592</v>
      </c>
      <c r="D44" s="35">
        <f t="shared" si="2"/>
        <v>3.6592754435021959</v>
      </c>
      <c r="E44" s="7">
        <f t="shared" si="3"/>
        <v>-32.731102552068918</v>
      </c>
    </row>
    <row r="45" spans="1:5" x14ac:dyDescent="0.3">
      <c r="A45" s="24">
        <v>0.01</v>
      </c>
      <c r="B45" s="34">
        <f t="shared" si="0"/>
        <v>0.32757209165368895</v>
      </c>
      <c r="C45" s="34">
        <f t="shared" si="1"/>
        <v>0.31757209165368894</v>
      </c>
      <c r="D45" s="35">
        <f t="shared" si="2"/>
        <v>1.9193644143809081</v>
      </c>
      <c r="E45" s="7">
        <f t="shared" si="3"/>
        <v>-66.69744816886076</v>
      </c>
    </row>
    <row r="46" spans="1:5" x14ac:dyDescent="0.3">
      <c r="B46" s="34"/>
      <c r="C46" s="34"/>
      <c r="D46" s="35"/>
      <c r="E46" s="7"/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5"/>
  <sheetViews>
    <sheetView zoomScale="115" zoomScaleNormal="115" workbookViewId="0">
      <selection activeCell="E5" sqref="E5"/>
    </sheetView>
  </sheetViews>
  <sheetFormatPr defaultRowHeight="16.5" x14ac:dyDescent="0.3"/>
  <cols>
    <col min="1" max="5" width="12.75" customWidth="1"/>
  </cols>
  <sheetData>
    <row r="1" spans="1:5" x14ac:dyDescent="0.3">
      <c r="A1" s="28" t="s">
        <v>0</v>
      </c>
      <c r="B1" s="29" t="s">
        <v>6</v>
      </c>
      <c r="C1" s="29" t="s">
        <v>3</v>
      </c>
      <c r="D1" s="29" t="s">
        <v>4</v>
      </c>
      <c r="E1" s="29" t="s">
        <v>5</v>
      </c>
    </row>
    <row r="2" spans="1:5" x14ac:dyDescent="0.3">
      <c r="A2" s="30">
        <v>330</v>
      </c>
      <c r="B2" s="30">
        <v>329</v>
      </c>
      <c r="C2" s="32">
        <v>0.38492063492063494</v>
      </c>
      <c r="D2" s="33">
        <v>0.02</v>
      </c>
      <c r="E2" s="33">
        <v>0.1</v>
      </c>
    </row>
    <row r="4" spans="1:5" x14ac:dyDescent="0.3">
      <c r="A4" s="29" t="s">
        <v>5</v>
      </c>
      <c r="B4" s="29" t="s">
        <v>7</v>
      </c>
      <c r="C4" s="29" t="s">
        <v>8</v>
      </c>
      <c r="D4" s="29" t="s">
        <v>9</v>
      </c>
      <c r="E4" s="36" t="s">
        <v>15</v>
      </c>
    </row>
    <row r="5" spans="1:5" x14ac:dyDescent="0.3">
      <c r="A5" s="26">
        <v>1E-3</v>
      </c>
      <c r="B5" s="7">
        <f>( LN(B$2/A$2) + (D$2+A5^2*0.5)*C$2 ) / ( A5* SQRT(C$2) )</f>
        <v>7.5170103031156321</v>
      </c>
      <c r="C5" s="7">
        <f xml:space="preserve"> B5 - A5 * SQRT(C$2)</f>
        <v>7.5163898833908327</v>
      </c>
      <c r="D5">
        <f xml:space="preserve"> B$2 * _xlfn.NORM.S.DIST(B5, TRUE) - A$2*EXP(-D$2*C$2)*_xlfn.NORM.S.DIST(C5,TRUE)</f>
        <v>1.5307224189623412</v>
      </c>
      <c r="E5" s="7">
        <f>B$2 * SQRT(C$2) * ( EXP( -1 * B5^2 * 0.5) / SQRT(2 * PI()) )</f>
        <v>4.3731091732513944E-11</v>
      </c>
    </row>
    <row r="6" spans="1:5" x14ac:dyDescent="0.3">
      <c r="A6" s="26">
        <v>0.01</v>
      </c>
      <c r="B6" s="7">
        <f t="shared" ref="B6:B69" si="0">( LN(B$2/A$2) + (D$2+A6^2*0.5)*C$2 ) / ( A6* SQRT(C$2) )</f>
        <v>0.75477210794932204</v>
      </c>
      <c r="C6" s="7">
        <f t="shared" ref="C6:C69" si="1" xml:space="preserve"> B6 - A6 * SQRT(C$2)</f>
        <v>0.74856791070132422</v>
      </c>
      <c r="D6">
        <f t="shared" ref="D6:D69" si="2" xml:space="preserve"> B$2 * _xlfn.NORM.S.DIST(B6, TRUE) - A$2*EXP(-D$2*C$2)*_xlfn.NORM.S.DIST(C6,TRUE)</f>
        <v>1.7970636475369872</v>
      </c>
      <c r="E6" s="7">
        <f t="shared" ref="E6:E69" si="3">B$2 * SQRT(C$2) * ( EXP( -1 * B6^2 * 0.5) / SQRT(2 * PI()) )</f>
        <v>61.247295637170502</v>
      </c>
    </row>
    <row r="7" spans="1:5" x14ac:dyDescent="0.3">
      <c r="A7" s="25">
        <v>0.02</v>
      </c>
      <c r="B7" s="7">
        <f t="shared" si="0"/>
        <v>0.38203920191065932</v>
      </c>
      <c r="C7" s="7">
        <f t="shared" si="1"/>
        <v>0.3696308074146637</v>
      </c>
      <c r="D7">
        <f t="shared" si="2"/>
        <v>2.5036101726421975</v>
      </c>
      <c r="E7" s="7">
        <f t="shared" si="3"/>
        <v>75.700380523282575</v>
      </c>
    </row>
    <row r="8" spans="1:5" x14ac:dyDescent="0.3">
      <c r="A8" s="26">
        <v>0.03</v>
      </c>
      <c r="B8" s="7">
        <f t="shared" si="0"/>
        <v>0.25986296564710443</v>
      </c>
      <c r="C8" s="7">
        <f t="shared" si="1"/>
        <v>0.24125037390311102</v>
      </c>
      <c r="D8">
        <f t="shared" si="2"/>
        <v>3.2786856796677739</v>
      </c>
      <c r="E8" s="7">
        <f t="shared" si="3"/>
        <v>78.727756652328097</v>
      </c>
    </row>
    <row r="9" spans="1:5" x14ac:dyDescent="0.3">
      <c r="A9" s="25">
        <v>0.04</v>
      </c>
      <c r="B9" s="7">
        <f t="shared" si="0"/>
        <v>0.20032589682732635</v>
      </c>
      <c r="C9" s="7">
        <f t="shared" si="1"/>
        <v>0.17550910783533513</v>
      </c>
      <c r="D9">
        <f t="shared" si="2"/>
        <v>4.0721589270353604</v>
      </c>
      <c r="E9" s="7">
        <f t="shared" si="3"/>
        <v>79.813680977865204</v>
      </c>
    </row>
    <row r="10" spans="1:5" x14ac:dyDescent="0.3">
      <c r="A10" s="26">
        <v>0.05</v>
      </c>
      <c r="B10" s="7">
        <f t="shared" si="0"/>
        <v>0.16584449498505915</v>
      </c>
      <c r="C10" s="7">
        <f t="shared" si="1"/>
        <v>0.13482350874507015</v>
      </c>
      <c r="D10">
        <f t="shared" si="2"/>
        <v>4.8731037923224392</v>
      </c>
      <c r="E10" s="7">
        <f t="shared" si="3"/>
        <v>80.319141291810666</v>
      </c>
    </row>
    <row r="11" spans="1:5" x14ac:dyDescent="0.3">
      <c r="A11" s="25">
        <v>0.06</v>
      </c>
      <c r="B11" s="7">
        <f t="shared" si="0"/>
        <v>0.14389092663154726</v>
      </c>
      <c r="C11" s="7">
        <f t="shared" si="1"/>
        <v>0.10666574314356045</v>
      </c>
      <c r="D11">
        <f t="shared" si="2"/>
        <v>5.6777890634183166</v>
      </c>
      <c r="E11" s="7">
        <f t="shared" si="3"/>
        <v>80.592682993493995</v>
      </c>
    </row>
    <row r="12" spans="1:5" x14ac:dyDescent="0.3">
      <c r="A12" s="26">
        <v>7.0000000000000007E-2</v>
      </c>
      <c r="B12" s="7">
        <f t="shared" si="0"/>
        <v>0.12909612027160991</v>
      </c>
      <c r="C12" s="7">
        <f t="shared" si="1"/>
        <v>8.5666739535625286E-2</v>
      </c>
      <c r="D12">
        <f t="shared" si="2"/>
        <v>6.4845954321908721</v>
      </c>
      <c r="E12" s="7">
        <f t="shared" si="3"/>
        <v>80.755595912047482</v>
      </c>
    </row>
    <row r="13" spans="1:5" x14ac:dyDescent="0.3">
      <c r="A13" s="25">
        <v>0.08</v>
      </c>
      <c r="B13" s="7">
        <f t="shared" si="0"/>
        <v>0.1187755401576566</v>
      </c>
      <c r="C13" s="7">
        <f t="shared" si="1"/>
        <v>6.9141962173674187E-2</v>
      </c>
      <c r="D13">
        <f t="shared" si="2"/>
        <v>7.2927051257072151</v>
      </c>
      <c r="E13" s="7">
        <f t="shared" si="3"/>
        <v>80.858955649240656</v>
      </c>
    </row>
    <row r="14" spans="1:5" x14ac:dyDescent="0.3">
      <c r="A14" s="26">
        <v>0.09</v>
      </c>
      <c r="B14" s="7">
        <f t="shared" si="0"/>
        <v>0.11143777754102603</v>
      </c>
      <c r="C14" s="7">
        <f t="shared" si="1"/>
        <v>5.5600002309045819E-2</v>
      </c>
      <c r="D14">
        <f t="shared" si="2"/>
        <v>8.101658946399084</v>
      </c>
      <c r="E14" s="7">
        <f t="shared" si="3"/>
        <v>80.927280022191269</v>
      </c>
    </row>
    <row r="15" spans="1:5" x14ac:dyDescent="0.3">
      <c r="A15" s="25">
        <v>0.1</v>
      </c>
      <c r="B15" s="7">
        <f t="shared" si="0"/>
        <v>0.10618798717252131</v>
      </c>
      <c r="C15" s="7">
        <f t="shared" si="1"/>
        <v>4.4146014692543298E-2</v>
      </c>
      <c r="D15">
        <f t="shared" si="2"/>
        <v>8.9111777028953725</v>
      </c>
      <c r="E15" s="7">
        <f t="shared" si="3"/>
        <v>80.973522518479342</v>
      </c>
    </row>
    <row r="16" spans="1:5" x14ac:dyDescent="0.3">
      <c r="A16" s="26">
        <v>0.11</v>
      </c>
      <c r="B16" s="7">
        <f t="shared" si="0"/>
        <v>0.10245672207538092</v>
      </c>
      <c r="C16" s="7">
        <f t="shared" si="1"/>
        <v>3.421055234740511E-2</v>
      </c>
      <c r="D16">
        <f t="shared" si="2"/>
        <v>9.7210806489922845</v>
      </c>
      <c r="E16" s="7">
        <f t="shared" si="3"/>
        <v>81.005047950525523</v>
      </c>
    </row>
    <row r="17" spans="1:5" x14ac:dyDescent="0.3">
      <c r="A17" s="25">
        <v>0.12</v>
      </c>
      <c r="B17" s="7">
        <f t="shared" si="0"/>
        <v>9.9864350931763754E-2</v>
      </c>
      <c r="C17" s="7">
        <f t="shared" si="1"/>
        <v>2.5413983955790143E-2</v>
      </c>
      <c r="D17">
        <f t="shared" si="2"/>
        <v>10.531244571335435</v>
      </c>
      <c r="E17" s="7">
        <f t="shared" si="3"/>
        <v>81.026293958155534</v>
      </c>
    </row>
    <row r="18" spans="1:5" x14ac:dyDescent="0.3">
      <c r="A18" s="26">
        <v>0.13</v>
      </c>
      <c r="B18" s="7">
        <f t="shared" si="0"/>
        <v>9.8148052060087504E-2</v>
      </c>
      <c r="C18" s="7">
        <f t="shared" si="1"/>
        <v>1.7493487836116081E-2</v>
      </c>
      <c r="D18">
        <f t="shared" si="2"/>
        <v>11.341581709665945</v>
      </c>
      <c r="E18" s="7">
        <f t="shared" si="3"/>
        <v>81.040063458774199</v>
      </c>
    </row>
    <row r="19" spans="1:5" x14ac:dyDescent="0.3">
      <c r="A19" s="25">
        <v>0.14000000000000001</v>
      </c>
      <c r="B19" s="7">
        <f t="shared" si="0"/>
        <v>9.7120095687793381E-2</v>
      </c>
      <c r="C19" s="7">
        <f t="shared" si="1"/>
        <v>1.0261334215824147E-2</v>
      </c>
      <c r="D19">
        <f t="shared" si="2"/>
        <v>12.152027118878294</v>
      </c>
      <c r="E19" s="7">
        <f t="shared" si="3"/>
        <v>81.048197336891306</v>
      </c>
    </row>
    <row r="20" spans="1:5" x14ac:dyDescent="0.3">
      <c r="A20" s="26">
        <v>0.15</v>
      </c>
      <c r="B20" s="7">
        <f t="shared" si="0"/>
        <v>9.6642813315005058E-2</v>
      </c>
      <c r="C20" s="7">
        <f t="shared" si="1"/>
        <v>3.57985459503804E-3</v>
      </c>
      <c r="D20">
        <f t="shared" si="2"/>
        <v>12.962531076792175</v>
      </c>
      <c r="E20" s="7">
        <f t="shared" si="3"/>
        <v>81.051945076822918</v>
      </c>
    </row>
    <row r="21" spans="1:5" x14ac:dyDescent="0.3">
      <c r="A21" s="25">
        <v>0.16</v>
      </c>
      <c r="B21" s="7">
        <f t="shared" si="0"/>
        <v>9.6612953566815124E-2</v>
      </c>
      <c r="C21" s="7">
        <f t="shared" si="1"/>
        <v>-2.6542024011497051E-3</v>
      </c>
      <c r="D21">
        <f t="shared" si="2"/>
        <v>13.773054334459516</v>
      </c>
      <c r="E21" s="7">
        <f t="shared" si="3"/>
        <v>81.052178935062287</v>
      </c>
    </row>
    <row r="22" spans="1:5" x14ac:dyDescent="0.3">
      <c r="A22" s="26">
        <v>0.17</v>
      </c>
      <c r="B22" s="7">
        <f t="shared" si="0"/>
        <v>9.6951559509470903E-2</v>
      </c>
      <c r="C22" s="7">
        <f t="shared" si="1"/>
        <v>-8.519793706491724E-3</v>
      </c>
      <c r="D22">
        <f t="shared" si="2"/>
        <v>14.583565040537877</v>
      </c>
      <c r="E22" s="7">
        <f t="shared" si="3"/>
        <v>81.049522813802312</v>
      </c>
    </row>
    <row r="23" spans="1:5" x14ac:dyDescent="0.3">
      <c r="A23" s="25">
        <v>0.18</v>
      </c>
      <c r="B23" s="7">
        <f t="shared" si="0"/>
        <v>9.7597220194498152E-2</v>
      </c>
      <c r="C23" s="7">
        <f t="shared" si="1"/>
        <v>-1.4078330269462272E-2</v>
      </c>
      <c r="D23">
        <f t="shared" si="2"/>
        <v>15.3940366896706</v>
      </c>
      <c r="E23" s="7">
        <f t="shared" si="3"/>
        <v>81.044432557127578</v>
      </c>
    </row>
    <row r="24" spans="1:5" x14ac:dyDescent="0.3">
      <c r="A24" s="26">
        <v>0.19</v>
      </c>
      <c r="B24" s="7">
        <f t="shared" si="0"/>
        <v>9.8501453294154009E-2</v>
      </c>
      <c r="C24" s="7">
        <f t="shared" si="1"/>
        <v>-1.9378294417804212E-2</v>
      </c>
      <c r="D24">
        <f t="shared" si="2"/>
        <v>16.204446718102901</v>
      </c>
      <c r="E24" s="7">
        <f t="shared" si="3"/>
        <v>81.037247520366321</v>
      </c>
    </row>
    <row r="25" spans="1:5" x14ac:dyDescent="0.3">
      <c r="A25" s="25">
        <v>0.2</v>
      </c>
      <c r="B25" s="7">
        <f t="shared" si="0"/>
        <v>9.9625472946244187E-2</v>
      </c>
      <c r="C25" s="7">
        <f t="shared" si="1"/>
        <v>-2.4458472013711846E-2</v>
      </c>
      <c r="D25">
        <f t="shared" si="2"/>
        <v>17.014775520264976</v>
      </c>
      <c r="E25" s="7">
        <f t="shared" si="3"/>
        <v>81.028224583612385</v>
      </c>
    </row>
    <row r="26" spans="1:5" x14ac:dyDescent="0.3">
      <c r="A26" s="26">
        <v>0.21</v>
      </c>
      <c r="B26" s="7">
        <f t="shared" si="0"/>
        <v>0.10093788107184946</v>
      </c>
      <c r="C26" s="7">
        <f t="shared" si="1"/>
        <v>-2.9350261136104352E-2</v>
      </c>
      <c r="D26">
        <f t="shared" si="2"/>
        <v>17.825005746147298</v>
      </c>
      <c r="E26" s="7">
        <f t="shared" si="3"/>
        <v>81.01756112118008</v>
      </c>
    </row>
    <row r="27" spans="1:5" x14ac:dyDescent="0.3">
      <c r="A27" s="25">
        <v>0.22</v>
      </c>
      <c r="B27" s="7">
        <f t="shared" si="0"/>
        <v>0.10241298833367232</v>
      </c>
      <c r="C27" s="7">
        <f t="shared" si="1"/>
        <v>-3.4079351122279306E-2</v>
      </c>
      <c r="D27">
        <f t="shared" si="2"/>
        <v>18.635121790208359</v>
      </c>
      <c r="E27" s="7">
        <f t="shared" si="3"/>
        <v>81.005410842571948</v>
      </c>
    </row>
    <row r="28" spans="1:5" x14ac:dyDescent="0.3">
      <c r="A28" s="26">
        <v>0.23</v>
      </c>
      <c r="B28" s="7">
        <f t="shared" si="0"/>
        <v>0.10402957310524964</v>
      </c>
      <c r="C28" s="7">
        <f t="shared" si="1"/>
        <v>-3.8666963598699797E-2</v>
      </c>
      <c r="D28">
        <f t="shared" si="2"/>
        <v>19.445109413572396</v>
      </c>
      <c r="E28" s="7">
        <f t="shared" si="3"/>
        <v>80.991894925399492</v>
      </c>
    </row>
    <row r="29" spans="1:5" x14ac:dyDescent="0.3">
      <c r="A29" s="25">
        <v>0.24</v>
      </c>
      <c r="B29" s="7">
        <f t="shared" si="0"/>
        <v>0.10576995069786208</v>
      </c>
      <c r="C29" s="7">
        <f t="shared" si="1"/>
        <v>-4.3130783254085148E-2</v>
      </c>
      <c r="D29">
        <f t="shared" si="2"/>
        <v>20.254955460670772</v>
      </c>
      <c r="E29" s="7">
        <f t="shared" si="3"/>
        <v>80.977109973952054</v>
      </c>
    </row>
    <row r="30" spans="1:5" x14ac:dyDescent="0.3">
      <c r="A30" s="26">
        <v>0.25</v>
      </c>
      <c r="B30" s="7">
        <f t="shared" si="0"/>
        <v>0.10761926597298545</v>
      </c>
      <c r="C30" s="7">
        <f t="shared" si="1"/>
        <v>-4.7485665226959586E-2</v>
      </c>
      <c r="D30">
        <f t="shared" si="2"/>
        <v>21.06464764390185</v>
      </c>
      <c r="E30" s="7">
        <f t="shared" si="3"/>
        <v>80.961133797139041</v>
      </c>
    </row>
    <row r="31" spans="1:5" x14ac:dyDescent="0.3">
      <c r="A31" s="25">
        <v>0.26</v>
      </c>
      <c r="B31" s="7">
        <f t="shared" si="0"/>
        <v>0.1095649491980223</v>
      </c>
      <c r="C31" s="7">
        <f t="shared" si="1"/>
        <v>-5.1744179249920544E-2</v>
      </c>
      <c r="D31">
        <f t="shared" si="2"/>
        <v>21.874174378008121</v>
      </c>
      <c r="E31" s="7">
        <f t="shared" si="3"/>
        <v>80.94402966280164</v>
      </c>
    </row>
    <row r="32" spans="1:5" x14ac:dyDescent="0.3">
      <c r="A32" s="26">
        <v>0.27</v>
      </c>
      <c r="B32" s="7">
        <f t="shared" si="0"/>
        <v>0.11159629282298228</v>
      </c>
      <c r="C32" s="7">
        <f t="shared" si="1"/>
        <v>-5.5917032872958378E-2</v>
      </c>
      <c r="D32">
        <f t="shared" si="2"/>
        <v>22.683524651288678</v>
      </c>
      <c r="E32" s="7">
        <f t="shared" si="3"/>
        <v>80.925849470821362</v>
      </c>
    </row>
    <row r="33" spans="1:5" x14ac:dyDescent="0.3">
      <c r="A33" s="25">
        <v>0.28000000000000003</v>
      </c>
      <c r="B33" s="7">
        <f t="shared" si="0"/>
        <v>0.11370411894787361</v>
      </c>
      <c r="C33" s="7">
        <f t="shared" si="1"/>
        <v>-6.0013403996064862E-2</v>
      </c>
      <c r="D33">
        <f t="shared" si="2"/>
        <v>23.492687924443629</v>
      </c>
      <c r="E33" s="7">
        <f t="shared" si="3"/>
        <v>80.906636148007081</v>
      </c>
    </row>
    <row r="34" spans="1:5" x14ac:dyDescent="0.3">
      <c r="A34" s="26">
        <v>0.28999999999999998</v>
      </c>
      <c r="B34" s="7">
        <f t="shared" si="0"/>
        <v>0.11588051558994479</v>
      </c>
      <c r="C34" s="7">
        <f t="shared" si="1"/>
        <v>-6.4041204601991433E-2</v>
      </c>
      <c r="D34">
        <f t="shared" si="2"/>
        <v>24.301654050383206</v>
      </c>
      <c r="E34" s="7">
        <f t="shared" si="3"/>
        <v>80.886425475472421</v>
      </c>
    </row>
    <row r="35" spans="1:5" x14ac:dyDescent="0.3">
      <c r="A35" s="25">
        <v>0.3</v>
      </c>
      <c r="B35" s="7">
        <f t="shared" si="0"/>
        <v>0.1181186256974778</v>
      </c>
      <c r="C35" s="7">
        <f t="shared" si="1"/>
        <v>-6.8007291742456233E-2</v>
      </c>
      <c r="D35">
        <f t="shared" si="2"/>
        <v>25.110413210112995</v>
      </c>
      <c r="E35" s="7">
        <f t="shared" si="3"/>
        <v>80.865247497140672</v>
      </c>
    </row>
    <row r="36" spans="1:5" x14ac:dyDescent="0.3">
      <c r="A36" s="26">
        <v>0.31</v>
      </c>
      <c r="B36" s="7">
        <f t="shared" si="0"/>
        <v>0.1204124769996215</v>
      </c>
      <c r="C36" s="7">
        <f t="shared" si="1"/>
        <v>-7.1917637688310346E-2</v>
      </c>
      <c r="D36">
        <f t="shared" si="2"/>
        <v>25.918955861066451</v>
      </c>
      <c r="E36" s="7">
        <f t="shared" si="3"/>
        <v>80.843127615612502</v>
      </c>
    </row>
    <row r="37" spans="1:5" x14ac:dyDescent="0.3">
      <c r="A37" s="25">
        <v>0.32</v>
      </c>
      <c r="B37" s="7">
        <f t="shared" si="0"/>
        <v>0.12275684375938117</v>
      </c>
      <c r="C37" s="7">
        <f t="shared" si="1"/>
        <v>-7.5777468176548485E-2</v>
      </c>
      <c r="D37">
        <f t="shared" si="2"/>
        <v>26.727272695161901</v>
      </c>
      <c r="E37" s="7">
        <f t="shared" si="3"/>
        <v>80.820087452255223</v>
      </c>
    </row>
    <row r="38" spans="1:5" x14ac:dyDescent="0.3">
      <c r="A38" s="26">
        <v>0.33</v>
      </c>
      <c r="B38" s="7">
        <f t="shared" si="0"/>
        <v>0.12514713366242808</v>
      </c>
      <c r="C38" s="7">
        <f t="shared" si="1"/>
        <v>-7.9591375521499363E-2</v>
      </c>
      <c r="D38">
        <f t="shared" si="2"/>
        <v>27.535354604523889</v>
      </c>
      <c r="E38" s="7">
        <f t="shared" si="3"/>
        <v>80.79614552775115</v>
      </c>
    </row>
    <row r="39" spans="1:5" x14ac:dyDescent="0.3">
      <c r="A39" s="25">
        <v>0.34</v>
      </c>
      <c r="B39" s="7">
        <f t="shared" si="0"/>
        <v>0.12757929466670745</v>
      </c>
      <c r="C39" s="7">
        <f t="shared" si="1"/>
        <v>-8.3363411765217804E-2</v>
      </c>
      <c r="D39">
        <f t="shared" si="2"/>
        <v>28.343192653289833</v>
      </c>
      <c r="E39" s="7">
        <f t="shared" si="3"/>
        <v>80.771317804691222</v>
      </c>
    </row>
    <row r="40" spans="1:5" x14ac:dyDescent="0.3">
      <c r="A40" s="26">
        <v>0.35</v>
      </c>
      <c r="B40" s="7">
        <f t="shared" si="0"/>
        <v>0.13004973782068505</v>
      </c>
      <c r="C40" s="7">
        <f t="shared" si="1"/>
        <v>-8.709716585923799E-2</v>
      </c>
      <c r="D40">
        <f t="shared" si="2"/>
        <v>29.150778054285666</v>
      </c>
      <c r="E40" s="7">
        <f t="shared" si="3"/>
        <v>80.745618123269082</v>
      </c>
    </row>
    <row r="41" spans="1:5" x14ac:dyDescent="0.3">
      <c r="A41" s="25">
        <v>0.36</v>
      </c>
      <c r="B41" s="7">
        <f t="shared" si="0"/>
        <v>0.13255527294521943</v>
      </c>
      <c r="C41" s="7">
        <f t="shared" si="1"/>
        <v>-9.0795827982701416E-2</v>
      </c>
      <c r="D41">
        <f t="shared" si="2"/>
        <v>29.958102149624835</v>
      </c>
      <c r="E41" s="7">
        <f t="shared" si="3"/>
        <v>80.71905855348227</v>
      </c>
    </row>
    <row r="42" spans="1:5" x14ac:dyDescent="0.3">
      <c r="A42" s="26">
        <v>0.37</v>
      </c>
      <c r="B42" s="7">
        <f t="shared" si="0"/>
        <v>0.13509305474540048</v>
      </c>
      <c r="C42" s="7">
        <f t="shared" si="1"/>
        <v>-9.4462243430518178E-2</v>
      </c>
      <c r="D42">
        <f t="shared" si="2"/>
        <v>30.765156394486723</v>
      </c>
      <c r="E42" s="7">
        <f t="shared" si="3"/>
        <v>80.691649681635212</v>
      </c>
    </row>
    <row r="43" spans="1:5" x14ac:dyDescent="0.3">
      <c r="A43" s="25">
        <v>0.38</v>
      </c>
      <c r="B43" s="7">
        <f t="shared" si="0"/>
        <v>0.1376605374310457</v>
      </c>
      <c r="C43" s="7">
        <f t="shared" si="1"/>
        <v>-9.8098957992870744E-2</v>
      </c>
      <c r="D43">
        <f t="shared" si="2"/>
        <v>31.571932343491113</v>
      </c>
      <c r="E43" s="7">
        <f t="shared" si="3"/>
        <v>80.663400844783638</v>
      </c>
    </row>
    <row r="44" spans="1:5" x14ac:dyDescent="0.3">
      <c r="A44" s="26">
        <v>0.39</v>
      </c>
      <c r="B44" s="7">
        <f t="shared" si="0"/>
        <v>0.14025543631865775</v>
      </c>
      <c r="C44" s="7">
        <f t="shared" si="1"/>
        <v>-0.1017082563532565</v>
      </c>
      <c r="D44">
        <f t="shared" si="2"/>
        <v>32.378421639200781</v>
      </c>
      <c r="E44" s="7">
        <f t="shared" si="3"/>
        <v>80.634320323654549</v>
      </c>
    </row>
    <row r="45" spans="1:5" x14ac:dyDescent="0.3">
      <c r="A45" s="25">
        <v>0.4</v>
      </c>
      <c r="B45" s="7">
        <f t="shared" si="0"/>
        <v>0.14287569519308915</v>
      </c>
      <c r="C45" s="7">
        <f t="shared" si="1"/>
        <v>-0.10529219472682291</v>
      </c>
      <c r="D45">
        <f t="shared" si="2"/>
        <v>33.184616002381119</v>
      </c>
      <c r="E45" s="7">
        <f t="shared" si="3"/>
        <v>80.604415502237373</v>
      </c>
    </row>
    <row r="46" spans="1:5" x14ac:dyDescent="0.3">
      <c r="A46" s="26">
        <v>0.41</v>
      </c>
      <c r="B46" s="7">
        <f t="shared" si="0"/>
        <v>0.1455194584455482</v>
      </c>
      <c r="C46" s="7">
        <f t="shared" si="1"/>
        <v>-0.10885262872236162</v>
      </c>
      <c r="D46">
        <f t="shared" si="2"/>
        <v>33.990507223716634</v>
      </c>
      <c r="E46" s="7">
        <f t="shared" si="3"/>
        <v>80.57369300046642</v>
      </c>
    </row>
    <row r="47" spans="1:5" x14ac:dyDescent="0.3">
      <c r="A47" s="25">
        <v>0.42</v>
      </c>
      <c r="B47" s="7">
        <f t="shared" si="0"/>
        <v>0.14818504719189013</v>
      </c>
      <c r="C47" s="7">
        <f t="shared" si="1"/>
        <v>-0.1123912372240175</v>
      </c>
      <c r="D47">
        <f t="shared" si="2"/>
        <v>34.796087156740413</v>
      </c>
      <c r="E47" s="7">
        <f t="shared" si="3"/>
        <v>80.542158785055548</v>
      </c>
    </row>
    <row r="48" spans="1:5" x14ac:dyDescent="0.3">
      <c r="A48" s="26">
        <v>0.43</v>
      </c>
      <c r="B48" s="7">
        <f t="shared" si="0"/>
        <v>0.15087093872323934</v>
      </c>
      <c r="C48" s="7">
        <f t="shared" si="1"/>
        <v>-0.1159095429406661</v>
      </c>
      <c r="D48">
        <f t="shared" si="2"/>
        <v>35.601347711780676</v>
      </c>
      <c r="E48" s="7">
        <f t="shared" si="3"/>
        <v>80.509818262500318</v>
      </c>
    </row>
    <row r="49" spans="1:5" x14ac:dyDescent="0.3">
      <c r="A49" s="25">
        <v>0.44</v>
      </c>
      <c r="B49" s="7">
        <f t="shared" si="0"/>
        <v>0.15357574875879992</v>
      </c>
      <c r="C49" s="7">
        <f t="shared" si="1"/>
        <v>-0.11940893015310333</v>
      </c>
      <c r="D49">
        <f t="shared" si="2"/>
        <v>36.406280850761505</v>
      </c>
      <c r="E49" s="7">
        <f t="shared" si="3"/>
        <v>80.476676357451211</v>
      </c>
    </row>
    <row r="50" spans="1:5" x14ac:dyDescent="0.3">
      <c r="A50" s="26">
        <v>0.45</v>
      </c>
      <c r="B50" s="7">
        <f t="shared" si="0"/>
        <v>0.15629821606495772</v>
      </c>
      <c r="C50" s="7">
        <f t="shared" si="1"/>
        <v>-0.12289066009494334</v>
      </c>
      <c r="D50">
        <f t="shared" si="2"/>
        <v>37.210878582724916</v>
      </c>
      <c r="E50" s="7">
        <f t="shared" si="3"/>
        <v>80.442737579028091</v>
      </c>
    </row>
    <row r="51" spans="1:5" x14ac:dyDescent="0.3">
      <c r="A51" s="25">
        <v>0.46</v>
      </c>
      <c r="B51" s="7">
        <f t="shared" si="0"/>
        <v>0.15903718908058689</v>
      </c>
      <c r="C51" s="7">
        <f t="shared" si="1"/>
        <v>-0.12635588432731198</v>
      </c>
      <c r="D51">
        <f t="shared" si="2"/>
        <v>38.015132959965001</v>
      </c>
      <c r="E51" s="7">
        <f t="shared" si="3"/>
        <v>80.40800607714948</v>
      </c>
    </row>
    <row r="52" spans="1:5" x14ac:dyDescent="0.3">
      <c r="A52" s="26">
        <v>0.47</v>
      </c>
      <c r="B52" s="7">
        <f t="shared" si="0"/>
        <v>0.16179161424976374</v>
      </c>
      <c r="C52" s="7">
        <f t="shared" si="1"/>
        <v>-0.1298056564061329</v>
      </c>
      <c r="D52">
        <f t="shared" si="2"/>
        <v>38.819036074682145</v>
      </c>
      <c r="E52" s="7">
        <f t="shared" si="3"/>
        <v>80.372485690556587</v>
      </c>
    </row>
    <row r="53" spans="1:5" x14ac:dyDescent="0.3">
      <c r="A53" s="25">
        <v>0.48</v>
      </c>
      <c r="B53" s="7">
        <f t="shared" si="0"/>
        <v>0.16456052581289149</v>
      </c>
      <c r="C53" s="7">
        <f t="shared" si="1"/>
        <v>-0.13324094209100296</v>
      </c>
      <c r="D53">
        <f t="shared" si="2"/>
        <v>39.622580056082001</v>
      </c>
      <c r="E53" s="7">
        <f t="shared" si="3"/>
        <v>80.336179987902</v>
      </c>
    </row>
    <row r="54" spans="1:5" x14ac:dyDescent="0.3">
      <c r="A54" s="26">
        <v>0.49</v>
      </c>
      <c r="B54" s="7">
        <f t="shared" si="0"/>
        <v>0.16734303684789151</v>
      </c>
      <c r="C54" s="7">
        <f t="shared" si="1"/>
        <v>-0.13666262830400075</v>
      </c>
      <c r="D54">
        <f t="shared" si="2"/>
        <v>40.425757067855415</v>
      </c>
      <c r="E54" s="7">
        <f t="shared" si="3"/>
        <v>80.299092303022277</v>
      </c>
    </row>
    <row r="55" spans="1:5" x14ac:dyDescent="0.3">
      <c r="A55" s="25">
        <v>0.5</v>
      </c>
      <c r="B55" s="7">
        <f t="shared" si="0"/>
        <v>0.17013833138645151</v>
      </c>
      <c r="C55" s="7">
        <f t="shared" si="1"/>
        <v>-0.14007153101343855</v>
      </c>
      <c r="D55">
        <f t="shared" si="2"/>
        <v>41.228559305986039</v>
      </c>
      <c r="E55" s="7">
        <f t="shared" si="3"/>
        <v>80.261225765315885</v>
      </c>
    </row>
    <row r="56" spans="1:5" x14ac:dyDescent="0.3">
      <c r="A56" s="26">
        <v>0.51</v>
      </c>
      <c r="B56" s="7">
        <f t="shared" si="0"/>
        <v>0.17294565745777382</v>
      </c>
      <c r="C56" s="7">
        <f t="shared" si="1"/>
        <v>-0.14346840219011406</v>
      </c>
      <c r="D56">
        <f t="shared" si="2"/>
        <v>42.030978996840219</v>
      </c>
      <c r="E56" s="7">
        <f t="shared" si="3"/>
        <v>80.222583325985823</v>
      </c>
    </row>
    <row r="57" spans="1:5" x14ac:dyDescent="0.3">
      <c r="A57" s="25">
        <v>0.52</v>
      </c>
      <c r="B57" s="7">
        <f t="shared" si="0"/>
        <v>0.1757643209349683</v>
      </c>
      <c r="C57" s="7">
        <f t="shared" si="1"/>
        <v>-0.14685393596091739</v>
      </c>
      <c r="D57">
        <f t="shared" si="2"/>
        <v>42.833008395501253</v>
      </c>
      <c r="E57" s="7">
        <f t="shared" si="3"/>
        <v>80.183167780776884</v>
      </c>
    </row>
    <row r="58" spans="1:5" x14ac:dyDescent="0.3">
      <c r="A58" s="26">
        <v>0.53</v>
      </c>
      <c r="B58" s="7">
        <f t="shared" si="0"/>
        <v>0.17859368007807991</v>
      </c>
      <c r="C58" s="7">
        <f t="shared" si="1"/>
        <v>-0.15022877406580359</v>
      </c>
      <c r="D58">
        <f t="shared" si="2"/>
        <v>43.634639784316136</v>
      </c>
      <c r="E58" s="7">
        <f t="shared" si="3"/>
        <v>80.142981789731266</v>
      </c>
    </row>
    <row r="59" spans="1:5" x14ac:dyDescent="0.3">
      <c r="A59" s="25">
        <v>0.54</v>
      </c>
      <c r="B59" s="7">
        <f t="shared" si="0"/>
        <v>0.18143314068344663</v>
      </c>
      <c r="C59" s="7">
        <f t="shared" si="1"/>
        <v>-0.15359351070843469</v>
      </c>
      <c r="D59">
        <f t="shared" si="2"/>
        <v>44.435865471626386</v>
      </c>
      <c r="E59" s="7">
        <f t="shared" si="3"/>
        <v>80.102027894399896</v>
      </c>
    </row>
    <row r="60" spans="1:5" x14ac:dyDescent="0.3">
      <c r="A60" s="26">
        <v>0.55000000000000004</v>
      </c>
      <c r="B60" s="7">
        <f t="shared" si="0"/>
        <v>0.18428215176221813</v>
      </c>
      <c r="C60" s="7">
        <f t="shared" si="1"/>
        <v>-0.156948696877661</v>
      </c>
      <c r="D60">
        <f t="shared" si="2"/>
        <v>45.236677790660138</v>
      </c>
      <c r="E60" s="7">
        <f t="shared" si="3"/>
        <v>80.060308532875894</v>
      </c>
    </row>
    <row r="61" spans="1:5" x14ac:dyDescent="0.3">
      <c r="A61" s="25">
        <v>0.56000000000000005</v>
      </c>
      <c r="B61" s="7">
        <f t="shared" si="0"/>
        <v>0.18714020168189061</v>
      </c>
      <c r="C61" s="7">
        <f t="shared" si="1"/>
        <v>-0.16029484420598633</v>
      </c>
      <c r="D61">
        <f t="shared" si="2"/>
        <v>46.037069098564643</v>
      </c>
      <c r="E61" s="7">
        <f t="shared" si="3"/>
        <v>80.017826052958299</v>
      </c>
    </row>
    <row r="62" spans="1:5" x14ac:dyDescent="0.3">
      <c r="A62" s="26">
        <v>0.56999999999999995</v>
      </c>
      <c r="B62" s="7">
        <f t="shared" si="0"/>
        <v>0.19000681471399561</v>
      </c>
      <c r="C62" s="7">
        <f t="shared" si="1"/>
        <v>-0.16363242842187903</v>
      </c>
      <c r="D62">
        <f t="shared" si="2"/>
        <v>46.837031775562451</v>
      </c>
      <c r="E62" s="7">
        <f t="shared" si="3"/>
        <v>79.974582723705979</v>
      </c>
    </row>
    <row r="63" spans="1:5" x14ac:dyDescent="0.3">
      <c r="A63" s="25">
        <v>0.57999999999999996</v>
      </c>
      <c r="B63" s="7">
        <f t="shared" si="0"/>
        <v>0.19288154793892456</v>
      </c>
      <c r="C63" s="7">
        <f t="shared" si="1"/>
        <v>-0.16696189244494788</v>
      </c>
      <c r="D63">
        <f t="shared" si="2"/>
        <v>47.636558224215889</v>
      </c>
      <c r="E63" s="7">
        <f t="shared" si="3"/>
        <v>79.930580745601659</v>
      </c>
    </row>
    <row r="64" spans="1:5" x14ac:dyDescent="0.3">
      <c r="A64" s="26">
        <v>0.59</v>
      </c>
      <c r="B64" s="7">
        <f t="shared" si="0"/>
        <v>0.19576398846551685</v>
      </c>
      <c r="C64" s="7">
        <f t="shared" si="1"/>
        <v>-0.17028364916635341</v>
      </c>
      <c r="D64">
        <f t="shared" si="2"/>
        <v>48.435640868786919</v>
      </c>
      <c r="E64" s="7">
        <f t="shared" si="3"/>
        <v>79.885822259512679</v>
      </c>
    </row>
    <row r="65" spans="1:5" x14ac:dyDescent="0.3">
      <c r="A65" s="25">
        <v>0.6</v>
      </c>
      <c r="B65" s="7">
        <f t="shared" si="0"/>
        <v>0.19865375092868942</v>
      </c>
      <c r="C65" s="7">
        <f t="shared" si="1"/>
        <v>-0.17359808395117865</v>
      </c>
      <c r="D65">
        <f t="shared" si="2"/>
        <v>49.23427215468169</v>
      </c>
      <c r="E65" s="7">
        <f t="shared" si="3"/>
        <v>79.840309354607541</v>
      </c>
    </row>
    <row r="66" spans="1:5" x14ac:dyDescent="0.3">
      <c r="A66" s="26">
        <v>0.61</v>
      </c>
      <c r="B66" s="7">
        <f t="shared" si="0"/>
        <v>0.20155047523320052</v>
      </c>
      <c r="C66" s="7">
        <f t="shared" si="1"/>
        <v>-0.17690555689466536</v>
      </c>
      <c r="D66">
        <f t="shared" si="2"/>
        <v>50.032444547968879</v>
      </c>
      <c r="E66" s="7">
        <f t="shared" si="3"/>
        <v>79.794044075363814</v>
      </c>
    </row>
    <row r="67" spans="1:5" x14ac:dyDescent="0.3">
      <c r="A67" s="25">
        <v>0.62</v>
      </c>
      <c r="B67" s="7">
        <f t="shared" si="0"/>
        <v>0.20445382451575961</v>
      </c>
      <c r="C67" s="7">
        <f t="shared" si="1"/>
        <v>-0.18020640486010409</v>
      </c>
      <c r="D67">
        <f t="shared" si="2"/>
        <v>50.830150534964815</v>
      </c>
      <c r="E67" s="7">
        <f t="shared" si="3"/>
        <v>79.747028427783519</v>
      </c>
    </row>
    <row r="68" spans="1:5" x14ac:dyDescent="0.3">
      <c r="A68" s="26">
        <v>0.63</v>
      </c>
      <c r="B68" s="7">
        <f t="shared" si="0"/>
        <v>0.20736348330122156</v>
      </c>
      <c r="C68" s="7">
        <f t="shared" si="1"/>
        <v>-0.18350094332263994</v>
      </c>
      <c r="D68">
        <f t="shared" si="2"/>
        <v>51.627382621876706</v>
      </c>
      <c r="E68" s="7">
        <f t="shared" si="3"/>
        <v>79.699264384915821</v>
      </c>
    </row>
    <row r="69" spans="1:5" x14ac:dyDescent="0.3">
      <c r="A69" s="25">
        <v>0.64</v>
      </c>
      <c r="B69" s="7">
        <f t="shared" si="0"/>
        <v>0.21027915583163781</v>
      </c>
      <c r="C69" s="7">
        <f t="shared" si="1"/>
        <v>-0.18678946804022151</v>
      </c>
      <c r="D69">
        <f t="shared" si="2"/>
        <v>52.42413333449818</v>
      </c>
      <c r="E69" s="7">
        <f t="shared" si="3"/>
        <v>79.650753891772666</v>
      </c>
    </row>
    <row r="70" spans="1:5" x14ac:dyDescent="0.3">
      <c r="A70" s="26">
        <v>0.65</v>
      </c>
      <c r="B70" s="7">
        <f t="shared" ref="B70:B105" si="4">( LN(B$2/A$2) + (D$2+A70^2*0.5)*C$2 ) / ( A70* SQRT(C$2) )</f>
        <v>0.21320056454954889</v>
      </c>
      <c r="C70" s="7">
        <f t="shared" ref="C70:C105" si="5" xml:space="preserve"> B70 - A70 * SQRT(C$2)</f>
        <v>-0.19007225657030824</v>
      </c>
      <c r="D70">
        <f t="shared" ref="D70:D105" si="6" xml:space="preserve"> B$2 * _xlfn.NORM.S.DIST(B70, TRUE) - A$2*EXP(-D$2*C$2)*_xlfn.NORM.S.DIST(C70,TRUE)</f>
        <v>53.220395217951307</v>
      </c>
      <c r="E70" s="7">
        <f t="shared" ref="E70:E105" si="7">B$2 * SQRT(C$2) * ( EXP( -1 * B70^2 * 0.5) / SQRT(2 * PI()) )</f>
        <v>79.601498869711492</v>
      </c>
    </row>
    <row r="71" spans="1:5" x14ac:dyDescent="0.3">
      <c r="A71" s="25">
        <v>0.66</v>
      </c>
      <c r="B71" s="7">
        <f t="shared" si="4"/>
        <v>0.21612744871915965</v>
      </c>
      <c r="C71" s="7">
        <f t="shared" si="5"/>
        <v>-0.19334956964869524</v>
      </c>
      <c r="D71">
        <f t="shared" si="6"/>
        <v>54.016160836469879</v>
      </c>
      <c r="E71" s="7">
        <f t="shared" si="7"/>
        <v>79.55150122034884</v>
      </c>
    </row>
    <row r="72" spans="1:5" x14ac:dyDescent="0.3">
      <c r="A72" s="26">
        <v>0.67</v>
      </c>
      <c r="B72" s="7">
        <f t="shared" si="4"/>
        <v>0.2190595631709909</v>
      </c>
      <c r="C72" s="7">
        <f t="shared" si="5"/>
        <v>-0.19662165244486179</v>
      </c>
      <c r="D72">
        <f t="shared" si="6"/>
        <v>54.811422773219959</v>
      </c>
      <c r="E72" s="7">
        <f t="shared" si="7"/>
        <v>79.500762829060562</v>
      </c>
    </row>
    <row r="73" spans="1:5" x14ac:dyDescent="0.3">
      <c r="A73" s="25">
        <v>0.68</v>
      </c>
      <c r="B73" s="7">
        <f t="shared" si="4"/>
        <v>0.22199667715729768</v>
      </c>
      <c r="C73" s="7">
        <f t="shared" si="5"/>
        <v>-0.19988873570655283</v>
      </c>
      <c r="D73">
        <f t="shared" si="6"/>
        <v>55.606173630153393</v>
      </c>
      <c r="E73" s="7">
        <f t="shared" si="7"/>
        <v>79.449285568116522</v>
      </c>
    </row>
    <row r="74" spans="1:5" x14ac:dyDescent="0.3">
      <c r="A74" s="26">
        <v>0.69</v>
      </c>
      <c r="B74" s="7">
        <f t="shared" si="4"/>
        <v>0.22493857330701578</v>
      </c>
      <c r="C74" s="7">
        <f t="shared" si="5"/>
        <v>-0.20315103680483249</v>
      </c>
      <c r="D74">
        <f t="shared" si="6"/>
        <v>56.400406027890881</v>
      </c>
      <c r="E74" s="7">
        <f t="shared" si="7"/>
        <v>79.397071299492026</v>
      </c>
    </row>
    <row r="75" spans="1:5" x14ac:dyDescent="0.3">
      <c r="A75" s="25">
        <v>0.7</v>
      </c>
      <c r="B75" s="7">
        <f t="shared" si="4"/>
        <v>0.22788504667028481</v>
      </c>
      <c r="C75" s="7">
        <f t="shared" si="5"/>
        <v>-0.20640876068956127</v>
      </c>
      <c r="D75">
        <f t="shared" si="6"/>
        <v>57.194112605632228</v>
      </c>
      <c r="E75" s="7">
        <f t="shared" si="7"/>
        <v>79.34412187739234</v>
      </c>
    </row>
    <row r="76" spans="1:5" x14ac:dyDescent="0.3">
      <c r="A76" s="26">
        <v>0.71</v>
      </c>
      <c r="B76" s="7">
        <f t="shared" si="4"/>
        <v>0.23083590384371527</v>
      </c>
      <c r="C76" s="7">
        <f t="shared" si="5"/>
        <v>-0.20966210076412861</v>
      </c>
      <c r="D76">
        <f t="shared" si="6"/>
        <v>57.987286021089915</v>
      </c>
      <c r="E76" s="7">
        <f t="shared" si="7"/>
        <v>79.290439150522346</v>
      </c>
    </row>
    <row r="77" spans="1:5" x14ac:dyDescent="0.3">
      <c r="A77" s="25">
        <v>0.72</v>
      </c>
      <c r="B77" s="7">
        <f t="shared" si="4"/>
        <v>0.23379096216855033</v>
      </c>
      <c r="C77" s="7">
        <f t="shared" si="5"/>
        <v>-0.21291123968729136</v>
      </c>
      <c r="D77">
        <f t="shared" si="6"/>
        <v>58.779918950444454</v>
      </c>
      <c r="E77" s="7">
        <f t="shared" si="7"/>
        <v>79.236024964129484</v>
      </c>
    </row>
    <row r="78" spans="1:5" x14ac:dyDescent="0.3">
      <c r="A78" s="26">
        <v>0.73</v>
      </c>
      <c r="B78" s="7">
        <f t="shared" si="4"/>
        <v>0.23675004899473237</v>
      </c>
      <c r="C78" s="7">
        <f t="shared" si="5"/>
        <v>-0.21615635010910714</v>
      </c>
      <c r="D78">
        <f t="shared" si="6"/>
        <v>59.572004088319488</v>
      </c>
      <c r="E78" s="7">
        <f t="shared" si="7"/>
        <v>79.180881161844297</v>
      </c>
    </row>
    <row r="79" spans="1:5" x14ac:dyDescent="0.3">
      <c r="A79" s="25">
        <v>0.74</v>
      </c>
      <c r="B79" s="7">
        <f t="shared" si="4"/>
        <v>0.23971300100463924</v>
      </c>
      <c r="C79" s="7">
        <f t="shared" si="5"/>
        <v>-0.21939759534719808</v>
      </c>
      <c r="D79">
        <f t="shared" si="6"/>
        <v>60.363534147773748</v>
      </c>
      <c r="E79" s="7">
        <f t="shared" si="7"/>
        <v>79.125009587340543</v>
      </c>
    </row>
    <row r="80" spans="1:5" x14ac:dyDescent="0.3">
      <c r="A80" s="26">
        <v>0.75</v>
      </c>
      <c r="B80" s="7">
        <f t="shared" si="4"/>
        <v>0.24267966359092188</v>
      </c>
      <c r="C80" s="7">
        <f t="shared" si="5"/>
        <v>-0.22263513000891319</v>
      </c>
      <c r="D80">
        <f t="shared" si="6"/>
        <v>61.154501860309267</v>
      </c>
      <c r="E80" s="7">
        <f t="shared" si="7"/>
        <v>79.068412085833529</v>
      </c>
    </row>
    <row r="81" spans="1:5" x14ac:dyDescent="0.3">
      <c r="A81" s="25">
        <v>0.76</v>
      </c>
      <c r="B81" s="7">
        <f t="shared" si="4"/>
        <v>0.24564989028346021</v>
      </c>
      <c r="C81" s="7">
        <f t="shared" si="5"/>
        <v>-0.22586910056437268</v>
      </c>
      <c r="D81">
        <f t="shared" si="6"/>
        <v>61.944899975893691</v>
      </c>
      <c r="E81" s="7">
        <f t="shared" si="7"/>
        <v>79.011090505433842</v>
      </c>
    </row>
    <row r="82" spans="1:5" x14ac:dyDescent="0.3">
      <c r="A82" s="26">
        <v>0.77</v>
      </c>
      <c r="B82" s="7">
        <f t="shared" si="4"/>
        <v>0.24862354222097152</v>
      </c>
      <c r="C82" s="7">
        <f t="shared" si="5"/>
        <v>-0.22909964587485918</v>
      </c>
      <c r="D82">
        <f t="shared" si="6"/>
        <v>62.734721262995208</v>
      </c>
      <c r="E82" s="7">
        <f t="shared" si="7"/>
        <v>78.953046698371111</v>
      </c>
    </row>
    <row r="83" spans="1:5" x14ac:dyDescent="0.3">
      <c r="A83" s="25">
        <v>0.78</v>
      </c>
      <c r="B83" s="7">
        <f t="shared" si="4"/>
        <v>0.25160048766326459</v>
      </c>
      <c r="C83" s="7">
        <f t="shared" si="5"/>
        <v>-0.23232689768056392</v>
      </c>
      <c r="D83">
        <f t="shared" si="6"/>
        <v>63.523958508629732</v>
      </c>
      <c r="E83" s="7">
        <f t="shared" si="7"/>
        <v>78.894282522100951</v>
      </c>
    </row>
    <row r="84" spans="1:5" x14ac:dyDescent="0.3">
      <c r="A84" s="26">
        <v>0.79</v>
      </c>
      <c r="B84" s="7">
        <f t="shared" si="4"/>
        <v>0.25458060154053758</v>
      </c>
      <c r="C84" s="7">
        <f t="shared" si="5"/>
        <v>-0.23555098105128874</v>
      </c>
      <c r="D84">
        <f t="shared" si="6"/>
        <v>64.312604518418027</v>
      </c>
      <c r="E84" s="7">
        <f t="shared" si="7"/>
        <v>78.834799840306843</v>
      </c>
    </row>
    <row r="85" spans="1:5" x14ac:dyDescent="0.3">
      <c r="A85" s="25">
        <v>0.8</v>
      </c>
      <c r="B85" s="7">
        <f t="shared" si="4"/>
        <v>0.25756376503647865</v>
      </c>
      <c r="C85" s="7">
        <f t="shared" si="5"/>
        <v>-0.23877201480334548</v>
      </c>
      <c r="D85">
        <f t="shared" si="6"/>
        <v>65.100652116652611</v>
      </c>
      <c r="E85" s="7">
        <f t="shared" si="7"/>
        <v>78.774600523807266</v>
      </c>
    </row>
    <row r="86" spans="1:5" x14ac:dyDescent="0.3">
      <c r="A86" s="26">
        <v>0.81</v>
      </c>
      <c r="B86" s="7">
        <f t="shared" si="4"/>
        <v>0.26054986520224832</v>
      </c>
      <c r="C86" s="7">
        <f t="shared" si="5"/>
        <v>-0.24199011188557362</v>
      </c>
      <c r="D86">
        <f t="shared" si="6"/>
        <v>65.888094146373419</v>
      </c>
      <c r="E86" s="7">
        <f t="shared" si="7"/>
        <v>78.713686451377328</v>
      </c>
    </row>
    <row r="87" spans="1:5" x14ac:dyDescent="0.3">
      <c r="A87" s="25">
        <v>0.82</v>
      </c>
      <c r="B87" s="7">
        <f t="shared" si="4"/>
        <v>0.26353879459870649</v>
      </c>
      <c r="C87" s="7">
        <f t="shared" si="5"/>
        <v>-0.24520537973711315</v>
      </c>
      <c r="D87">
        <f t="shared" si="6"/>
        <v>66.674923469450931</v>
      </c>
      <c r="E87" s="7">
        <f t="shared" si="7"/>
        <v>78.652059510493061</v>
      </c>
    </row>
    <row r="88" spans="1:5" x14ac:dyDescent="0.3">
      <c r="A88" s="26">
        <v>0.83</v>
      </c>
      <c r="B88" s="7">
        <f t="shared" si="4"/>
        <v>0.26653045096450301</v>
      </c>
      <c r="C88" s="7">
        <f t="shared" si="5"/>
        <v>-0.24841792061931445</v>
      </c>
      <c r="D88">
        <f t="shared" si="6"/>
        <v>67.461132966676786</v>
      </c>
      <c r="E88" s="7">
        <f t="shared" si="7"/>
        <v>78.589721598005681</v>
      </c>
    </row>
    <row r="89" spans="1:5" x14ac:dyDescent="0.3">
      <c r="A89" s="25">
        <v>0.84</v>
      </c>
      <c r="B89" s="7">
        <f t="shared" si="4"/>
        <v>0.26952473690787576</v>
      </c>
      <c r="C89" s="7">
        <f t="shared" si="5"/>
        <v>-0.2516278319239395</v>
      </c>
      <c r="D89">
        <f t="shared" si="6"/>
        <v>68.246715537860638</v>
      </c>
      <c r="E89" s="7">
        <f t="shared" si="7"/>
        <v>78.52667462075253</v>
      </c>
    </row>
    <row r="90" spans="1:5" x14ac:dyDescent="0.3">
      <c r="A90" s="26">
        <v>0.85</v>
      </c>
      <c r="B90" s="7">
        <f t="shared" si="4"/>
        <v>0.27252155962020452</v>
      </c>
      <c r="C90" s="7">
        <f t="shared" si="5"/>
        <v>-0.25483520645960855</v>
      </c>
      <c r="D90">
        <f t="shared" si="6"/>
        <v>69.031664101932677</v>
      </c>
      <c r="E90" s="7">
        <f t="shared" si="7"/>
        <v>78.462920496110343</v>
      </c>
    </row>
    <row r="91" spans="1:5" x14ac:dyDescent="0.3">
      <c r="A91" s="25">
        <v>0.86</v>
      </c>
      <c r="B91" s="7">
        <f t="shared" si="4"/>
        <v>0.27552083060954879</v>
      </c>
      <c r="C91" s="7">
        <f t="shared" si="5"/>
        <v>-0.25804013271826209</v>
      </c>
      <c r="D91">
        <f t="shared" si="6"/>
        <v>69.815971597051714</v>
      </c>
      <c r="E91" s="7">
        <f t="shared" si="7"/>
        <v>78.398461152496211</v>
      </c>
    </row>
    <row r="92" spans="1:5" x14ac:dyDescent="0.3">
      <c r="A92" s="26">
        <v>0.87</v>
      </c>
      <c r="B92" s="7">
        <f t="shared" si="4"/>
        <v>0.27852246545256332</v>
      </c>
      <c r="C92" s="7">
        <f t="shared" si="5"/>
        <v>-0.26124269512324538</v>
      </c>
      <c r="D92">
        <f t="shared" si="6"/>
        <v>70.599630980717734</v>
      </c>
      <c r="E92" s="7">
        <f t="shared" si="7"/>
        <v>78.333298529820908</v>
      </c>
    </row>
    <row r="93" spans="1:5" x14ac:dyDescent="0.3">
      <c r="A93" s="25">
        <v>0.88</v>
      </c>
      <c r="B93" s="7">
        <f t="shared" si="4"/>
        <v>0.28152638356332738</v>
      </c>
      <c r="C93" s="7">
        <f t="shared" si="5"/>
        <v>-0.26444297426047914</v>
      </c>
      <c r="D93">
        <f t="shared" si="6"/>
        <v>71.382635229889274</v>
      </c>
      <c r="E93" s="7">
        <f t="shared" si="7"/>
        <v>78.267434579898946</v>
      </c>
    </row>
    <row r="94" spans="1:5" x14ac:dyDescent="0.3">
      <c r="A94" s="26">
        <v>0.89</v>
      </c>
      <c r="B94" s="7">
        <f t="shared" si="4"/>
        <v>0.28453250797775975</v>
      </c>
      <c r="C94" s="7">
        <f t="shared" si="5"/>
        <v>-0.26764104709404457</v>
      </c>
      <c r="D94">
        <f t="shared" si="6"/>
        <v>72.164977341103793</v>
      </c>
      <c r="E94" s="7">
        <f t="shared" si="7"/>
        <v>78.200871266818865</v>
      </c>
    </row>
    <row r="95" spans="1:5" x14ac:dyDescent="0.3">
      <c r="A95" s="25">
        <v>0.9</v>
      </c>
      <c r="B95" s="7">
        <f t="shared" si="4"/>
        <v>0.28754076515240468</v>
      </c>
      <c r="C95" s="7">
        <f t="shared" si="5"/>
        <v>-0.27083698716739746</v>
      </c>
      <c r="D95">
        <f t="shared" si="6"/>
        <v>72.946650330602665</v>
      </c>
      <c r="E95" s="7">
        <f t="shared" si="7"/>
        <v>78.133610567277657</v>
      </c>
    </row>
    <row r="96" spans="1:5" x14ac:dyDescent="0.3">
      <c r="A96" s="26">
        <v>0.91</v>
      </c>
      <c r="B96" s="7">
        <f t="shared" si="4"/>
        <v>0.29055108477648595</v>
      </c>
      <c r="C96" s="7">
        <f t="shared" si="5"/>
        <v>-0.274030864791314</v>
      </c>
      <c r="D96">
        <f t="shared" si="6"/>
        <v>73.727647234458402</v>
      </c>
      <c r="E96" s="7">
        <f t="shared" si="7"/>
        <v>78.065654470881753</v>
      </c>
    </row>
    <row r="97" spans="1:5" x14ac:dyDescent="0.3">
      <c r="A97" s="25">
        <v>0.92</v>
      </c>
      <c r="B97" s="7">
        <f t="shared" si="4"/>
        <v>0.29356339959621758</v>
      </c>
      <c r="C97" s="7">
        <f t="shared" si="5"/>
        <v>-0.27722274721958018</v>
      </c>
      <c r="D97">
        <f t="shared" si="6"/>
        <v>74.507961108705246</v>
      </c>
      <c r="E97" s="7">
        <f t="shared" si="7"/>
        <v>77.99700498041814</v>
      </c>
    </row>
    <row r="98" spans="1:5" x14ac:dyDescent="0.3">
      <c r="A98" s="26">
        <v>0.93</v>
      </c>
      <c r="B98" s="7">
        <f t="shared" si="4"/>
        <v>0.29657764525044966</v>
      </c>
      <c r="C98" s="7">
        <f t="shared" si="5"/>
        <v>-0.28041269881334591</v>
      </c>
      <c r="D98">
        <f t="shared" si="6"/>
        <v>75.287585029472353</v>
      </c>
      <c r="E98" s="7">
        <f t="shared" si="7"/>
        <v>77.927664112097546</v>
      </c>
    </row>
    <row r="99" spans="1:5" x14ac:dyDescent="0.3">
      <c r="A99" s="25">
        <v>0.94</v>
      </c>
      <c r="B99" s="7">
        <f t="shared" si="4"/>
        <v>0.29959376011680439</v>
      </c>
      <c r="C99" s="7">
        <f t="shared" si="5"/>
        <v>-0.28360078119498888</v>
      </c>
      <c r="D99">
        <f t="shared" si="6"/>
        <v>76.066512093118973</v>
      </c>
      <c r="E99" s="7">
        <f t="shared" si="7"/>
        <v>77.857633895772139</v>
      </c>
    </row>
    <row r="100" spans="1:5" x14ac:dyDescent="0.3">
      <c r="A100" s="26">
        <v>0.95</v>
      </c>
      <c r="B100" s="7">
        <f t="shared" si="4"/>
        <v>0.30261168516753056</v>
      </c>
      <c r="C100" s="7">
        <f t="shared" si="5"/>
        <v>-0.28678705339226052</v>
      </c>
      <c r="D100">
        <f t="shared" si="6"/>
        <v>76.844735416371819</v>
      </c>
      <c r="E100" s="7">
        <f t="shared" si="7"/>
        <v>77.786916375129991</v>
      </c>
    </row>
    <row r="101" spans="1:5" x14ac:dyDescent="0.3">
      <c r="A101" s="25">
        <v>0.96</v>
      </c>
      <c r="B101" s="7">
        <f t="shared" si="4"/>
        <v>0.30563136383436662</v>
      </c>
      <c r="C101" s="7">
        <f t="shared" si="5"/>
        <v>-0.28997157197342227</v>
      </c>
      <c r="D101">
        <f t="shared" si="6"/>
        <v>77.622248136464592</v>
      </c>
      <c r="E101" s="7">
        <f t="shared" si="7"/>
        <v>77.71551360786799</v>
      </c>
    </row>
    <row r="102" spans="1:5" x14ac:dyDescent="0.3">
      <c r="A102" s="26">
        <v>0.97</v>
      </c>
      <c r="B102" s="7">
        <f t="shared" si="4"/>
        <v>0.30865274188176273</v>
      </c>
      <c r="C102" s="7">
        <f t="shared" si="5"/>
        <v>-0.29315439117402398</v>
      </c>
      <c r="D102">
        <f t="shared" si="6"/>
        <v>78.399043411278413</v>
      </c>
      <c r="E102" s="7">
        <f t="shared" si="7"/>
        <v>77.643427665844854</v>
      </c>
    </row>
    <row r="103" spans="1:5" x14ac:dyDescent="0.3">
      <c r="A103" s="25">
        <v>0.98</v>
      </c>
      <c r="B103" s="7">
        <f t="shared" si="4"/>
        <v>0.31167576728786495</v>
      </c>
      <c r="C103" s="7">
        <f t="shared" si="5"/>
        <v>-0.29633556301591957</v>
      </c>
      <c r="D103">
        <f t="shared" si="6"/>
        <v>79.17511441948453</v>
      </c>
      <c r="E103" s="7">
        <f t="shared" si="7"/>
        <v>77.570660635216029</v>
      </c>
    </row>
    <row r="104" spans="1:5" x14ac:dyDescent="0.3">
      <c r="A104" s="26">
        <v>0.99</v>
      </c>
      <c r="B104" s="7">
        <f t="shared" si="4"/>
        <v>0.31470039013271262</v>
      </c>
      <c r="C104" s="7">
        <f t="shared" si="5"/>
        <v>-0.29951513741906971</v>
      </c>
      <c r="D104">
        <f t="shared" si="6"/>
        <v>79.950454360687672</v>
      </c>
      <c r="E104" s="7">
        <f t="shared" si="7"/>
        <v>77.497214616551759</v>
      </c>
    </row>
    <row r="105" spans="1:5" x14ac:dyDescent="0.3">
      <c r="A105" s="25">
        <v>1</v>
      </c>
      <c r="B105" s="7">
        <f t="shared" si="4"/>
        <v>0.31772656249314329</v>
      </c>
      <c r="C105" s="7">
        <f t="shared" si="5"/>
        <v>-0.30269316230663684</v>
      </c>
      <c r="D105">
        <f t="shared" si="6"/>
        <v>80.725056455570794</v>
      </c>
      <c r="E105" s="7">
        <f t="shared" si="7"/>
        <v>77.423091724939482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블랙숄즈모형</vt:lpstr>
      <vt:lpstr>Delta</vt:lpstr>
      <vt:lpstr>Gamma</vt:lpstr>
      <vt:lpstr>Theta</vt:lpstr>
      <vt:lpstr>Vega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chris</cp:lastModifiedBy>
  <dcterms:created xsi:type="dcterms:W3CDTF">2021-05-28T05:23:35Z</dcterms:created>
  <dcterms:modified xsi:type="dcterms:W3CDTF">2021-06-01T03:32:23Z</dcterms:modified>
</cp:coreProperties>
</file>