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hit-my.sharepoint.com/personal/christoffer_resch_student_nhh_no/Documents/Major in Business Analytics/H22/BAN402/Project 3/"/>
    </mc:Choice>
  </mc:AlternateContent>
  <xr:revisionPtr revIDLastSave="513" documentId="8_{047ACD08-8208-5A46-A367-590C67D586E9}" xr6:coauthVersionLast="47" xr6:coauthVersionMax="47" xr10:uidLastSave="{A44A4CFD-5362-D84E-BA0F-32B9C00B5CE2}"/>
  <bookViews>
    <workbookView xWindow="0" yWindow="500" windowWidth="33000" windowHeight="18440" activeTab="2" xr2:uid="{00000000-000D-0000-FFFF-FFFF00000000}"/>
  </bookViews>
  <sheets>
    <sheet name="Plot all curves" sheetId="2" r:id="rId1"/>
    <sheet name="Regular bids" sheetId="3" r:id="rId2"/>
    <sheet name="Block bi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4" i="4" l="1"/>
  <c r="P104" i="4" s="1"/>
  <c r="O104" i="4"/>
  <c r="O103" i="4"/>
  <c r="N103" i="4"/>
  <c r="P103" i="4" s="1"/>
  <c r="O102" i="4"/>
  <c r="N102" i="4"/>
  <c r="O101" i="4"/>
  <c r="N101" i="4"/>
  <c r="P101" i="4" s="1"/>
  <c r="P100" i="4"/>
  <c r="N73" i="4"/>
  <c r="P73" i="4" s="1"/>
  <c r="O73" i="4"/>
  <c r="N75" i="4"/>
  <c r="N78" i="4" s="1"/>
  <c r="N76" i="4"/>
  <c r="N74" i="4"/>
  <c r="P77" i="4"/>
  <c r="P74" i="4"/>
  <c r="O75" i="4"/>
  <c r="O76" i="4"/>
  <c r="P76" i="4" s="1"/>
  <c r="O74" i="4"/>
  <c r="Q24" i="3"/>
  <c r="H65" i="3"/>
  <c r="H64" i="3"/>
  <c r="G86" i="3"/>
  <c r="F86" i="3"/>
  <c r="G85" i="3"/>
  <c r="F85" i="3"/>
  <c r="G84" i="3"/>
  <c r="F84" i="3"/>
  <c r="G83" i="3"/>
  <c r="H83" i="3" s="1"/>
  <c r="F83" i="3"/>
  <c r="G82" i="3"/>
  <c r="F82" i="3"/>
  <c r="H67" i="3"/>
  <c r="H66" i="3"/>
  <c r="H63" i="3"/>
  <c r="G56" i="3"/>
  <c r="G57" i="3"/>
  <c r="F57" i="3"/>
  <c r="F56" i="3"/>
  <c r="G55" i="3"/>
  <c r="F55" i="3"/>
  <c r="H55" i="3" s="1"/>
  <c r="G54" i="3"/>
  <c r="F54" i="3"/>
  <c r="G53" i="3"/>
  <c r="F53" i="3"/>
  <c r="H53" i="3" s="1"/>
  <c r="H38" i="3"/>
  <c r="H37" i="3"/>
  <c r="H36" i="3"/>
  <c r="H35" i="3"/>
  <c r="H34" i="3"/>
  <c r="G24" i="3"/>
  <c r="Q26" i="3"/>
  <c r="Q28" i="3"/>
  <c r="P28" i="3"/>
  <c r="Q27" i="3"/>
  <c r="P27" i="3"/>
  <c r="P26" i="3"/>
  <c r="Q25" i="3"/>
  <c r="P25" i="3"/>
  <c r="P24" i="3"/>
  <c r="H5" i="3"/>
  <c r="F24" i="3"/>
  <c r="G25" i="3"/>
  <c r="G26" i="3"/>
  <c r="G27" i="3"/>
  <c r="G28" i="3"/>
  <c r="F25" i="3"/>
  <c r="F26" i="3"/>
  <c r="H26" i="3" s="1"/>
  <c r="F27" i="3"/>
  <c r="F28" i="3"/>
  <c r="R9" i="3"/>
  <c r="R8" i="3"/>
  <c r="R7" i="3"/>
  <c r="R6" i="3"/>
  <c r="R5" i="3"/>
  <c r="H6" i="3"/>
  <c r="H7" i="3"/>
  <c r="H8" i="3"/>
  <c r="H9" i="3"/>
  <c r="P102" i="4" l="1"/>
  <c r="P105" i="4" s="1"/>
  <c r="P75" i="4"/>
  <c r="P78" i="4" s="1"/>
  <c r="N105" i="4"/>
  <c r="H82" i="3"/>
  <c r="H87" i="3" s="1"/>
  <c r="H86" i="3"/>
  <c r="H84" i="3"/>
  <c r="H85" i="3"/>
  <c r="H56" i="3"/>
  <c r="H57" i="3"/>
  <c r="H54" i="3"/>
  <c r="R24" i="3"/>
  <c r="R27" i="3"/>
  <c r="R28" i="3"/>
  <c r="R26" i="3"/>
  <c r="R25" i="3"/>
  <c r="H24" i="3"/>
  <c r="H25" i="3"/>
  <c r="H28" i="3"/>
  <c r="H27" i="3"/>
  <c r="H58" i="3" l="1"/>
  <c r="R29" i="3"/>
  <c r="H29" i="3"/>
</calcChain>
</file>

<file path=xl/sharedStrings.xml><?xml version="1.0" encoding="utf-8"?>
<sst xmlns="http://schemas.openxmlformats.org/spreadsheetml/2006/main" count="287" uniqueCount="119">
  <si>
    <t>Volume</t>
  </si>
  <si>
    <t>Supply</t>
  </si>
  <si>
    <t>Demand</t>
  </si>
  <si>
    <t>Supply linear</t>
  </si>
  <si>
    <t>Demand linear</t>
  </si>
  <si>
    <t>Results Original</t>
  </si>
  <si>
    <t>Without block bids: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</si>
  <si>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252503.98</t>
    </r>
  </si>
  <si>
    <t>  Step function social surplus = 230149.70</t>
  </si>
  <si>
    <t>hour     Price    Volume        PS        PD         s         d</t>
  </si>
  <si>
    <t>   1     47.39    682.00     46.00     53.70    203.00     88.00</t>
  </si>
  <si>
    <t>   2     69.53   1358.00     68.40     80.20     53.00    272.00</t>
  </si>
  <si>
    <t>   3     64.57   1223.00     64.10     74.50     12.00    127.00</t>
  </si>
  <si>
    <t>   4     62.35   1229.00     61.50     77.50     70.00    164.00</t>
  </si>
  <si>
    <t>   5     63.90   1498.00     63.70     69.70    665.00    243.00</t>
  </si>
  <si>
    <t>hour</t>
  </si>
  <si>
    <t>    Price</t>
  </si>
  <si>
    <t>    Volume</t>
  </si>
  <si>
    <t>        PS</t>
  </si>
  <si>
    <t>        PD</t>
  </si>
  <si>
    <t>        s</t>
  </si>
  <si>
    <t>        d</t>
  </si>
  <si>
    <t>   1</t>
  </si>
  <si>
    <t>   2</t>
  </si>
  <si>
    <t>   3</t>
  </si>
  <si>
    <t>   4</t>
  </si>
  <si>
    <t>   5</t>
  </si>
  <si>
    <t>a)</t>
  </si>
  <si>
    <t>Placing one bid pr period, volume the same pr period, price may vary</t>
  </si>
  <si>
    <t>the bid:</t>
  </si>
  <si>
    <t>Period 1</t>
  </si>
  <si>
    <t>Period 2</t>
  </si>
  <si>
    <t>Period 3</t>
  </si>
  <si>
    <t>Period 4</t>
  </si>
  <si>
    <t>Period 5</t>
  </si>
  <si>
    <t>QS</t>
  </si>
  <si>
    <t>PS</t>
  </si>
  <si>
    <t>Cost</t>
  </si>
  <si>
    <t>Profit</t>
  </si>
  <si>
    <t>Total profit</t>
  </si>
  <si>
    <t>Price</t>
  </si>
  <si>
    <t>Period</t>
  </si>
  <si>
    <t>TOTAL PROFIT</t>
  </si>
  <si>
    <t>Results original</t>
  </si>
  <si>
    <t>b)</t>
  </si>
  <si>
    <t>Placing at most one bid per period, volume may vary (10,20,30 etc), price may vary</t>
  </si>
  <si>
    <t>Status bid</t>
  </si>
  <si>
    <t>blockbids_1.dat</t>
  </si>
  <si>
    <r>
      <t xml:space="preserve">Problem </t>
    </r>
    <r>
      <rPr>
        <u/>
        <sz val="12"/>
        <color theme="1"/>
        <rFont val="Menlo"/>
        <family val="2"/>
      </rPr>
      <t>stats</t>
    </r>
    <r>
      <rPr>
        <sz val="12"/>
        <color theme="1"/>
        <rFont val="Menlo"/>
        <family val="2"/>
      </rPr>
      <t>: </t>
    </r>
  </si>
  <si>
    <r>
      <t>  Data filename: blockbids_1.</t>
    </r>
    <r>
      <rPr>
        <u/>
        <sz val="12"/>
        <color theme="1"/>
        <rFont val="Menlo"/>
        <family val="2"/>
      </rPr>
      <t>dat</t>
    </r>
  </si>
  <si>
    <t>  # Block bids (supply): 10</t>
  </si>
  <si>
    <r>
      <t xml:space="preserve">  </t>
    </r>
    <r>
      <rPr>
        <u/>
        <sz val="12"/>
        <color theme="1"/>
        <rFont val="Menlo"/>
        <family val="2"/>
      </rPr>
      <t>Avg</t>
    </r>
    <r>
      <rPr>
        <sz val="12"/>
        <color theme="1"/>
        <rFont val="Menlo"/>
        <family val="2"/>
      </rPr>
      <t xml:space="preserve"> # supply bids / hour: 20.00</t>
    </r>
  </si>
  <si>
    <r>
      <t xml:space="preserve">  </t>
    </r>
    <r>
      <rPr>
        <u/>
        <sz val="12"/>
        <color theme="1"/>
        <rFont val="Menlo"/>
        <family val="2"/>
      </rPr>
      <t>Avg</t>
    </r>
    <r>
      <rPr>
        <sz val="12"/>
        <color theme="1"/>
        <rFont val="Menlo"/>
        <family val="2"/>
      </rPr>
      <t xml:space="preserve"> # demand bids / hour: 20.00</t>
    </r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</si>
  <si>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255765.40</t>
    </r>
  </si>
  <si>
    <t>  Step function social surplus = 233634.50</t>
  </si>
  <si>
    <t>   1     41.85    820.00     40.60     45.60    138.00    226.00</t>
  </si>
  <si>
    <t>   2     54.25   1229.00     53.40     69.40     70.00    164.00</t>
  </si>
  <si>
    <t>   3     56.67   1203.00     56.00     66.40     12.00    107.00</t>
  </si>
  <si>
    <t>   4     58.98   1197.00     57.00     72.10     29.00    111.00</t>
  </si>
  <si>
    <t>   5     59.45   1596.00     58.80     61.60     78.00    241.00</t>
  </si>
  <si>
    <t>Where </t>
  </si>
  <si>
    <r>
      <t xml:space="preserve">  Price: The intersection of the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step functions.</t>
    </r>
  </si>
  <si>
    <t>  Volume: The total trade volume.</t>
  </si>
  <si>
    <t>  PS / PD: The price of the highest / lowest accepted hourly bids for supply / demand.</t>
  </si>
  <si>
    <t>  s / d: The quantities for the accepted limiting hourly bids.</t>
  </si>
  <si>
    <t>With block bids: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</si>
  <si>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261265.23</t>
    </r>
  </si>
  <si>
    <t>  Step function social surplus = 239433.60</t>
  </si>
  <si>
    <t>   2     52.52   1298.00     50.30     53.20      6.00     22.00</t>
  </si>
  <si>
    <t>   3     53.18   1229.00     51.50     66.40     11.00    133.00</t>
  </si>
  <si>
    <t>   4     52.75   1197.00     52.20     72.10     64.00    111.00</t>
  </si>
  <si>
    <t>   5     57.18   1592.00     56.60     61.60     51.00    237.00</t>
  </si>
  <si>
    <t>Accepted supply block bids: </t>
  </si>
  <si>
    <t>     Price    Volume    id     begin   end     order</t>
  </si>
  <si>
    <t>     48.60     29.00     1         2     4         3</t>
  </si>
  <si>
    <t>     46.10     44.00     2         2     4         2</t>
  </si>
  <si>
    <t>     43.10     74.00     4         2     5         1</t>
  </si>
  <si>
    <t>blockbids_2.dat</t>
  </si>
  <si>
    <r>
      <t>  Data filename: blockbids_2.</t>
    </r>
    <r>
      <rPr>
        <u/>
        <sz val="12"/>
        <color theme="1"/>
        <rFont val="Menlo"/>
        <family val="2"/>
      </rPr>
      <t>dat</t>
    </r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</si>
  <si>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258570.39</t>
    </r>
  </si>
  <si>
    <t>  Step function social surplus = 231786.40</t>
  </si>
  <si>
    <t>     38.50     20.00     2         2     4         1</t>
  </si>
  <si>
    <t>     50.50    175.00     3         1     5         3</t>
  </si>
  <si>
    <t>     44.60     14.00     6         2     4         2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</si>
  <si>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311825.00</t>
    </r>
  </si>
  <si>
    <t>  Step function social surplus = 286090.30</t>
  </si>
  <si>
    <r>
      <t xml:space="preserve">Price: The intersection of the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step functions.</t>
    </r>
  </si>
  <si>
    <t>System price</t>
  </si>
  <si>
    <t>Quantity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</si>
  <si>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309134.70</t>
    </r>
  </si>
  <si>
    <t>  Step function social surplus = 281489.30</t>
  </si>
  <si>
    <t>    Volume </t>
  </si>
  <si>
    <t>      PS </t>
  </si>
  <si>
    <t>      PD</t>
  </si>
  <si>
    <t>        s  </t>
  </si>
  <si>
    <t>      d</t>
  </si>
  <si>
    <t xml:space="preserve">Trying </t>
  </si>
  <si>
    <t>a smaller</t>
  </si>
  <si>
    <t>quantity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</si>
  <si>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310610.92</t>
    </r>
  </si>
  <si>
    <t>  Step function social surplus = 283695.30</t>
  </si>
  <si>
    <t>    Price </t>
  </si>
  <si>
    <t>  Volume </t>
  </si>
  <si>
    <t>      PS   </t>
  </si>
  <si>
    <t>    PD  </t>
  </si>
  <si>
    <t>      s  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</si>
  <si>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308875.50</t>
    </r>
  </si>
  <si>
    <t>  Step function social surplus = 283546.80</t>
  </si>
  <si>
    <t>      PD  </t>
  </si>
  <si>
    <t>MY BID</t>
  </si>
  <si>
    <t>ID</t>
  </si>
  <si>
    <t>End period</t>
  </si>
  <si>
    <t>Begin period</t>
  </si>
  <si>
    <t>Average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</si>
  <si>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252520.87</t>
    </r>
  </si>
  <si>
    <t>  Step function social surplus = 230509.60</t>
  </si>
  <si>
    <r>
      <t xml:space="preserve">  </t>
    </r>
    <r>
      <rPr>
        <u/>
        <sz val="12"/>
        <color theme="1"/>
        <rFont val="Menlo"/>
        <family val="2"/>
      </rPr>
      <t>Linearized</t>
    </r>
    <r>
      <rPr>
        <sz val="12"/>
        <color theme="1"/>
        <rFont val="Menlo"/>
        <family val="2"/>
      </rPr>
      <t xml:space="preserve"> social surplus = 274065.61</t>
    </r>
  </si>
  <si>
    <t>  Step function social surplus = 252575.90</t>
  </si>
  <si>
    <t>Trying a higher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</si>
</sst>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  <font>
      <u/>
      <sz val="12"/>
      <color theme="1"/>
      <name val="Menlo"/>
      <family val="2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0" tint="-0.14999847407452621"/>
      </right>
      <top style="thin">
        <color theme="0" tint="-0.1499984740745262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0" tint="-0.1499984740745262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18" fillId="0" borderId="11" xfId="0" applyFont="1" applyBorder="1"/>
    <xf numFmtId="0" fontId="18" fillId="0" borderId="12" xfId="0" applyFont="1" applyBorder="1"/>
    <xf numFmtId="2" fontId="0" fillId="0" borderId="0" xfId="0" applyNumberFormat="1"/>
    <xf numFmtId="43" fontId="0" fillId="0" borderId="0" xfId="42" applyFont="1"/>
    <xf numFmtId="43" fontId="0" fillId="0" borderId="0" xfId="0" applyNumberFormat="1"/>
    <xf numFmtId="0" fontId="0" fillId="0" borderId="0" xfId="0" applyBorder="1"/>
    <xf numFmtId="43" fontId="0" fillId="0" borderId="0" xfId="42" applyFont="1" applyBorder="1"/>
    <xf numFmtId="0" fontId="0" fillId="33" borderId="0" xfId="0" applyFill="1"/>
    <xf numFmtId="0" fontId="18" fillId="0" borderId="13" xfId="0" applyFont="1" applyFill="1" applyBorder="1" applyAlignment="1">
      <alignment horizontal="center"/>
    </xf>
    <xf numFmtId="0" fontId="18" fillId="0" borderId="13" xfId="0" applyFont="1" applyFill="1" applyBorder="1"/>
    <xf numFmtId="0" fontId="0" fillId="0" borderId="13" xfId="0" applyFont="1" applyBorder="1"/>
    <xf numFmtId="0" fontId="0" fillId="0" borderId="13" xfId="0" applyBorder="1"/>
    <xf numFmtId="0" fontId="18" fillId="0" borderId="13" xfId="0" applyFont="1" applyBorder="1" applyAlignment="1">
      <alignment horizontal="left"/>
    </xf>
    <xf numFmtId="0" fontId="18" fillId="0" borderId="13" xfId="0" applyFont="1" applyBorder="1"/>
    <xf numFmtId="43" fontId="0" fillId="0" borderId="13" xfId="42" applyFont="1" applyBorder="1"/>
    <xf numFmtId="43" fontId="0" fillId="0" borderId="13" xfId="0" applyNumberFormat="1" applyBorder="1"/>
    <xf numFmtId="43" fontId="0" fillId="0" borderId="15" xfId="0" applyNumberFormat="1" applyBorder="1"/>
    <xf numFmtId="43" fontId="0" fillId="0" borderId="14" xfId="42" applyFont="1" applyBorder="1"/>
    <xf numFmtId="2" fontId="0" fillId="0" borderId="13" xfId="0" applyNumberFormat="1" applyBorder="1"/>
    <xf numFmtId="0" fontId="18" fillId="0" borderId="13" xfId="0" applyFont="1" applyBorder="1" applyAlignment="1"/>
    <xf numFmtId="0" fontId="0" fillId="34" borderId="13" xfId="0" applyFill="1" applyBorder="1"/>
    <xf numFmtId="0" fontId="18" fillId="0" borderId="16" xfId="0" applyFont="1" applyFill="1" applyBorder="1" applyAlignment="1">
      <alignment horizontal="left" vertical="top" wrapText="1"/>
    </xf>
    <xf numFmtId="0" fontId="18" fillId="0" borderId="17" xfId="0" applyFont="1" applyFill="1" applyBorder="1" applyAlignment="1">
      <alignment horizontal="left" vertical="top" wrapText="1"/>
    </xf>
    <xf numFmtId="0" fontId="18" fillId="0" borderId="18" xfId="0" applyFont="1" applyFill="1" applyBorder="1" applyAlignment="1">
      <alignment horizontal="left" vertical="top" wrapText="1"/>
    </xf>
    <xf numFmtId="0" fontId="0" fillId="0" borderId="14" xfId="0" applyBorder="1"/>
    <xf numFmtId="43" fontId="0" fillId="0" borderId="15" xfId="42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43" fontId="0" fillId="0" borderId="27" xfId="42" applyFont="1" applyBorder="1"/>
    <xf numFmtId="0" fontId="0" fillId="0" borderId="28" xfId="0" applyBorder="1"/>
    <xf numFmtId="43" fontId="0" fillId="0" borderId="23" xfId="42" applyFont="1" applyBorder="1"/>
    <xf numFmtId="0" fontId="0" fillId="0" borderId="29" xfId="0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Supply and</a:t>
            </a:r>
            <a:r>
              <a:rPr lang="en-GB" baseline="0"/>
              <a:t> Demand Curves (Zoomed)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all curves'!$C$5</c:f>
              <c:strCache>
                <c:ptCount val="1"/>
                <c:pt idx="0">
                  <c:v>Supply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all curves'!$B$6:$B$85</c:f>
              <c:numCache>
                <c:formatCode>General</c:formatCode>
                <c:ptCount val="80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873</c:v>
                </c:pt>
                <c:pt idx="4">
                  <c:v>61</c:v>
                </c:pt>
                <c:pt idx="5">
                  <c:v>70</c:v>
                </c:pt>
                <c:pt idx="6">
                  <c:v>873</c:v>
                </c:pt>
                <c:pt idx="7">
                  <c:v>874</c:v>
                </c:pt>
                <c:pt idx="8">
                  <c:v>70</c:v>
                </c:pt>
                <c:pt idx="9">
                  <c:v>147</c:v>
                </c:pt>
                <c:pt idx="10">
                  <c:v>874</c:v>
                </c:pt>
                <c:pt idx="11">
                  <c:v>1086</c:v>
                </c:pt>
                <c:pt idx="12">
                  <c:v>147</c:v>
                </c:pt>
                <c:pt idx="13">
                  <c:v>184</c:v>
                </c:pt>
                <c:pt idx="14">
                  <c:v>1086</c:v>
                </c:pt>
                <c:pt idx="15">
                  <c:v>1358</c:v>
                </c:pt>
                <c:pt idx="16">
                  <c:v>184</c:v>
                </c:pt>
                <c:pt idx="17">
                  <c:v>295</c:v>
                </c:pt>
                <c:pt idx="18">
                  <c:v>1358</c:v>
                </c:pt>
                <c:pt idx="19">
                  <c:v>1392</c:v>
                </c:pt>
                <c:pt idx="20">
                  <c:v>295</c:v>
                </c:pt>
                <c:pt idx="21">
                  <c:v>360</c:v>
                </c:pt>
                <c:pt idx="22">
                  <c:v>1392</c:v>
                </c:pt>
                <c:pt idx="23">
                  <c:v>1395</c:v>
                </c:pt>
                <c:pt idx="24">
                  <c:v>360</c:v>
                </c:pt>
                <c:pt idx="25">
                  <c:v>590</c:v>
                </c:pt>
                <c:pt idx="26">
                  <c:v>1395</c:v>
                </c:pt>
                <c:pt idx="27">
                  <c:v>1428</c:v>
                </c:pt>
                <c:pt idx="28">
                  <c:v>590</c:v>
                </c:pt>
                <c:pt idx="29">
                  <c:v>708</c:v>
                </c:pt>
                <c:pt idx="30">
                  <c:v>1428</c:v>
                </c:pt>
                <c:pt idx="31">
                  <c:v>1441</c:v>
                </c:pt>
                <c:pt idx="32">
                  <c:v>708</c:v>
                </c:pt>
                <c:pt idx="33">
                  <c:v>890</c:v>
                </c:pt>
                <c:pt idx="34">
                  <c:v>1441</c:v>
                </c:pt>
                <c:pt idx="35">
                  <c:v>1511</c:v>
                </c:pt>
                <c:pt idx="36">
                  <c:v>890</c:v>
                </c:pt>
                <c:pt idx="37">
                  <c:v>926</c:v>
                </c:pt>
                <c:pt idx="38">
                  <c:v>1511</c:v>
                </c:pt>
                <c:pt idx="39">
                  <c:v>1543</c:v>
                </c:pt>
                <c:pt idx="40">
                  <c:v>926</c:v>
                </c:pt>
                <c:pt idx="41">
                  <c:v>996</c:v>
                </c:pt>
                <c:pt idx="42">
                  <c:v>1543</c:v>
                </c:pt>
                <c:pt idx="43">
                  <c:v>1576</c:v>
                </c:pt>
                <c:pt idx="44">
                  <c:v>996</c:v>
                </c:pt>
                <c:pt idx="45">
                  <c:v>1060</c:v>
                </c:pt>
                <c:pt idx="46">
                  <c:v>1576</c:v>
                </c:pt>
                <c:pt idx="47">
                  <c:v>1696</c:v>
                </c:pt>
                <c:pt idx="48">
                  <c:v>1060</c:v>
                </c:pt>
                <c:pt idx="49">
                  <c:v>1169</c:v>
                </c:pt>
                <c:pt idx="50">
                  <c:v>1696</c:v>
                </c:pt>
                <c:pt idx="51">
                  <c:v>1707</c:v>
                </c:pt>
                <c:pt idx="52">
                  <c:v>1169</c:v>
                </c:pt>
                <c:pt idx="53">
                  <c:v>1178</c:v>
                </c:pt>
                <c:pt idx="54">
                  <c:v>1707</c:v>
                </c:pt>
                <c:pt idx="55">
                  <c:v>1839</c:v>
                </c:pt>
                <c:pt idx="56">
                  <c:v>1178</c:v>
                </c:pt>
                <c:pt idx="57">
                  <c:v>1207</c:v>
                </c:pt>
                <c:pt idx="58">
                  <c:v>1839</c:v>
                </c:pt>
                <c:pt idx="59">
                  <c:v>2071</c:v>
                </c:pt>
                <c:pt idx="60">
                  <c:v>1207</c:v>
                </c:pt>
                <c:pt idx="61">
                  <c:v>1305</c:v>
                </c:pt>
                <c:pt idx="62">
                  <c:v>2071</c:v>
                </c:pt>
                <c:pt idx="63">
                  <c:v>2233</c:v>
                </c:pt>
                <c:pt idx="64">
                  <c:v>1305</c:v>
                </c:pt>
                <c:pt idx="65">
                  <c:v>1371</c:v>
                </c:pt>
                <c:pt idx="66">
                  <c:v>2233</c:v>
                </c:pt>
                <c:pt idx="67">
                  <c:v>2253</c:v>
                </c:pt>
                <c:pt idx="68">
                  <c:v>1371</c:v>
                </c:pt>
                <c:pt idx="69">
                  <c:v>1379</c:v>
                </c:pt>
                <c:pt idx="70">
                  <c:v>2253</c:v>
                </c:pt>
                <c:pt idx="71">
                  <c:v>2277</c:v>
                </c:pt>
                <c:pt idx="72">
                  <c:v>1379</c:v>
                </c:pt>
                <c:pt idx="73">
                  <c:v>1392</c:v>
                </c:pt>
                <c:pt idx="74">
                  <c:v>2277</c:v>
                </c:pt>
                <c:pt idx="75">
                  <c:v>2439</c:v>
                </c:pt>
                <c:pt idx="76">
                  <c:v>1392</c:v>
                </c:pt>
                <c:pt idx="77">
                  <c:v>1851</c:v>
                </c:pt>
                <c:pt idx="78">
                  <c:v>2439</c:v>
                </c:pt>
                <c:pt idx="79">
                  <c:v>2456</c:v>
                </c:pt>
              </c:numCache>
            </c:numRef>
          </c:xVal>
          <c:yVal>
            <c:numRef>
              <c:f>'Plot all curves'!$C$6:$C$85</c:f>
              <c:numCache>
                <c:formatCode>General</c:formatCode>
                <c:ptCount val="80"/>
                <c:pt idx="0">
                  <c:v>27.3</c:v>
                </c:pt>
                <c:pt idx="1">
                  <c:v>27.3</c:v>
                </c:pt>
                <c:pt idx="4">
                  <c:v>33.299999999999997</c:v>
                </c:pt>
                <c:pt idx="5">
                  <c:v>33.299999999999997</c:v>
                </c:pt>
                <c:pt idx="8">
                  <c:v>34.9</c:v>
                </c:pt>
                <c:pt idx="9">
                  <c:v>34.9</c:v>
                </c:pt>
                <c:pt idx="12">
                  <c:v>37.6</c:v>
                </c:pt>
                <c:pt idx="13">
                  <c:v>37.6</c:v>
                </c:pt>
                <c:pt idx="16">
                  <c:v>39.5</c:v>
                </c:pt>
                <c:pt idx="17">
                  <c:v>39.5</c:v>
                </c:pt>
                <c:pt idx="20">
                  <c:v>43.6</c:v>
                </c:pt>
                <c:pt idx="21">
                  <c:v>43.6</c:v>
                </c:pt>
                <c:pt idx="24">
                  <c:v>44.7</c:v>
                </c:pt>
                <c:pt idx="25">
                  <c:v>44.7</c:v>
                </c:pt>
                <c:pt idx="28">
                  <c:v>48.5</c:v>
                </c:pt>
                <c:pt idx="29">
                  <c:v>48.5</c:v>
                </c:pt>
                <c:pt idx="32">
                  <c:v>49.6</c:v>
                </c:pt>
                <c:pt idx="33">
                  <c:v>49.6</c:v>
                </c:pt>
                <c:pt idx="36">
                  <c:v>56.9</c:v>
                </c:pt>
                <c:pt idx="37">
                  <c:v>56.9</c:v>
                </c:pt>
                <c:pt idx="40">
                  <c:v>59.1</c:v>
                </c:pt>
                <c:pt idx="41">
                  <c:v>59.1</c:v>
                </c:pt>
                <c:pt idx="44">
                  <c:v>60.3</c:v>
                </c:pt>
                <c:pt idx="45">
                  <c:v>60.3</c:v>
                </c:pt>
                <c:pt idx="48">
                  <c:v>60.9</c:v>
                </c:pt>
                <c:pt idx="49">
                  <c:v>60.9</c:v>
                </c:pt>
                <c:pt idx="52">
                  <c:v>61.3</c:v>
                </c:pt>
                <c:pt idx="53">
                  <c:v>61.3</c:v>
                </c:pt>
                <c:pt idx="56">
                  <c:v>65.099999999999994</c:v>
                </c:pt>
                <c:pt idx="57">
                  <c:v>65.099999999999994</c:v>
                </c:pt>
                <c:pt idx="60">
                  <c:v>67.3</c:v>
                </c:pt>
                <c:pt idx="61">
                  <c:v>67.3</c:v>
                </c:pt>
                <c:pt idx="64">
                  <c:v>68.400000000000006</c:v>
                </c:pt>
                <c:pt idx="65">
                  <c:v>68.400000000000006</c:v>
                </c:pt>
                <c:pt idx="68">
                  <c:v>69.3</c:v>
                </c:pt>
                <c:pt idx="69">
                  <c:v>69.3</c:v>
                </c:pt>
                <c:pt idx="72">
                  <c:v>72.3</c:v>
                </c:pt>
                <c:pt idx="73">
                  <c:v>72.3</c:v>
                </c:pt>
                <c:pt idx="76">
                  <c:v>76.7</c:v>
                </c:pt>
                <c:pt idx="77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2-9341-9E8F-F4348C0503E7}"/>
            </c:ext>
          </c:extLst>
        </c:ser>
        <c:ser>
          <c:idx val="1"/>
          <c:order val="1"/>
          <c:tx>
            <c:strRef>
              <c:f>'Plot all curves'!$D$5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'Plot all curves'!$B$6:$B$85</c:f>
              <c:numCache>
                <c:formatCode>General</c:formatCode>
                <c:ptCount val="80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873</c:v>
                </c:pt>
                <c:pt idx="4">
                  <c:v>61</c:v>
                </c:pt>
                <c:pt idx="5">
                  <c:v>70</c:v>
                </c:pt>
                <c:pt idx="6">
                  <c:v>873</c:v>
                </c:pt>
                <c:pt idx="7">
                  <c:v>874</c:v>
                </c:pt>
                <c:pt idx="8">
                  <c:v>70</c:v>
                </c:pt>
                <c:pt idx="9">
                  <c:v>147</c:v>
                </c:pt>
                <c:pt idx="10">
                  <c:v>874</c:v>
                </c:pt>
                <c:pt idx="11">
                  <c:v>1086</c:v>
                </c:pt>
                <c:pt idx="12">
                  <c:v>147</c:v>
                </c:pt>
                <c:pt idx="13">
                  <c:v>184</c:v>
                </c:pt>
                <c:pt idx="14">
                  <c:v>1086</c:v>
                </c:pt>
                <c:pt idx="15">
                  <c:v>1358</c:v>
                </c:pt>
                <c:pt idx="16">
                  <c:v>184</c:v>
                </c:pt>
                <c:pt idx="17">
                  <c:v>295</c:v>
                </c:pt>
                <c:pt idx="18">
                  <c:v>1358</c:v>
                </c:pt>
                <c:pt idx="19">
                  <c:v>1392</c:v>
                </c:pt>
                <c:pt idx="20">
                  <c:v>295</c:v>
                </c:pt>
                <c:pt idx="21">
                  <c:v>360</c:v>
                </c:pt>
                <c:pt idx="22">
                  <c:v>1392</c:v>
                </c:pt>
                <c:pt idx="23">
                  <c:v>1395</c:v>
                </c:pt>
                <c:pt idx="24">
                  <c:v>360</c:v>
                </c:pt>
                <c:pt idx="25">
                  <c:v>590</c:v>
                </c:pt>
                <c:pt idx="26">
                  <c:v>1395</c:v>
                </c:pt>
                <c:pt idx="27">
                  <c:v>1428</c:v>
                </c:pt>
                <c:pt idx="28">
                  <c:v>590</c:v>
                </c:pt>
                <c:pt idx="29">
                  <c:v>708</c:v>
                </c:pt>
                <c:pt idx="30">
                  <c:v>1428</c:v>
                </c:pt>
                <c:pt idx="31">
                  <c:v>1441</c:v>
                </c:pt>
                <c:pt idx="32">
                  <c:v>708</c:v>
                </c:pt>
                <c:pt idx="33">
                  <c:v>890</c:v>
                </c:pt>
                <c:pt idx="34">
                  <c:v>1441</c:v>
                </c:pt>
                <c:pt idx="35">
                  <c:v>1511</c:v>
                </c:pt>
                <c:pt idx="36">
                  <c:v>890</c:v>
                </c:pt>
                <c:pt idx="37">
                  <c:v>926</c:v>
                </c:pt>
                <c:pt idx="38">
                  <c:v>1511</c:v>
                </c:pt>
                <c:pt idx="39">
                  <c:v>1543</c:v>
                </c:pt>
                <c:pt idx="40">
                  <c:v>926</c:v>
                </c:pt>
                <c:pt idx="41">
                  <c:v>996</c:v>
                </c:pt>
                <c:pt idx="42">
                  <c:v>1543</c:v>
                </c:pt>
                <c:pt idx="43">
                  <c:v>1576</c:v>
                </c:pt>
                <c:pt idx="44">
                  <c:v>996</c:v>
                </c:pt>
                <c:pt idx="45">
                  <c:v>1060</c:v>
                </c:pt>
                <c:pt idx="46">
                  <c:v>1576</c:v>
                </c:pt>
                <c:pt idx="47">
                  <c:v>1696</c:v>
                </c:pt>
                <c:pt idx="48">
                  <c:v>1060</c:v>
                </c:pt>
                <c:pt idx="49">
                  <c:v>1169</c:v>
                </c:pt>
                <c:pt idx="50">
                  <c:v>1696</c:v>
                </c:pt>
                <c:pt idx="51">
                  <c:v>1707</c:v>
                </c:pt>
                <c:pt idx="52">
                  <c:v>1169</c:v>
                </c:pt>
                <c:pt idx="53">
                  <c:v>1178</c:v>
                </c:pt>
                <c:pt idx="54">
                  <c:v>1707</c:v>
                </c:pt>
                <c:pt idx="55">
                  <c:v>1839</c:v>
                </c:pt>
                <c:pt idx="56">
                  <c:v>1178</c:v>
                </c:pt>
                <c:pt idx="57">
                  <c:v>1207</c:v>
                </c:pt>
                <c:pt idx="58">
                  <c:v>1839</c:v>
                </c:pt>
                <c:pt idx="59">
                  <c:v>2071</c:v>
                </c:pt>
                <c:pt idx="60">
                  <c:v>1207</c:v>
                </c:pt>
                <c:pt idx="61">
                  <c:v>1305</c:v>
                </c:pt>
                <c:pt idx="62">
                  <c:v>2071</c:v>
                </c:pt>
                <c:pt idx="63">
                  <c:v>2233</c:v>
                </c:pt>
                <c:pt idx="64">
                  <c:v>1305</c:v>
                </c:pt>
                <c:pt idx="65">
                  <c:v>1371</c:v>
                </c:pt>
                <c:pt idx="66">
                  <c:v>2233</c:v>
                </c:pt>
                <c:pt idx="67">
                  <c:v>2253</c:v>
                </c:pt>
                <c:pt idx="68">
                  <c:v>1371</c:v>
                </c:pt>
                <c:pt idx="69">
                  <c:v>1379</c:v>
                </c:pt>
                <c:pt idx="70">
                  <c:v>2253</c:v>
                </c:pt>
                <c:pt idx="71">
                  <c:v>2277</c:v>
                </c:pt>
                <c:pt idx="72">
                  <c:v>1379</c:v>
                </c:pt>
                <c:pt idx="73">
                  <c:v>1392</c:v>
                </c:pt>
                <c:pt idx="74">
                  <c:v>2277</c:v>
                </c:pt>
                <c:pt idx="75">
                  <c:v>2439</c:v>
                </c:pt>
                <c:pt idx="76">
                  <c:v>1392</c:v>
                </c:pt>
                <c:pt idx="77">
                  <c:v>1851</c:v>
                </c:pt>
                <c:pt idx="78">
                  <c:v>2439</c:v>
                </c:pt>
                <c:pt idx="79">
                  <c:v>2456</c:v>
                </c:pt>
              </c:numCache>
            </c:numRef>
          </c:xVal>
          <c:yVal>
            <c:numRef>
              <c:f>'Plot all curves'!$D$6:$D$85</c:f>
              <c:numCache>
                <c:formatCode>General</c:formatCode>
                <c:ptCount val="80"/>
                <c:pt idx="2">
                  <c:v>94.7</c:v>
                </c:pt>
                <c:pt idx="3">
                  <c:v>94.7</c:v>
                </c:pt>
                <c:pt idx="6">
                  <c:v>93.4</c:v>
                </c:pt>
                <c:pt idx="7">
                  <c:v>93.4</c:v>
                </c:pt>
                <c:pt idx="10">
                  <c:v>87.2</c:v>
                </c:pt>
                <c:pt idx="11">
                  <c:v>87.2</c:v>
                </c:pt>
                <c:pt idx="14">
                  <c:v>80.2</c:v>
                </c:pt>
                <c:pt idx="15">
                  <c:v>80.2</c:v>
                </c:pt>
                <c:pt idx="18">
                  <c:v>63.7</c:v>
                </c:pt>
                <c:pt idx="19">
                  <c:v>63.7</c:v>
                </c:pt>
                <c:pt idx="22">
                  <c:v>61.3</c:v>
                </c:pt>
                <c:pt idx="23">
                  <c:v>61.3</c:v>
                </c:pt>
                <c:pt idx="26">
                  <c:v>54.8</c:v>
                </c:pt>
                <c:pt idx="27">
                  <c:v>54.8</c:v>
                </c:pt>
                <c:pt idx="30">
                  <c:v>54.2</c:v>
                </c:pt>
                <c:pt idx="31">
                  <c:v>54.2</c:v>
                </c:pt>
                <c:pt idx="34">
                  <c:v>53.6</c:v>
                </c:pt>
                <c:pt idx="35">
                  <c:v>53.6</c:v>
                </c:pt>
                <c:pt idx="38">
                  <c:v>53.1</c:v>
                </c:pt>
                <c:pt idx="39">
                  <c:v>53.1</c:v>
                </c:pt>
                <c:pt idx="42">
                  <c:v>52.1</c:v>
                </c:pt>
                <c:pt idx="43">
                  <c:v>52.1</c:v>
                </c:pt>
                <c:pt idx="46">
                  <c:v>50.8</c:v>
                </c:pt>
                <c:pt idx="47">
                  <c:v>50.8</c:v>
                </c:pt>
                <c:pt idx="50">
                  <c:v>49.3</c:v>
                </c:pt>
                <c:pt idx="51">
                  <c:v>49.3</c:v>
                </c:pt>
                <c:pt idx="54">
                  <c:v>47.5</c:v>
                </c:pt>
                <c:pt idx="55">
                  <c:v>47.5</c:v>
                </c:pt>
                <c:pt idx="58">
                  <c:v>43.2</c:v>
                </c:pt>
                <c:pt idx="59">
                  <c:v>43.2</c:v>
                </c:pt>
                <c:pt idx="62">
                  <c:v>38.4</c:v>
                </c:pt>
                <c:pt idx="63">
                  <c:v>38.4</c:v>
                </c:pt>
                <c:pt idx="66">
                  <c:v>37.1</c:v>
                </c:pt>
                <c:pt idx="67">
                  <c:v>37.1</c:v>
                </c:pt>
                <c:pt idx="70">
                  <c:v>29.6</c:v>
                </c:pt>
                <c:pt idx="71">
                  <c:v>29.6</c:v>
                </c:pt>
                <c:pt idx="74">
                  <c:v>28.7</c:v>
                </c:pt>
                <c:pt idx="75">
                  <c:v>28.7</c:v>
                </c:pt>
                <c:pt idx="78">
                  <c:v>27.5</c:v>
                </c:pt>
                <c:pt idx="7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2-9341-9E8F-F4348C0503E7}"/>
            </c:ext>
          </c:extLst>
        </c:ser>
        <c:ser>
          <c:idx val="2"/>
          <c:order val="2"/>
          <c:tx>
            <c:strRef>
              <c:f>'Plot all curves'!$E$5</c:f>
              <c:strCache>
                <c:ptCount val="1"/>
                <c:pt idx="0">
                  <c:v>Supply linear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'Plot all curves'!$B$6:$B$85</c:f>
              <c:numCache>
                <c:formatCode>General</c:formatCode>
                <c:ptCount val="80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873</c:v>
                </c:pt>
                <c:pt idx="4">
                  <c:v>61</c:v>
                </c:pt>
                <c:pt idx="5">
                  <c:v>70</c:v>
                </c:pt>
                <c:pt idx="6">
                  <c:v>873</c:v>
                </c:pt>
                <c:pt idx="7">
                  <c:v>874</c:v>
                </c:pt>
                <c:pt idx="8">
                  <c:v>70</c:v>
                </c:pt>
                <c:pt idx="9">
                  <c:v>147</c:v>
                </c:pt>
                <c:pt idx="10">
                  <c:v>874</c:v>
                </c:pt>
                <c:pt idx="11">
                  <c:v>1086</c:v>
                </c:pt>
                <c:pt idx="12">
                  <c:v>147</c:v>
                </c:pt>
                <c:pt idx="13">
                  <c:v>184</c:v>
                </c:pt>
                <c:pt idx="14">
                  <c:v>1086</c:v>
                </c:pt>
                <c:pt idx="15">
                  <c:v>1358</c:v>
                </c:pt>
                <c:pt idx="16">
                  <c:v>184</c:v>
                </c:pt>
                <c:pt idx="17">
                  <c:v>295</c:v>
                </c:pt>
                <c:pt idx="18">
                  <c:v>1358</c:v>
                </c:pt>
                <c:pt idx="19">
                  <c:v>1392</c:v>
                </c:pt>
                <c:pt idx="20">
                  <c:v>295</c:v>
                </c:pt>
                <c:pt idx="21">
                  <c:v>360</c:v>
                </c:pt>
                <c:pt idx="22">
                  <c:v>1392</c:v>
                </c:pt>
                <c:pt idx="23">
                  <c:v>1395</c:v>
                </c:pt>
                <c:pt idx="24">
                  <c:v>360</c:v>
                </c:pt>
                <c:pt idx="25">
                  <c:v>590</c:v>
                </c:pt>
                <c:pt idx="26">
                  <c:v>1395</c:v>
                </c:pt>
                <c:pt idx="27">
                  <c:v>1428</c:v>
                </c:pt>
                <c:pt idx="28">
                  <c:v>590</c:v>
                </c:pt>
                <c:pt idx="29">
                  <c:v>708</c:v>
                </c:pt>
                <c:pt idx="30">
                  <c:v>1428</c:v>
                </c:pt>
                <c:pt idx="31">
                  <c:v>1441</c:v>
                </c:pt>
                <c:pt idx="32">
                  <c:v>708</c:v>
                </c:pt>
                <c:pt idx="33">
                  <c:v>890</c:v>
                </c:pt>
                <c:pt idx="34">
                  <c:v>1441</c:v>
                </c:pt>
                <c:pt idx="35">
                  <c:v>1511</c:v>
                </c:pt>
                <c:pt idx="36">
                  <c:v>890</c:v>
                </c:pt>
                <c:pt idx="37">
                  <c:v>926</c:v>
                </c:pt>
                <c:pt idx="38">
                  <c:v>1511</c:v>
                </c:pt>
                <c:pt idx="39">
                  <c:v>1543</c:v>
                </c:pt>
                <c:pt idx="40">
                  <c:v>926</c:v>
                </c:pt>
                <c:pt idx="41">
                  <c:v>996</c:v>
                </c:pt>
                <c:pt idx="42">
                  <c:v>1543</c:v>
                </c:pt>
                <c:pt idx="43">
                  <c:v>1576</c:v>
                </c:pt>
                <c:pt idx="44">
                  <c:v>996</c:v>
                </c:pt>
                <c:pt idx="45">
                  <c:v>1060</c:v>
                </c:pt>
                <c:pt idx="46">
                  <c:v>1576</c:v>
                </c:pt>
                <c:pt idx="47">
                  <c:v>1696</c:v>
                </c:pt>
                <c:pt idx="48">
                  <c:v>1060</c:v>
                </c:pt>
                <c:pt idx="49">
                  <c:v>1169</c:v>
                </c:pt>
                <c:pt idx="50">
                  <c:v>1696</c:v>
                </c:pt>
                <c:pt idx="51">
                  <c:v>1707</c:v>
                </c:pt>
                <c:pt idx="52">
                  <c:v>1169</c:v>
                </c:pt>
                <c:pt idx="53">
                  <c:v>1178</c:v>
                </c:pt>
                <c:pt idx="54">
                  <c:v>1707</c:v>
                </c:pt>
                <c:pt idx="55">
                  <c:v>1839</c:v>
                </c:pt>
                <c:pt idx="56">
                  <c:v>1178</c:v>
                </c:pt>
                <c:pt idx="57">
                  <c:v>1207</c:v>
                </c:pt>
                <c:pt idx="58">
                  <c:v>1839</c:v>
                </c:pt>
                <c:pt idx="59">
                  <c:v>2071</c:v>
                </c:pt>
                <c:pt idx="60">
                  <c:v>1207</c:v>
                </c:pt>
                <c:pt idx="61">
                  <c:v>1305</c:v>
                </c:pt>
                <c:pt idx="62">
                  <c:v>2071</c:v>
                </c:pt>
                <c:pt idx="63">
                  <c:v>2233</c:v>
                </c:pt>
                <c:pt idx="64">
                  <c:v>1305</c:v>
                </c:pt>
                <c:pt idx="65">
                  <c:v>1371</c:v>
                </c:pt>
                <c:pt idx="66">
                  <c:v>2233</c:v>
                </c:pt>
                <c:pt idx="67">
                  <c:v>2253</c:v>
                </c:pt>
                <c:pt idx="68">
                  <c:v>1371</c:v>
                </c:pt>
                <c:pt idx="69">
                  <c:v>1379</c:v>
                </c:pt>
                <c:pt idx="70">
                  <c:v>2253</c:v>
                </c:pt>
                <c:pt idx="71">
                  <c:v>2277</c:v>
                </c:pt>
                <c:pt idx="72">
                  <c:v>1379</c:v>
                </c:pt>
                <c:pt idx="73">
                  <c:v>1392</c:v>
                </c:pt>
                <c:pt idx="74">
                  <c:v>2277</c:v>
                </c:pt>
                <c:pt idx="75">
                  <c:v>2439</c:v>
                </c:pt>
                <c:pt idx="76">
                  <c:v>1392</c:v>
                </c:pt>
                <c:pt idx="77">
                  <c:v>1851</c:v>
                </c:pt>
                <c:pt idx="78">
                  <c:v>2439</c:v>
                </c:pt>
                <c:pt idx="79">
                  <c:v>2456</c:v>
                </c:pt>
              </c:numCache>
            </c:numRef>
          </c:xVal>
          <c:yVal>
            <c:numRef>
              <c:f>'Plot all curves'!$E$6:$E$85</c:f>
              <c:numCache>
                <c:formatCode>General</c:formatCode>
                <c:ptCount val="80"/>
                <c:pt idx="1">
                  <c:v>27.3</c:v>
                </c:pt>
                <c:pt idx="5">
                  <c:v>33.299999999999997</c:v>
                </c:pt>
                <c:pt idx="9">
                  <c:v>34.9</c:v>
                </c:pt>
                <c:pt idx="13">
                  <c:v>37.6</c:v>
                </c:pt>
                <c:pt idx="17">
                  <c:v>39.5</c:v>
                </c:pt>
                <c:pt idx="21">
                  <c:v>43.6</c:v>
                </c:pt>
                <c:pt idx="25">
                  <c:v>44.7</c:v>
                </c:pt>
                <c:pt idx="29">
                  <c:v>48.5</c:v>
                </c:pt>
                <c:pt idx="33">
                  <c:v>49.6</c:v>
                </c:pt>
                <c:pt idx="37">
                  <c:v>56.9</c:v>
                </c:pt>
                <c:pt idx="41">
                  <c:v>59.1</c:v>
                </c:pt>
                <c:pt idx="45">
                  <c:v>60.3</c:v>
                </c:pt>
                <c:pt idx="49">
                  <c:v>60.9</c:v>
                </c:pt>
                <c:pt idx="53">
                  <c:v>61.3</c:v>
                </c:pt>
                <c:pt idx="57">
                  <c:v>65.099999999999994</c:v>
                </c:pt>
                <c:pt idx="61">
                  <c:v>67.3</c:v>
                </c:pt>
                <c:pt idx="65">
                  <c:v>68.400000000000006</c:v>
                </c:pt>
                <c:pt idx="69">
                  <c:v>69.3</c:v>
                </c:pt>
                <c:pt idx="73">
                  <c:v>72.3</c:v>
                </c:pt>
                <c:pt idx="77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62-9341-9E8F-F4348C0503E7}"/>
            </c:ext>
          </c:extLst>
        </c:ser>
        <c:ser>
          <c:idx val="3"/>
          <c:order val="3"/>
          <c:tx>
            <c:strRef>
              <c:f>'Plot all curves'!$F$5</c:f>
              <c:strCache>
                <c:ptCount val="1"/>
                <c:pt idx="0">
                  <c:v>Demand linear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'Plot all curves'!$B$6:$B$85</c:f>
              <c:numCache>
                <c:formatCode>General</c:formatCode>
                <c:ptCount val="80"/>
                <c:pt idx="0">
                  <c:v>0</c:v>
                </c:pt>
                <c:pt idx="1">
                  <c:v>61</c:v>
                </c:pt>
                <c:pt idx="2">
                  <c:v>0</c:v>
                </c:pt>
                <c:pt idx="3">
                  <c:v>873</c:v>
                </c:pt>
                <c:pt idx="4">
                  <c:v>61</c:v>
                </c:pt>
                <c:pt idx="5">
                  <c:v>70</c:v>
                </c:pt>
                <c:pt idx="6">
                  <c:v>873</c:v>
                </c:pt>
                <c:pt idx="7">
                  <c:v>874</c:v>
                </c:pt>
                <c:pt idx="8">
                  <c:v>70</c:v>
                </c:pt>
                <c:pt idx="9">
                  <c:v>147</c:v>
                </c:pt>
                <c:pt idx="10">
                  <c:v>874</c:v>
                </c:pt>
                <c:pt idx="11">
                  <c:v>1086</c:v>
                </c:pt>
                <c:pt idx="12">
                  <c:v>147</c:v>
                </c:pt>
                <c:pt idx="13">
                  <c:v>184</c:v>
                </c:pt>
                <c:pt idx="14">
                  <c:v>1086</c:v>
                </c:pt>
                <c:pt idx="15">
                  <c:v>1358</c:v>
                </c:pt>
                <c:pt idx="16">
                  <c:v>184</c:v>
                </c:pt>
                <c:pt idx="17">
                  <c:v>295</c:v>
                </c:pt>
                <c:pt idx="18">
                  <c:v>1358</c:v>
                </c:pt>
                <c:pt idx="19">
                  <c:v>1392</c:v>
                </c:pt>
                <c:pt idx="20">
                  <c:v>295</c:v>
                </c:pt>
                <c:pt idx="21">
                  <c:v>360</c:v>
                </c:pt>
                <c:pt idx="22">
                  <c:v>1392</c:v>
                </c:pt>
                <c:pt idx="23">
                  <c:v>1395</c:v>
                </c:pt>
                <c:pt idx="24">
                  <c:v>360</c:v>
                </c:pt>
                <c:pt idx="25">
                  <c:v>590</c:v>
                </c:pt>
                <c:pt idx="26">
                  <c:v>1395</c:v>
                </c:pt>
                <c:pt idx="27">
                  <c:v>1428</c:v>
                </c:pt>
                <c:pt idx="28">
                  <c:v>590</c:v>
                </c:pt>
                <c:pt idx="29">
                  <c:v>708</c:v>
                </c:pt>
                <c:pt idx="30">
                  <c:v>1428</c:v>
                </c:pt>
                <c:pt idx="31">
                  <c:v>1441</c:v>
                </c:pt>
                <c:pt idx="32">
                  <c:v>708</c:v>
                </c:pt>
                <c:pt idx="33">
                  <c:v>890</c:v>
                </c:pt>
                <c:pt idx="34">
                  <c:v>1441</c:v>
                </c:pt>
                <c:pt idx="35">
                  <c:v>1511</c:v>
                </c:pt>
                <c:pt idx="36">
                  <c:v>890</c:v>
                </c:pt>
                <c:pt idx="37">
                  <c:v>926</c:v>
                </c:pt>
                <c:pt idx="38">
                  <c:v>1511</c:v>
                </c:pt>
                <c:pt idx="39">
                  <c:v>1543</c:v>
                </c:pt>
                <c:pt idx="40">
                  <c:v>926</c:v>
                </c:pt>
                <c:pt idx="41">
                  <c:v>996</c:v>
                </c:pt>
                <c:pt idx="42">
                  <c:v>1543</c:v>
                </c:pt>
                <c:pt idx="43">
                  <c:v>1576</c:v>
                </c:pt>
                <c:pt idx="44">
                  <c:v>996</c:v>
                </c:pt>
                <c:pt idx="45">
                  <c:v>1060</c:v>
                </c:pt>
                <c:pt idx="46">
                  <c:v>1576</c:v>
                </c:pt>
                <c:pt idx="47">
                  <c:v>1696</c:v>
                </c:pt>
                <c:pt idx="48">
                  <c:v>1060</c:v>
                </c:pt>
                <c:pt idx="49">
                  <c:v>1169</c:v>
                </c:pt>
                <c:pt idx="50">
                  <c:v>1696</c:v>
                </c:pt>
                <c:pt idx="51">
                  <c:v>1707</c:v>
                </c:pt>
                <c:pt idx="52">
                  <c:v>1169</c:v>
                </c:pt>
                <c:pt idx="53">
                  <c:v>1178</c:v>
                </c:pt>
                <c:pt idx="54">
                  <c:v>1707</c:v>
                </c:pt>
                <c:pt idx="55">
                  <c:v>1839</c:v>
                </c:pt>
                <c:pt idx="56">
                  <c:v>1178</c:v>
                </c:pt>
                <c:pt idx="57">
                  <c:v>1207</c:v>
                </c:pt>
                <c:pt idx="58">
                  <c:v>1839</c:v>
                </c:pt>
                <c:pt idx="59">
                  <c:v>2071</c:v>
                </c:pt>
                <c:pt idx="60">
                  <c:v>1207</c:v>
                </c:pt>
                <c:pt idx="61">
                  <c:v>1305</c:v>
                </c:pt>
                <c:pt idx="62">
                  <c:v>2071</c:v>
                </c:pt>
                <c:pt idx="63">
                  <c:v>2233</c:v>
                </c:pt>
                <c:pt idx="64">
                  <c:v>1305</c:v>
                </c:pt>
                <c:pt idx="65">
                  <c:v>1371</c:v>
                </c:pt>
                <c:pt idx="66">
                  <c:v>2233</c:v>
                </c:pt>
                <c:pt idx="67">
                  <c:v>2253</c:v>
                </c:pt>
                <c:pt idx="68">
                  <c:v>1371</c:v>
                </c:pt>
                <c:pt idx="69">
                  <c:v>1379</c:v>
                </c:pt>
                <c:pt idx="70">
                  <c:v>2253</c:v>
                </c:pt>
                <c:pt idx="71">
                  <c:v>2277</c:v>
                </c:pt>
                <c:pt idx="72">
                  <c:v>1379</c:v>
                </c:pt>
                <c:pt idx="73">
                  <c:v>1392</c:v>
                </c:pt>
                <c:pt idx="74">
                  <c:v>2277</c:v>
                </c:pt>
                <c:pt idx="75">
                  <c:v>2439</c:v>
                </c:pt>
                <c:pt idx="76">
                  <c:v>1392</c:v>
                </c:pt>
                <c:pt idx="77">
                  <c:v>1851</c:v>
                </c:pt>
                <c:pt idx="78">
                  <c:v>2439</c:v>
                </c:pt>
                <c:pt idx="79">
                  <c:v>2456</c:v>
                </c:pt>
              </c:numCache>
            </c:numRef>
          </c:xVal>
          <c:yVal>
            <c:numRef>
              <c:f>'Plot all curves'!$F$6:$F$85</c:f>
              <c:numCache>
                <c:formatCode>General</c:formatCode>
                <c:ptCount val="80"/>
                <c:pt idx="3">
                  <c:v>94.7</c:v>
                </c:pt>
                <c:pt idx="7">
                  <c:v>93.4</c:v>
                </c:pt>
                <c:pt idx="11">
                  <c:v>87.2</c:v>
                </c:pt>
                <c:pt idx="15">
                  <c:v>80.2</c:v>
                </c:pt>
                <c:pt idx="19">
                  <c:v>63.7</c:v>
                </c:pt>
                <c:pt idx="23">
                  <c:v>61.3</c:v>
                </c:pt>
                <c:pt idx="27">
                  <c:v>54.8</c:v>
                </c:pt>
                <c:pt idx="31">
                  <c:v>54.2</c:v>
                </c:pt>
                <c:pt idx="35">
                  <c:v>53.6</c:v>
                </c:pt>
                <c:pt idx="39">
                  <c:v>53.1</c:v>
                </c:pt>
                <c:pt idx="43">
                  <c:v>52.1</c:v>
                </c:pt>
                <c:pt idx="47">
                  <c:v>50.8</c:v>
                </c:pt>
                <c:pt idx="51">
                  <c:v>49.3</c:v>
                </c:pt>
                <c:pt idx="55">
                  <c:v>47.5</c:v>
                </c:pt>
                <c:pt idx="59">
                  <c:v>43.2</c:v>
                </c:pt>
                <c:pt idx="63">
                  <c:v>38.4</c:v>
                </c:pt>
                <c:pt idx="67">
                  <c:v>37.1</c:v>
                </c:pt>
                <c:pt idx="71">
                  <c:v>29.6</c:v>
                </c:pt>
                <c:pt idx="75">
                  <c:v>28.7</c:v>
                </c:pt>
                <c:pt idx="79">
                  <c:v>27.5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62-9341-9E8F-F4348C050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438111"/>
        <c:axId val="715356943"/>
      </c:scatterChart>
      <c:valAx>
        <c:axId val="378438111"/>
        <c:scaling>
          <c:orientation val="minMax"/>
          <c:max val="1440"/>
          <c:min val="1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5356943"/>
        <c:crosses val="autoZero"/>
        <c:crossBetween val="midCat"/>
      </c:valAx>
      <c:valAx>
        <c:axId val="715356943"/>
        <c:scaling>
          <c:orientation val="minMax"/>
          <c:max val="82"/>
          <c:min val="6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378438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4</xdr:row>
      <xdr:rowOff>44450</xdr:rowOff>
    </xdr:from>
    <xdr:to>
      <xdr:col>21</xdr:col>
      <xdr:colOff>114300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DFBE8-6459-E3D6-B123-1E715593F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589BA-D9E3-5F4D-852B-B0A8D43B9090}">
  <dimension ref="B3:F85"/>
  <sheetViews>
    <sheetView workbookViewId="0">
      <selection activeCell="B3" sqref="B3"/>
    </sheetView>
  </sheetViews>
  <sheetFormatPr baseColWidth="10" defaultRowHeight="16" x14ac:dyDescent="0.2"/>
  <cols>
    <col min="2" max="2" width="7.6640625" bestFit="1" customWidth="1"/>
    <col min="3" max="3" width="6.5" bestFit="1" customWidth="1"/>
    <col min="4" max="4" width="8" bestFit="1" customWidth="1"/>
    <col min="5" max="5" width="11.6640625" bestFit="1" customWidth="1"/>
    <col min="6" max="6" width="13.1640625" bestFit="1" customWidth="1"/>
  </cols>
  <sheetData>
    <row r="3" spans="2:6" x14ac:dyDescent="0.2">
      <c r="B3" t="s">
        <v>31</v>
      </c>
    </row>
    <row r="5" spans="2:6" x14ac:dyDescent="0.2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">
      <c r="B6">
        <v>0</v>
      </c>
      <c r="C6">
        <v>27.3</v>
      </c>
    </row>
    <row r="7" spans="2:6" x14ac:dyDescent="0.2">
      <c r="B7">
        <v>61</v>
      </c>
      <c r="C7">
        <v>27.3</v>
      </c>
      <c r="E7">
        <v>27.3</v>
      </c>
    </row>
    <row r="8" spans="2:6" x14ac:dyDescent="0.2">
      <c r="B8">
        <v>0</v>
      </c>
      <c r="D8">
        <v>94.7</v>
      </c>
    </row>
    <row r="9" spans="2:6" x14ac:dyDescent="0.2">
      <c r="B9">
        <v>873</v>
      </c>
      <c r="D9">
        <v>94.7</v>
      </c>
      <c r="F9">
        <v>94.7</v>
      </c>
    </row>
    <row r="10" spans="2:6" x14ac:dyDescent="0.2">
      <c r="B10">
        <v>61</v>
      </c>
      <c r="C10">
        <v>33.299999999999997</v>
      </c>
    </row>
    <row r="11" spans="2:6" x14ac:dyDescent="0.2">
      <c r="B11">
        <v>70</v>
      </c>
      <c r="C11">
        <v>33.299999999999997</v>
      </c>
      <c r="E11">
        <v>33.299999999999997</v>
      </c>
    </row>
    <row r="12" spans="2:6" x14ac:dyDescent="0.2">
      <c r="B12">
        <v>873</v>
      </c>
      <c r="D12">
        <v>93.4</v>
      </c>
    </row>
    <row r="13" spans="2:6" x14ac:dyDescent="0.2">
      <c r="B13">
        <v>874</v>
      </c>
      <c r="D13">
        <v>93.4</v>
      </c>
      <c r="F13">
        <v>93.4</v>
      </c>
    </row>
    <row r="14" spans="2:6" x14ac:dyDescent="0.2">
      <c r="B14">
        <v>70</v>
      </c>
      <c r="C14">
        <v>34.9</v>
      </c>
    </row>
    <row r="15" spans="2:6" x14ac:dyDescent="0.2">
      <c r="B15">
        <v>147</v>
      </c>
      <c r="C15">
        <v>34.9</v>
      </c>
      <c r="E15">
        <v>34.9</v>
      </c>
    </row>
    <row r="16" spans="2:6" x14ac:dyDescent="0.2">
      <c r="B16">
        <v>874</v>
      </c>
      <c r="D16">
        <v>87.2</v>
      </c>
    </row>
    <row r="17" spans="2:6" x14ac:dyDescent="0.2">
      <c r="B17">
        <v>1086</v>
      </c>
      <c r="D17">
        <v>87.2</v>
      </c>
      <c r="F17">
        <v>87.2</v>
      </c>
    </row>
    <row r="18" spans="2:6" x14ac:dyDescent="0.2">
      <c r="B18">
        <v>147</v>
      </c>
      <c r="C18">
        <v>37.6</v>
      </c>
    </row>
    <row r="19" spans="2:6" x14ac:dyDescent="0.2">
      <c r="B19">
        <v>184</v>
      </c>
      <c r="C19">
        <v>37.6</v>
      </c>
      <c r="E19">
        <v>37.6</v>
      </c>
    </row>
    <row r="20" spans="2:6" x14ac:dyDescent="0.2">
      <c r="B20">
        <v>1086</v>
      </c>
      <c r="D20">
        <v>80.2</v>
      </c>
    </row>
    <row r="21" spans="2:6" x14ac:dyDescent="0.2">
      <c r="B21">
        <v>1358</v>
      </c>
      <c r="D21">
        <v>80.2</v>
      </c>
      <c r="F21">
        <v>80.2</v>
      </c>
    </row>
    <row r="22" spans="2:6" x14ac:dyDescent="0.2">
      <c r="B22">
        <v>184</v>
      </c>
      <c r="C22">
        <v>39.5</v>
      </c>
    </row>
    <row r="23" spans="2:6" x14ac:dyDescent="0.2">
      <c r="B23">
        <v>295</v>
      </c>
      <c r="C23">
        <v>39.5</v>
      </c>
      <c r="E23">
        <v>39.5</v>
      </c>
    </row>
    <row r="24" spans="2:6" x14ac:dyDescent="0.2">
      <c r="B24">
        <v>1358</v>
      </c>
      <c r="D24">
        <v>63.7</v>
      </c>
    </row>
    <row r="25" spans="2:6" x14ac:dyDescent="0.2">
      <c r="B25">
        <v>1392</v>
      </c>
      <c r="D25">
        <v>63.7</v>
      </c>
      <c r="F25">
        <v>63.7</v>
      </c>
    </row>
    <row r="26" spans="2:6" x14ac:dyDescent="0.2">
      <c r="B26">
        <v>295</v>
      </c>
      <c r="C26">
        <v>43.6</v>
      </c>
    </row>
    <row r="27" spans="2:6" x14ac:dyDescent="0.2">
      <c r="B27">
        <v>360</v>
      </c>
      <c r="C27">
        <v>43.6</v>
      </c>
      <c r="E27">
        <v>43.6</v>
      </c>
    </row>
    <row r="28" spans="2:6" x14ac:dyDescent="0.2">
      <c r="B28">
        <v>1392</v>
      </c>
      <c r="D28">
        <v>61.3</v>
      </c>
    </row>
    <row r="29" spans="2:6" x14ac:dyDescent="0.2">
      <c r="B29">
        <v>1395</v>
      </c>
      <c r="D29">
        <v>61.3</v>
      </c>
      <c r="F29">
        <v>61.3</v>
      </c>
    </row>
    <row r="30" spans="2:6" x14ac:dyDescent="0.2">
      <c r="B30">
        <v>360</v>
      </c>
      <c r="C30">
        <v>44.7</v>
      </c>
    </row>
    <row r="31" spans="2:6" x14ac:dyDescent="0.2">
      <c r="B31">
        <v>590</v>
      </c>
      <c r="C31">
        <v>44.7</v>
      </c>
      <c r="E31">
        <v>44.7</v>
      </c>
    </row>
    <row r="32" spans="2:6" x14ac:dyDescent="0.2">
      <c r="B32">
        <v>1395</v>
      </c>
      <c r="D32">
        <v>54.8</v>
      </c>
    </row>
    <row r="33" spans="2:6" x14ac:dyDescent="0.2">
      <c r="B33">
        <v>1428</v>
      </c>
      <c r="D33">
        <v>54.8</v>
      </c>
      <c r="F33">
        <v>54.8</v>
      </c>
    </row>
    <row r="34" spans="2:6" x14ac:dyDescent="0.2">
      <c r="B34">
        <v>590</v>
      </c>
      <c r="C34">
        <v>48.5</v>
      </c>
    </row>
    <row r="35" spans="2:6" x14ac:dyDescent="0.2">
      <c r="B35">
        <v>708</v>
      </c>
      <c r="C35">
        <v>48.5</v>
      </c>
      <c r="E35">
        <v>48.5</v>
      </c>
    </row>
    <row r="36" spans="2:6" x14ac:dyDescent="0.2">
      <c r="B36">
        <v>1428</v>
      </c>
      <c r="D36">
        <v>54.2</v>
      </c>
    </row>
    <row r="37" spans="2:6" x14ac:dyDescent="0.2">
      <c r="B37">
        <v>1441</v>
      </c>
      <c r="D37">
        <v>54.2</v>
      </c>
      <c r="F37">
        <v>54.2</v>
      </c>
    </row>
    <row r="38" spans="2:6" x14ac:dyDescent="0.2">
      <c r="B38">
        <v>708</v>
      </c>
      <c r="C38">
        <v>49.6</v>
      </c>
    </row>
    <row r="39" spans="2:6" x14ac:dyDescent="0.2">
      <c r="B39">
        <v>890</v>
      </c>
      <c r="C39">
        <v>49.6</v>
      </c>
      <c r="E39">
        <v>49.6</v>
      </c>
    </row>
    <row r="40" spans="2:6" x14ac:dyDescent="0.2">
      <c r="B40">
        <v>1441</v>
      </c>
      <c r="D40">
        <v>53.6</v>
      </c>
    </row>
    <row r="41" spans="2:6" x14ac:dyDescent="0.2">
      <c r="B41">
        <v>1511</v>
      </c>
      <c r="D41">
        <v>53.6</v>
      </c>
      <c r="F41">
        <v>53.6</v>
      </c>
    </row>
    <row r="42" spans="2:6" x14ac:dyDescent="0.2">
      <c r="B42">
        <v>890</v>
      </c>
      <c r="C42">
        <v>56.9</v>
      </c>
    </row>
    <row r="43" spans="2:6" x14ac:dyDescent="0.2">
      <c r="B43">
        <v>926</v>
      </c>
      <c r="C43">
        <v>56.9</v>
      </c>
      <c r="E43">
        <v>56.9</v>
      </c>
    </row>
    <row r="44" spans="2:6" x14ac:dyDescent="0.2">
      <c r="B44">
        <v>1511</v>
      </c>
      <c r="D44">
        <v>53.1</v>
      </c>
    </row>
    <row r="45" spans="2:6" x14ac:dyDescent="0.2">
      <c r="B45">
        <v>1543</v>
      </c>
      <c r="D45">
        <v>53.1</v>
      </c>
      <c r="F45">
        <v>53.1</v>
      </c>
    </row>
    <row r="46" spans="2:6" x14ac:dyDescent="0.2">
      <c r="B46">
        <v>926</v>
      </c>
      <c r="C46">
        <v>59.1</v>
      </c>
    </row>
    <row r="47" spans="2:6" x14ac:dyDescent="0.2">
      <c r="B47">
        <v>996</v>
      </c>
      <c r="C47">
        <v>59.1</v>
      </c>
      <c r="E47">
        <v>59.1</v>
      </c>
    </row>
    <row r="48" spans="2:6" x14ac:dyDescent="0.2">
      <c r="B48">
        <v>1543</v>
      </c>
      <c r="D48">
        <v>52.1</v>
      </c>
    </row>
    <row r="49" spans="2:6" x14ac:dyDescent="0.2">
      <c r="B49">
        <v>1576</v>
      </c>
      <c r="D49">
        <v>52.1</v>
      </c>
      <c r="F49">
        <v>52.1</v>
      </c>
    </row>
    <row r="50" spans="2:6" x14ac:dyDescent="0.2">
      <c r="B50">
        <v>996</v>
      </c>
      <c r="C50">
        <v>60.3</v>
      </c>
    </row>
    <row r="51" spans="2:6" x14ac:dyDescent="0.2">
      <c r="B51">
        <v>1060</v>
      </c>
      <c r="C51">
        <v>60.3</v>
      </c>
      <c r="E51">
        <v>60.3</v>
      </c>
    </row>
    <row r="52" spans="2:6" x14ac:dyDescent="0.2">
      <c r="B52">
        <v>1576</v>
      </c>
      <c r="D52">
        <v>50.8</v>
      </c>
    </row>
    <row r="53" spans="2:6" x14ac:dyDescent="0.2">
      <c r="B53">
        <v>1696</v>
      </c>
      <c r="D53">
        <v>50.8</v>
      </c>
      <c r="F53">
        <v>50.8</v>
      </c>
    </row>
    <row r="54" spans="2:6" x14ac:dyDescent="0.2">
      <c r="B54">
        <v>1060</v>
      </c>
      <c r="C54">
        <v>60.9</v>
      </c>
    </row>
    <row r="55" spans="2:6" x14ac:dyDescent="0.2">
      <c r="B55">
        <v>1169</v>
      </c>
      <c r="C55">
        <v>60.9</v>
      </c>
      <c r="E55">
        <v>60.9</v>
      </c>
    </row>
    <row r="56" spans="2:6" x14ac:dyDescent="0.2">
      <c r="B56">
        <v>1696</v>
      </c>
      <c r="D56">
        <v>49.3</v>
      </c>
    </row>
    <row r="57" spans="2:6" x14ac:dyDescent="0.2">
      <c r="B57">
        <v>1707</v>
      </c>
      <c r="D57">
        <v>49.3</v>
      </c>
      <c r="F57">
        <v>49.3</v>
      </c>
    </row>
    <row r="58" spans="2:6" x14ac:dyDescent="0.2">
      <c r="B58">
        <v>1169</v>
      </c>
      <c r="C58">
        <v>61.3</v>
      </c>
    </row>
    <row r="59" spans="2:6" x14ac:dyDescent="0.2">
      <c r="B59">
        <v>1178</v>
      </c>
      <c r="C59">
        <v>61.3</v>
      </c>
      <c r="E59">
        <v>61.3</v>
      </c>
    </row>
    <row r="60" spans="2:6" x14ac:dyDescent="0.2">
      <c r="B60">
        <v>1707</v>
      </c>
      <c r="D60">
        <v>47.5</v>
      </c>
    </row>
    <row r="61" spans="2:6" x14ac:dyDescent="0.2">
      <c r="B61">
        <v>1839</v>
      </c>
      <c r="D61">
        <v>47.5</v>
      </c>
      <c r="F61">
        <v>47.5</v>
      </c>
    </row>
    <row r="62" spans="2:6" x14ac:dyDescent="0.2">
      <c r="B62">
        <v>1178</v>
      </c>
      <c r="C62">
        <v>65.099999999999994</v>
      </c>
    </row>
    <row r="63" spans="2:6" x14ac:dyDescent="0.2">
      <c r="B63">
        <v>1207</v>
      </c>
      <c r="C63">
        <v>65.099999999999994</v>
      </c>
      <c r="E63">
        <v>65.099999999999994</v>
      </c>
    </row>
    <row r="64" spans="2:6" x14ac:dyDescent="0.2">
      <c r="B64">
        <v>1839</v>
      </c>
      <c r="D64">
        <v>43.2</v>
      </c>
    </row>
    <row r="65" spans="2:6" x14ac:dyDescent="0.2">
      <c r="B65">
        <v>2071</v>
      </c>
      <c r="D65">
        <v>43.2</v>
      </c>
      <c r="F65">
        <v>43.2</v>
      </c>
    </row>
    <row r="66" spans="2:6" x14ac:dyDescent="0.2">
      <c r="B66">
        <v>1207</v>
      </c>
      <c r="C66">
        <v>67.3</v>
      </c>
    </row>
    <row r="67" spans="2:6" x14ac:dyDescent="0.2">
      <c r="B67">
        <v>1305</v>
      </c>
      <c r="C67">
        <v>67.3</v>
      </c>
      <c r="E67">
        <v>67.3</v>
      </c>
    </row>
    <row r="68" spans="2:6" x14ac:dyDescent="0.2">
      <c r="B68">
        <v>2071</v>
      </c>
      <c r="D68">
        <v>38.4</v>
      </c>
    </row>
    <row r="69" spans="2:6" x14ac:dyDescent="0.2">
      <c r="B69">
        <v>2233</v>
      </c>
      <c r="D69">
        <v>38.4</v>
      </c>
      <c r="F69">
        <v>38.4</v>
      </c>
    </row>
    <row r="70" spans="2:6" x14ac:dyDescent="0.2">
      <c r="B70">
        <v>1305</v>
      </c>
      <c r="C70">
        <v>68.400000000000006</v>
      </c>
    </row>
    <row r="71" spans="2:6" x14ac:dyDescent="0.2">
      <c r="B71">
        <v>1371</v>
      </c>
      <c r="C71">
        <v>68.400000000000006</v>
      </c>
      <c r="E71">
        <v>68.400000000000006</v>
      </c>
    </row>
    <row r="72" spans="2:6" x14ac:dyDescent="0.2">
      <c r="B72">
        <v>2233</v>
      </c>
      <c r="D72">
        <v>37.1</v>
      </c>
    </row>
    <row r="73" spans="2:6" x14ac:dyDescent="0.2">
      <c r="B73">
        <v>2253</v>
      </c>
      <c r="D73">
        <v>37.1</v>
      </c>
      <c r="F73">
        <v>37.1</v>
      </c>
    </row>
    <row r="74" spans="2:6" x14ac:dyDescent="0.2">
      <c r="B74">
        <v>1371</v>
      </c>
      <c r="C74">
        <v>69.3</v>
      </c>
    </row>
    <row r="75" spans="2:6" x14ac:dyDescent="0.2">
      <c r="B75">
        <v>1379</v>
      </c>
      <c r="C75">
        <v>69.3</v>
      </c>
      <c r="E75">
        <v>69.3</v>
      </c>
    </row>
    <row r="76" spans="2:6" x14ac:dyDescent="0.2">
      <c r="B76">
        <v>2253</v>
      </c>
      <c r="D76">
        <v>29.6</v>
      </c>
    </row>
    <row r="77" spans="2:6" x14ac:dyDescent="0.2">
      <c r="B77">
        <v>2277</v>
      </c>
      <c r="D77">
        <v>29.6</v>
      </c>
      <c r="F77">
        <v>29.6</v>
      </c>
    </row>
    <row r="78" spans="2:6" x14ac:dyDescent="0.2">
      <c r="B78">
        <v>1379</v>
      </c>
      <c r="C78">
        <v>72.3</v>
      </c>
    </row>
    <row r="79" spans="2:6" x14ac:dyDescent="0.2">
      <c r="B79">
        <v>1392</v>
      </c>
      <c r="C79">
        <v>72.3</v>
      </c>
      <c r="E79">
        <v>72.3</v>
      </c>
    </row>
    <row r="80" spans="2:6" x14ac:dyDescent="0.2">
      <c r="B80">
        <v>2277</v>
      </c>
      <c r="D80">
        <v>28.7</v>
      </c>
    </row>
    <row r="81" spans="2:6" x14ac:dyDescent="0.2">
      <c r="B81">
        <v>2439</v>
      </c>
      <c r="D81">
        <v>28.7</v>
      </c>
      <c r="F81">
        <v>28.7</v>
      </c>
    </row>
    <row r="82" spans="2:6" x14ac:dyDescent="0.2">
      <c r="B82">
        <v>1392</v>
      </c>
      <c r="C82">
        <v>76.7</v>
      </c>
    </row>
    <row r="83" spans="2:6" x14ac:dyDescent="0.2">
      <c r="B83">
        <v>1851</v>
      </c>
      <c r="C83">
        <v>76.7</v>
      </c>
      <c r="E83">
        <v>76.7</v>
      </c>
    </row>
    <row r="84" spans="2:6" x14ac:dyDescent="0.2">
      <c r="B84">
        <v>2439</v>
      </c>
      <c r="D84">
        <v>27.5</v>
      </c>
    </row>
    <row r="85" spans="2:6" x14ac:dyDescent="0.2">
      <c r="B85">
        <v>2456</v>
      </c>
      <c r="D85">
        <v>27.5</v>
      </c>
      <c r="F85">
        <v>27.5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DCD0-C082-A64A-A824-250B6B5BC202}">
  <dimension ref="B3:X87"/>
  <sheetViews>
    <sheetView showGridLines="0" workbookViewId="0">
      <selection activeCell="B28" sqref="B28"/>
    </sheetView>
  </sheetViews>
  <sheetFormatPr baseColWidth="10" defaultRowHeight="16" x14ac:dyDescent="0.2"/>
  <cols>
    <col min="2" max="2" width="83.33203125" customWidth="1"/>
    <col min="3" max="3" width="19" customWidth="1"/>
    <col min="6" max="6" width="11.5" bestFit="1" customWidth="1"/>
    <col min="8" max="8" width="14.83203125" bestFit="1" customWidth="1"/>
    <col min="9" max="9" width="11.5" bestFit="1" customWidth="1"/>
    <col min="15" max="15" width="14.83203125" customWidth="1"/>
    <col min="16" max="16" width="11.6640625" bestFit="1" customWidth="1"/>
    <col min="17" max="17" width="9.33203125" bestFit="1" customWidth="1"/>
    <col min="18" max="18" width="11.6640625" bestFit="1" customWidth="1"/>
    <col min="19" max="19" width="7" bestFit="1" customWidth="1"/>
    <col min="20" max="20" width="7.6640625" bestFit="1" customWidth="1"/>
    <col min="21" max="21" width="6.6640625" bestFit="1" customWidth="1"/>
    <col min="23" max="23" width="11.5" bestFit="1" customWidth="1"/>
  </cols>
  <sheetData>
    <row r="3" spans="2:21" ht="31" customHeight="1" x14ac:dyDescent="0.2">
      <c r="B3" s="2" t="s">
        <v>5</v>
      </c>
      <c r="D3" t="s">
        <v>27</v>
      </c>
      <c r="E3" s="12" t="s">
        <v>28</v>
      </c>
      <c r="F3" s="12"/>
      <c r="G3" s="12"/>
      <c r="H3" s="12"/>
      <c r="I3" s="12"/>
      <c r="J3" s="12"/>
      <c r="K3" s="12"/>
      <c r="N3" t="s">
        <v>44</v>
      </c>
      <c r="O3" s="25" t="s">
        <v>45</v>
      </c>
      <c r="P3" s="26"/>
      <c r="Q3" s="26"/>
      <c r="R3" s="26"/>
      <c r="S3" s="26"/>
      <c r="T3" s="26"/>
      <c r="U3" s="27"/>
    </row>
    <row r="4" spans="2:21" x14ac:dyDescent="0.2">
      <c r="B4" s="3"/>
      <c r="E4" s="13" t="s">
        <v>29</v>
      </c>
      <c r="F4" s="14" t="s">
        <v>35</v>
      </c>
      <c r="G4" s="14" t="s">
        <v>36</v>
      </c>
      <c r="H4" s="14" t="s">
        <v>46</v>
      </c>
      <c r="I4" s="15"/>
      <c r="J4" s="15"/>
      <c r="K4" s="15"/>
      <c r="O4" s="13" t="s">
        <v>29</v>
      </c>
      <c r="P4" s="15" t="s">
        <v>35</v>
      </c>
      <c r="Q4" s="15" t="s">
        <v>36</v>
      </c>
      <c r="R4" s="15" t="s">
        <v>46</v>
      </c>
      <c r="S4" s="15"/>
      <c r="T4" s="15"/>
      <c r="U4" s="15"/>
    </row>
    <row r="5" spans="2:21" x14ac:dyDescent="0.2">
      <c r="B5" s="4" t="s">
        <v>6</v>
      </c>
      <c r="E5" s="15" t="s">
        <v>30</v>
      </c>
      <c r="F5" s="15">
        <v>1200</v>
      </c>
      <c r="G5" s="15">
        <v>32</v>
      </c>
      <c r="H5" s="15" t="str">
        <f>IF(G5&lt;F15,"Bid accepted","Bid not accepted")</f>
        <v>Bid accepted</v>
      </c>
      <c r="I5" s="15"/>
      <c r="J5" s="15"/>
      <c r="K5" s="15"/>
      <c r="O5" s="15" t="s">
        <v>30</v>
      </c>
      <c r="P5" s="15">
        <v>1090</v>
      </c>
      <c r="Q5" s="15">
        <v>33</v>
      </c>
      <c r="R5" s="15" t="str">
        <f>IF(Q5&lt;P15,"Bid accepted","Bid not accepted")</f>
        <v>Bid accepted</v>
      </c>
      <c r="S5" s="15"/>
      <c r="T5" s="15"/>
      <c r="U5" s="15"/>
    </row>
    <row r="6" spans="2:21" x14ac:dyDescent="0.2">
      <c r="B6" s="4" t="s">
        <v>7</v>
      </c>
      <c r="E6" s="15" t="s">
        <v>31</v>
      </c>
      <c r="F6" s="15">
        <v>1200</v>
      </c>
      <c r="G6" s="15">
        <v>47</v>
      </c>
      <c r="H6" s="15" t="str">
        <f t="shared" ref="H6:H9" si="0">IF(G6&lt;F16,"Bid accepted","Bid not accepted")</f>
        <v>Bid accepted</v>
      </c>
      <c r="I6" s="15"/>
      <c r="J6" s="15"/>
      <c r="K6" s="15"/>
      <c r="O6" s="15" t="s">
        <v>31</v>
      </c>
      <c r="P6" s="15">
        <v>1120</v>
      </c>
      <c r="Q6" s="15">
        <v>48</v>
      </c>
      <c r="R6" s="15" t="str">
        <f t="shared" ref="R6:R9" si="1">IF(Q6&lt;P16,"Bid accepted","Bid not accepted")</f>
        <v>Bid accepted</v>
      </c>
      <c r="S6" s="15"/>
      <c r="T6" s="15"/>
      <c r="U6" s="15"/>
    </row>
    <row r="7" spans="2:21" x14ac:dyDescent="0.2">
      <c r="B7" s="4" t="s">
        <v>8</v>
      </c>
      <c r="E7" s="15" t="s">
        <v>32</v>
      </c>
      <c r="F7" s="15">
        <v>1200</v>
      </c>
      <c r="G7" s="15">
        <v>54</v>
      </c>
      <c r="H7" s="15" t="str">
        <f t="shared" si="0"/>
        <v>Bid accepted</v>
      </c>
      <c r="I7" s="15"/>
      <c r="J7" s="15"/>
      <c r="K7" s="15"/>
      <c r="O7" s="15" t="s">
        <v>32</v>
      </c>
      <c r="P7" s="15">
        <v>1200</v>
      </c>
      <c r="Q7" s="15">
        <v>54</v>
      </c>
      <c r="R7" s="15" t="str">
        <f t="shared" si="1"/>
        <v>Bid accepted</v>
      </c>
      <c r="S7" s="15"/>
      <c r="T7" s="15"/>
      <c r="U7" s="15"/>
    </row>
    <row r="8" spans="2:21" x14ac:dyDescent="0.2">
      <c r="B8" s="4" t="s">
        <v>9</v>
      </c>
      <c r="E8" s="15" t="s">
        <v>33</v>
      </c>
      <c r="F8" s="15">
        <v>1200</v>
      </c>
      <c r="G8" s="15">
        <v>39</v>
      </c>
      <c r="H8" s="15" t="str">
        <f t="shared" si="0"/>
        <v>Bid accepted</v>
      </c>
      <c r="I8" s="15"/>
      <c r="J8" s="15"/>
      <c r="K8" s="15"/>
      <c r="O8" s="15" t="s">
        <v>33</v>
      </c>
      <c r="P8" s="15">
        <v>1200</v>
      </c>
      <c r="Q8" s="15">
        <v>39</v>
      </c>
      <c r="R8" s="15" t="str">
        <f t="shared" si="1"/>
        <v>Bid accepted</v>
      </c>
      <c r="S8" s="15"/>
      <c r="T8" s="15"/>
      <c r="U8" s="15"/>
    </row>
    <row r="9" spans="2:21" x14ac:dyDescent="0.2">
      <c r="B9" s="4" t="s">
        <v>10</v>
      </c>
      <c r="E9" s="15" t="s">
        <v>34</v>
      </c>
      <c r="F9" s="15">
        <v>1200</v>
      </c>
      <c r="G9" s="15">
        <v>53</v>
      </c>
      <c r="H9" s="15" t="str">
        <f t="shared" si="0"/>
        <v>Bid accepted</v>
      </c>
      <c r="I9" s="15"/>
      <c r="J9" s="15"/>
      <c r="K9" s="15"/>
      <c r="O9" s="15" t="s">
        <v>34</v>
      </c>
      <c r="P9" s="15">
        <v>1200</v>
      </c>
      <c r="Q9" s="15">
        <v>53</v>
      </c>
      <c r="R9" s="15" t="str">
        <f t="shared" si="1"/>
        <v>Bid accepted</v>
      </c>
      <c r="S9" s="15"/>
      <c r="T9" s="15"/>
      <c r="U9" s="15"/>
    </row>
    <row r="10" spans="2:21" x14ac:dyDescent="0.2">
      <c r="B10" s="4" t="s">
        <v>11</v>
      </c>
      <c r="E10" s="15"/>
      <c r="F10" s="15"/>
      <c r="G10" s="15"/>
      <c r="H10" s="15"/>
      <c r="I10" s="15"/>
      <c r="J10" s="15"/>
      <c r="K10" s="15"/>
      <c r="O10" s="15"/>
      <c r="P10" s="15"/>
      <c r="Q10" s="15"/>
      <c r="R10" s="15"/>
      <c r="S10" s="15"/>
      <c r="T10" s="15"/>
      <c r="U10" s="15"/>
    </row>
    <row r="11" spans="2:21" x14ac:dyDescent="0.2">
      <c r="B11" s="4" t="s">
        <v>12</v>
      </c>
      <c r="E11" s="17" t="s">
        <v>6</v>
      </c>
      <c r="F11" s="23"/>
      <c r="G11" s="23"/>
      <c r="H11" s="23"/>
      <c r="I11" s="23"/>
      <c r="J11" s="23"/>
      <c r="K11" s="23"/>
      <c r="O11" s="17" t="s">
        <v>6</v>
      </c>
      <c r="P11" s="15"/>
      <c r="Q11" s="15"/>
      <c r="R11" s="15"/>
      <c r="S11" s="15"/>
      <c r="T11" s="15"/>
      <c r="U11" s="15"/>
    </row>
    <row r="12" spans="2:21" x14ac:dyDescent="0.2">
      <c r="B12" s="4" t="s">
        <v>13</v>
      </c>
      <c r="E12" s="17" t="s">
        <v>99</v>
      </c>
      <c r="F12" s="23"/>
      <c r="G12" s="23"/>
      <c r="H12" s="23"/>
      <c r="I12" s="23"/>
      <c r="J12" s="23"/>
      <c r="K12" s="23"/>
      <c r="O12" s="17" t="s">
        <v>89</v>
      </c>
      <c r="P12" s="15"/>
      <c r="Q12" s="15"/>
      <c r="R12" s="15"/>
      <c r="S12" s="15"/>
      <c r="T12" s="15"/>
      <c r="U12" s="15"/>
    </row>
    <row r="13" spans="2:21" x14ac:dyDescent="0.2">
      <c r="B13" s="5" t="s">
        <v>14</v>
      </c>
      <c r="E13" s="17" t="s">
        <v>100</v>
      </c>
      <c r="F13" s="23"/>
      <c r="G13" s="23"/>
      <c r="H13" s="23"/>
      <c r="I13" s="23"/>
      <c r="J13" s="23"/>
      <c r="K13" s="23"/>
      <c r="O13" s="17" t="s">
        <v>90</v>
      </c>
      <c r="P13" s="15"/>
      <c r="Q13" s="15"/>
      <c r="R13" s="15"/>
      <c r="S13" s="15"/>
      <c r="T13" s="15"/>
      <c r="U13" s="15"/>
    </row>
    <row r="14" spans="2:21" x14ac:dyDescent="0.2">
      <c r="E14" s="17" t="s">
        <v>15</v>
      </c>
      <c r="F14" s="15" t="s">
        <v>101</v>
      </c>
      <c r="G14" s="15" t="s">
        <v>102</v>
      </c>
      <c r="H14" s="15" t="s">
        <v>103</v>
      </c>
      <c r="I14" s="15" t="s">
        <v>104</v>
      </c>
      <c r="J14" s="15" t="s">
        <v>105</v>
      </c>
      <c r="K14" s="15" t="s">
        <v>95</v>
      </c>
      <c r="O14" s="17" t="s">
        <v>15</v>
      </c>
      <c r="P14" s="15" t="s">
        <v>16</v>
      </c>
      <c r="Q14" s="15" t="s">
        <v>17</v>
      </c>
      <c r="R14" s="15" t="s">
        <v>18</v>
      </c>
      <c r="S14" s="15" t="s">
        <v>19</v>
      </c>
      <c r="T14" s="15" t="s">
        <v>20</v>
      </c>
      <c r="U14" s="15" t="s">
        <v>21</v>
      </c>
    </row>
    <row r="15" spans="2:21" x14ac:dyDescent="0.2">
      <c r="B15" s="1" t="s">
        <v>86</v>
      </c>
      <c r="E15" s="17" t="s">
        <v>22</v>
      </c>
      <c r="F15" s="18">
        <v>32.17</v>
      </c>
      <c r="G15" s="18">
        <v>1279</v>
      </c>
      <c r="H15" s="18">
        <v>32</v>
      </c>
      <c r="I15" s="18">
        <v>34.1</v>
      </c>
      <c r="J15" s="18">
        <v>1089</v>
      </c>
      <c r="K15" s="18">
        <v>2</v>
      </c>
      <c r="O15" s="17" t="s">
        <v>22</v>
      </c>
      <c r="P15" s="22">
        <v>33.78</v>
      </c>
      <c r="Q15" s="22">
        <v>1279</v>
      </c>
      <c r="R15" s="22">
        <v>33</v>
      </c>
      <c r="S15" s="22">
        <v>34.1</v>
      </c>
      <c r="T15" s="22">
        <v>1089</v>
      </c>
      <c r="U15" s="22">
        <v>2</v>
      </c>
    </row>
    <row r="16" spans="2:21" x14ac:dyDescent="0.2">
      <c r="B16" s="1" t="s">
        <v>62</v>
      </c>
      <c r="E16" s="17" t="s">
        <v>23</v>
      </c>
      <c r="F16" s="18">
        <v>47.56</v>
      </c>
      <c r="G16" s="18">
        <v>1707</v>
      </c>
      <c r="H16" s="18">
        <v>47</v>
      </c>
      <c r="I16" s="18">
        <v>49.3</v>
      </c>
      <c r="J16" s="18">
        <v>1117</v>
      </c>
      <c r="K16" s="18">
        <v>11</v>
      </c>
      <c r="O16" s="17" t="s">
        <v>23</v>
      </c>
      <c r="P16" s="22">
        <v>48.3</v>
      </c>
      <c r="Q16" s="22">
        <v>1707</v>
      </c>
      <c r="R16" s="22">
        <v>48</v>
      </c>
      <c r="S16" s="22">
        <v>49.3</v>
      </c>
      <c r="T16" s="22">
        <v>1117</v>
      </c>
      <c r="U16" s="22">
        <v>11</v>
      </c>
    </row>
    <row r="17" spans="2:24" x14ac:dyDescent="0.2">
      <c r="B17" s="1" t="s">
        <v>63</v>
      </c>
      <c r="E17" s="17" t="s">
        <v>24</v>
      </c>
      <c r="F17" s="18">
        <v>54.55</v>
      </c>
      <c r="G17" s="18">
        <v>1471</v>
      </c>
      <c r="H17" s="18">
        <v>54.3</v>
      </c>
      <c r="I17" s="18">
        <v>58.9</v>
      </c>
      <c r="J17" s="18">
        <v>9</v>
      </c>
      <c r="K17" s="18">
        <v>130</v>
      </c>
      <c r="O17" s="17" t="s">
        <v>24</v>
      </c>
      <c r="P17" s="22">
        <v>54.55</v>
      </c>
      <c r="Q17" s="22">
        <v>1471</v>
      </c>
      <c r="R17" s="22">
        <v>54.3</v>
      </c>
      <c r="S17" s="22">
        <v>58.9</v>
      </c>
      <c r="T17" s="22">
        <v>9</v>
      </c>
      <c r="U17" s="22">
        <v>130</v>
      </c>
    </row>
    <row r="18" spans="2:24" x14ac:dyDescent="0.2">
      <c r="B18" s="1" t="s">
        <v>64</v>
      </c>
      <c r="E18" s="17" t="s">
        <v>25</v>
      </c>
      <c r="F18" s="18">
        <v>39.61</v>
      </c>
      <c r="G18" s="18">
        <v>2172</v>
      </c>
      <c r="H18" s="18">
        <v>39</v>
      </c>
      <c r="I18" s="18">
        <v>42.7</v>
      </c>
      <c r="J18" s="18">
        <v>1200</v>
      </c>
      <c r="K18" s="18">
        <v>103</v>
      </c>
      <c r="O18" s="17" t="s">
        <v>25</v>
      </c>
      <c r="P18" s="22">
        <v>39.61</v>
      </c>
      <c r="Q18" s="22">
        <v>2172</v>
      </c>
      <c r="R18" s="22">
        <v>39</v>
      </c>
      <c r="S18" s="22">
        <v>42.7</v>
      </c>
      <c r="T18" s="22">
        <v>1200</v>
      </c>
      <c r="U18" s="22">
        <v>103</v>
      </c>
    </row>
    <row r="19" spans="2:24" x14ac:dyDescent="0.2">
      <c r="E19" s="17" t="s">
        <v>26</v>
      </c>
      <c r="F19" s="18">
        <v>53.15</v>
      </c>
      <c r="G19" s="18">
        <v>1798</v>
      </c>
      <c r="H19" s="18">
        <v>53</v>
      </c>
      <c r="I19" s="18">
        <v>53.3</v>
      </c>
      <c r="J19" s="18">
        <v>1195</v>
      </c>
      <c r="K19" s="18">
        <v>32</v>
      </c>
      <c r="O19" s="17" t="s">
        <v>26</v>
      </c>
      <c r="P19" s="22">
        <v>53.15</v>
      </c>
      <c r="Q19" s="22">
        <v>1798</v>
      </c>
      <c r="R19" s="22">
        <v>53</v>
      </c>
      <c r="S19" s="22">
        <v>53.3</v>
      </c>
      <c r="T19" s="22">
        <v>1195</v>
      </c>
      <c r="U19" s="22">
        <v>32</v>
      </c>
    </row>
    <row r="20" spans="2:24" x14ac:dyDescent="0.2">
      <c r="E20" s="15"/>
      <c r="F20" s="15"/>
      <c r="G20" s="15"/>
      <c r="H20" s="15"/>
      <c r="I20" s="15"/>
      <c r="J20" s="15"/>
      <c r="K20" s="15"/>
      <c r="O20" s="15"/>
      <c r="P20" s="15"/>
      <c r="Q20" s="15"/>
      <c r="R20" s="15"/>
      <c r="S20" s="15"/>
      <c r="T20" s="15"/>
      <c r="U20" s="15"/>
    </row>
    <row r="21" spans="2:24" x14ac:dyDescent="0.2">
      <c r="E21" s="17" t="s">
        <v>37</v>
      </c>
      <c r="F21" s="15">
        <v>11</v>
      </c>
      <c r="G21" s="15"/>
      <c r="H21" s="15"/>
      <c r="I21" s="15"/>
      <c r="J21" s="15"/>
      <c r="K21" s="15"/>
      <c r="O21" s="17" t="s">
        <v>37</v>
      </c>
      <c r="P21" s="15">
        <v>11</v>
      </c>
      <c r="Q21" s="15"/>
      <c r="R21" s="15"/>
      <c r="S21" s="15"/>
      <c r="T21" s="15"/>
      <c r="U21" s="15"/>
    </row>
    <row r="22" spans="2:24" x14ac:dyDescent="0.2">
      <c r="E22" s="15"/>
      <c r="F22" s="15"/>
      <c r="G22" s="15"/>
      <c r="H22" s="15"/>
      <c r="I22" s="15"/>
      <c r="J22" s="15"/>
      <c r="K22" s="15"/>
      <c r="O22" s="15"/>
      <c r="P22" s="15"/>
      <c r="Q22" s="15"/>
      <c r="R22" s="15"/>
      <c r="S22" s="15"/>
      <c r="T22" s="15"/>
      <c r="U22" s="15"/>
    </row>
    <row r="23" spans="2:24" x14ac:dyDescent="0.2">
      <c r="E23" s="15" t="s">
        <v>41</v>
      </c>
      <c r="F23" s="15" t="s">
        <v>87</v>
      </c>
      <c r="G23" s="15" t="s">
        <v>88</v>
      </c>
      <c r="H23" s="17" t="s">
        <v>38</v>
      </c>
      <c r="I23" s="15"/>
      <c r="J23" s="15"/>
      <c r="K23" s="15"/>
      <c r="O23" s="15" t="s">
        <v>41</v>
      </c>
      <c r="P23" s="15" t="s">
        <v>87</v>
      </c>
      <c r="Q23" s="15" t="s">
        <v>88</v>
      </c>
      <c r="R23" s="17" t="s">
        <v>38</v>
      </c>
      <c r="S23" s="15"/>
      <c r="T23" s="15"/>
      <c r="U23" s="15"/>
    </row>
    <row r="24" spans="2:24" x14ac:dyDescent="0.2">
      <c r="E24" s="15">
        <v>1</v>
      </c>
      <c r="F24" s="19">
        <f>F15</f>
        <v>32.17</v>
      </c>
      <c r="G24" s="15">
        <f>IF(AND(G5=H15,F5&gt;J15),J15,F5)</f>
        <v>1089</v>
      </c>
      <c r="H24" s="18">
        <f>(F24-$F$21)*G24</f>
        <v>23054.13</v>
      </c>
      <c r="I24" s="15"/>
      <c r="J24" s="18"/>
      <c r="K24" s="15"/>
      <c r="O24" s="15">
        <v>1</v>
      </c>
      <c r="P24" s="19">
        <f>P15</f>
        <v>33.78</v>
      </c>
      <c r="Q24" s="15">
        <f>IF(AND(Q5=R15,P5&gt;T15),T15,P5)</f>
        <v>1089</v>
      </c>
      <c r="R24" s="18">
        <f>(P24-$P$21)*Q24</f>
        <v>24807.420000000002</v>
      </c>
      <c r="S24" s="15"/>
      <c r="T24" s="15"/>
      <c r="U24" s="15"/>
    </row>
    <row r="25" spans="2:24" x14ac:dyDescent="0.2">
      <c r="E25" s="15">
        <v>2</v>
      </c>
      <c r="F25" s="19">
        <f t="shared" ref="F25:F28" si="2">F16</f>
        <v>47.56</v>
      </c>
      <c r="G25" s="15">
        <f t="shared" ref="G25:G28" si="3">IF(AND(G6=H16,F6&gt;J16),J16,F6)</f>
        <v>1117</v>
      </c>
      <c r="H25" s="18">
        <f>(F25-$F$21)*G25</f>
        <v>40837.520000000004</v>
      </c>
      <c r="I25" s="15"/>
      <c r="J25" s="15"/>
      <c r="K25" s="15"/>
      <c r="O25" s="15">
        <v>2</v>
      </c>
      <c r="P25" s="19">
        <f t="shared" ref="P25:P28" si="4">P16</f>
        <v>48.3</v>
      </c>
      <c r="Q25" s="15">
        <f t="shared" ref="Q25:Q28" si="5">IF(AND(Q6=R16,P6&gt;T16),T16,P6)</f>
        <v>1117</v>
      </c>
      <c r="R25" s="18">
        <f>(P25-$F$21)*Q25</f>
        <v>41664.1</v>
      </c>
      <c r="S25" s="15"/>
      <c r="T25" s="15"/>
      <c r="U25" s="15"/>
    </row>
    <row r="26" spans="2:24" x14ac:dyDescent="0.2">
      <c r="E26" s="15">
        <v>3</v>
      </c>
      <c r="F26" s="19">
        <f t="shared" si="2"/>
        <v>54.55</v>
      </c>
      <c r="G26" s="15">
        <f t="shared" si="3"/>
        <v>1200</v>
      </c>
      <c r="H26" s="18">
        <f>(F26-$F$21)*G26</f>
        <v>52260</v>
      </c>
      <c r="I26" s="15"/>
      <c r="J26" s="15"/>
      <c r="K26" s="15"/>
      <c r="O26" s="15">
        <v>3</v>
      </c>
      <c r="P26" s="19">
        <f t="shared" si="4"/>
        <v>54.55</v>
      </c>
      <c r="Q26" s="15">
        <f>IF(AND(Q7=R17,P7&gt;T17),T17,P7)</f>
        <v>1200</v>
      </c>
      <c r="R26" s="18">
        <f>(P26-$F$21)*Q26</f>
        <v>52260</v>
      </c>
      <c r="S26" s="15"/>
      <c r="T26" s="15"/>
      <c r="U26" s="15"/>
    </row>
    <row r="27" spans="2:24" x14ac:dyDescent="0.2">
      <c r="E27" s="15">
        <v>4</v>
      </c>
      <c r="F27" s="19">
        <f t="shared" si="2"/>
        <v>39.61</v>
      </c>
      <c r="G27" s="15">
        <f t="shared" si="3"/>
        <v>1200</v>
      </c>
      <c r="H27" s="18">
        <f>(F27-$F$21)*G27</f>
        <v>34332</v>
      </c>
      <c r="I27" s="15"/>
      <c r="J27" s="15"/>
      <c r="K27" s="15"/>
      <c r="O27" s="15">
        <v>4</v>
      </c>
      <c r="P27" s="19">
        <f t="shared" si="4"/>
        <v>39.61</v>
      </c>
      <c r="Q27" s="15">
        <f t="shared" si="5"/>
        <v>1200</v>
      </c>
      <c r="R27" s="18">
        <f>(P27-$F$21)*Q27</f>
        <v>34332</v>
      </c>
      <c r="S27" s="15"/>
      <c r="T27" s="15"/>
      <c r="U27" s="15"/>
    </row>
    <row r="28" spans="2:24" x14ac:dyDescent="0.2">
      <c r="E28" s="15">
        <v>5</v>
      </c>
      <c r="F28" s="19">
        <f t="shared" si="2"/>
        <v>53.15</v>
      </c>
      <c r="G28" s="15">
        <f t="shared" si="3"/>
        <v>1195</v>
      </c>
      <c r="H28" s="21">
        <f>(F28-$F$21)*G28</f>
        <v>50369.25</v>
      </c>
      <c r="I28" s="15"/>
      <c r="J28" s="15"/>
      <c r="K28" s="15"/>
      <c r="O28" s="15">
        <v>5</v>
      </c>
      <c r="P28" s="19">
        <f t="shared" si="4"/>
        <v>53.15</v>
      </c>
      <c r="Q28" s="15">
        <f t="shared" si="5"/>
        <v>1195</v>
      </c>
      <c r="R28" s="21">
        <f>(P28-$F$21)*Q28</f>
        <v>50369.25</v>
      </c>
      <c r="S28" s="15"/>
      <c r="T28" s="15"/>
      <c r="U28" s="15"/>
    </row>
    <row r="29" spans="2:24" x14ac:dyDescent="0.2">
      <c r="E29" s="15" t="s">
        <v>42</v>
      </c>
      <c r="F29" s="15"/>
      <c r="G29" s="15"/>
      <c r="H29" s="20">
        <f>SUM(H24:H28)</f>
        <v>200852.90000000002</v>
      </c>
      <c r="I29" s="15"/>
      <c r="J29" s="15"/>
      <c r="K29" s="15"/>
      <c r="O29" s="15" t="s">
        <v>42</v>
      </c>
      <c r="P29" s="15"/>
      <c r="Q29" s="15"/>
      <c r="R29" s="20">
        <f>SUM(R24:R28)</f>
        <v>203432.77000000002</v>
      </c>
      <c r="S29" s="15"/>
      <c r="T29" s="15"/>
      <c r="U29" s="15"/>
    </row>
    <row r="30" spans="2:24" x14ac:dyDescent="0.2">
      <c r="W30" s="7"/>
      <c r="X30" s="8"/>
    </row>
    <row r="32" spans="2:24" x14ac:dyDescent="0.2">
      <c r="E32" s="12" t="s">
        <v>28</v>
      </c>
      <c r="F32" s="12"/>
      <c r="G32" s="12"/>
      <c r="H32" s="12"/>
      <c r="I32" s="12"/>
      <c r="J32" s="12"/>
      <c r="K32" s="12"/>
    </row>
    <row r="33" spans="4:11" x14ac:dyDescent="0.2">
      <c r="D33" t="s">
        <v>96</v>
      </c>
      <c r="E33" s="13" t="s">
        <v>29</v>
      </c>
      <c r="F33" s="14" t="s">
        <v>35</v>
      </c>
      <c r="G33" s="14" t="s">
        <v>36</v>
      </c>
      <c r="H33" s="14" t="s">
        <v>46</v>
      </c>
      <c r="I33" s="15"/>
      <c r="J33" s="15"/>
      <c r="K33" s="15"/>
    </row>
    <row r="34" spans="4:11" x14ac:dyDescent="0.2">
      <c r="D34" t="s">
        <v>97</v>
      </c>
      <c r="E34" s="15" t="s">
        <v>30</v>
      </c>
      <c r="F34" s="15">
        <v>1150</v>
      </c>
      <c r="G34" s="15">
        <v>32</v>
      </c>
      <c r="H34" s="15" t="str">
        <f>IF(G34&lt;F44,"Bid accepted","Bid not accepted")</f>
        <v>Bid accepted</v>
      </c>
      <c r="I34" s="15"/>
      <c r="J34" s="15"/>
      <c r="K34" s="15"/>
    </row>
    <row r="35" spans="4:11" x14ac:dyDescent="0.2">
      <c r="D35" t="s">
        <v>98</v>
      </c>
      <c r="E35" s="15" t="s">
        <v>31</v>
      </c>
      <c r="F35" s="15">
        <v>1150</v>
      </c>
      <c r="G35" s="15">
        <v>47</v>
      </c>
      <c r="H35" s="15" t="str">
        <f t="shared" ref="H35:H38" si="6">IF(G35&lt;F45,"Bid accepted","Bid not accepted")</f>
        <v>Bid accepted</v>
      </c>
      <c r="I35" s="15"/>
      <c r="J35" s="15"/>
      <c r="K35" s="15"/>
    </row>
    <row r="36" spans="4:11" x14ac:dyDescent="0.2">
      <c r="E36" s="15" t="s">
        <v>32</v>
      </c>
      <c r="F36" s="15">
        <v>1150</v>
      </c>
      <c r="G36" s="15">
        <v>54</v>
      </c>
      <c r="H36" s="15" t="str">
        <f t="shared" si="6"/>
        <v>Bid accepted</v>
      </c>
      <c r="I36" s="15"/>
      <c r="J36" s="15"/>
      <c r="K36" s="15"/>
    </row>
    <row r="37" spans="4:11" x14ac:dyDescent="0.2">
      <c r="E37" s="15" t="s">
        <v>33</v>
      </c>
      <c r="F37" s="15">
        <v>1150</v>
      </c>
      <c r="G37" s="15">
        <v>42</v>
      </c>
      <c r="H37" s="15" t="str">
        <f t="shared" si="6"/>
        <v>Bid accepted</v>
      </c>
      <c r="I37" s="15"/>
      <c r="J37" s="15"/>
      <c r="K37" s="15"/>
    </row>
    <row r="38" spans="4:11" x14ac:dyDescent="0.2">
      <c r="E38" s="15" t="s">
        <v>34</v>
      </c>
      <c r="F38" s="15">
        <v>1150</v>
      </c>
      <c r="G38" s="15">
        <v>55</v>
      </c>
      <c r="H38" s="15" t="str">
        <f t="shared" si="6"/>
        <v>Bid accepted</v>
      </c>
      <c r="I38" s="15"/>
      <c r="J38" s="15"/>
      <c r="K38" s="15"/>
    </row>
    <row r="39" spans="4:11" x14ac:dyDescent="0.2">
      <c r="E39" s="15"/>
      <c r="F39" s="15"/>
      <c r="G39" s="15"/>
      <c r="H39" s="15"/>
      <c r="I39" s="15"/>
      <c r="J39" s="15"/>
      <c r="K39" s="15"/>
    </row>
    <row r="40" spans="4:11" x14ac:dyDescent="0.2">
      <c r="E40" s="16" t="s">
        <v>6</v>
      </c>
      <c r="F40" s="16"/>
      <c r="G40" s="16"/>
      <c r="H40" s="16"/>
      <c r="I40" s="16"/>
      <c r="J40" s="16"/>
      <c r="K40" s="16"/>
    </row>
    <row r="41" spans="4:11" x14ac:dyDescent="0.2">
      <c r="E41" s="16" t="s">
        <v>84</v>
      </c>
      <c r="F41" s="16"/>
      <c r="G41" s="16"/>
      <c r="H41" s="16"/>
      <c r="I41" s="16"/>
      <c r="J41" s="16"/>
      <c r="K41" s="16"/>
    </row>
    <row r="42" spans="4:11" x14ac:dyDescent="0.2">
      <c r="E42" s="16" t="s">
        <v>85</v>
      </c>
      <c r="F42" s="16"/>
      <c r="G42" s="16"/>
      <c r="H42" s="16"/>
      <c r="I42" s="16"/>
      <c r="J42" s="16"/>
      <c r="K42" s="16"/>
    </row>
    <row r="43" spans="4:11" x14ac:dyDescent="0.2">
      <c r="E43" s="17" t="s">
        <v>15</v>
      </c>
      <c r="F43" s="15" t="s">
        <v>16</v>
      </c>
      <c r="G43" s="15" t="s">
        <v>91</v>
      </c>
      <c r="H43" s="15" t="s">
        <v>92</v>
      </c>
      <c r="I43" s="15" t="s">
        <v>93</v>
      </c>
      <c r="J43" s="15" t="s">
        <v>94</v>
      </c>
      <c r="K43" s="15" t="s">
        <v>95</v>
      </c>
    </row>
    <row r="44" spans="4:11" x14ac:dyDescent="0.2">
      <c r="E44" s="17" t="s">
        <v>22</v>
      </c>
      <c r="F44" s="18">
        <v>32.85</v>
      </c>
      <c r="G44" s="18">
        <v>1279</v>
      </c>
      <c r="H44" s="18">
        <v>32</v>
      </c>
      <c r="I44" s="18">
        <v>34.1</v>
      </c>
      <c r="J44" s="18">
        <v>1089</v>
      </c>
      <c r="K44" s="18">
        <v>2</v>
      </c>
    </row>
    <row r="45" spans="4:11" x14ac:dyDescent="0.2">
      <c r="E45" s="17" t="s">
        <v>23</v>
      </c>
      <c r="F45" s="18">
        <v>47.89</v>
      </c>
      <c r="G45" s="18">
        <v>1707</v>
      </c>
      <c r="H45" s="18">
        <v>47</v>
      </c>
      <c r="I45" s="18">
        <v>49.3</v>
      </c>
      <c r="J45" s="18">
        <v>1117</v>
      </c>
      <c r="K45" s="18">
        <v>11</v>
      </c>
    </row>
    <row r="46" spans="4:11" x14ac:dyDescent="0.2">
      <c r="E46" s="17" t="s">
        <v>24</v>
      </c>
      <c r="F46" s="18">
        <v>54.59</v>
      </c>
      <c r="G46" s="18">
        <v>1421</v>
      </c>
      <c r="H46" s="18">
        <v>54.3</v>
      </c>
      <c r="I46" s="18">
        <v>58.9</v>
      </c>
      <c r="J46" s="18">
        <v>9</v>
      </c>
      <c r="K46" s="18">
        <v>80</v>
      </c>
    </row>
    <row r="47" spans="4:11" x14ac:dyDescent="0.2">
      <c r="E47" s="17" t="s">
        <v>25</v>
      </c>
      <c r="F47" s="18">
        <v>42.94</v>
      </c>
      <c r="G47" s="18">
        <v>2069</v>
      </c>
      <c r="H47" s="18">
        <v>42</v>
      </c>
      <c r="I47" s="18">
        <v>45.3</v>
      </c>
      <c r="J47" s="18">
        <v>1058</v>
      </c>
      <c r="K47" s="18">
        <v>165</v>
      </c>
    </row>
    <row r="48" spans="4:11" x14ac:dyDescent="0.2">
      <c r="E48" s="17" t="s">
        <v>26</v>
      </c>
      <c r="F48" s="18">
        <v>55.06</v>
      </c>
      <c r="G48" s="18">
        <v>1585</v>
      </c>
      <c r="H48" s="18">
        <v>55</v>
      </c>
      <c r="I48" s="18">
        <v>57.2</v>
      </c>
      <c r="J48" s="18">
        <v>982</v>
      </c>
      <c r="K48" s="18">
        <v>28</v>
      </c>
    </row>
    <row r="49" spans="5:11" x14ac:dyDescent="0.2">
      <c r="E49" s="15"/>
      <c r="F49" s="15"/>
      <c r="G49" s="15"/>
      <c r="H49" s="15"/>
      <c r="I49" s="15"/>
      <c r="J49" s="15"/>
      <c r="K49" s="15"/>
    </row>
    <row r="50" spans="5:11" x14ac:dyDescent="0.2">
      <c r="E50" s="17" t="s">
        <v>37</v>
      </c>
      <c r="F50" s="15">
        <v>11</v>
      </c>
      <c r="G50" s="15"/>
      <c r="H50" s="15"/>
      <c r="I50" s="15"/>
      <c r="J50" s="15"/>
      <c r="K50" s="15"/>
    </row>
    <row r="51" spans="5:11" x14ac:dyDescent="0.2">
      <c r="E51" s="15"/>
      <c r="F51" s="15"/>
      <c r="G51" s="15"/>
      <c r="H51" s="15"/>
      <c r="I51" s="15"/>
      <c r="J51" s="15"/>
      <c r="K51" s="15"/>
    </row>
    <row r="52" spans="5:11" x14ac:dyDescent="0.2">
      <c r="E52" s="15" t="s">
        <v>41</v>
      </c>
      <c r="F52" s="15" t="s">
        <v>87</v>
      </c>
      <c r="G52" s="15" t="s">
        <v>88</v>
      </c>
      <c r="H52" s="17" t="s">
        <v>38</v>
      </c>
      <c r="I52" s="15"/>
      <c r="J52" s="15"/>
      <c r="K52" s="15"/>
    </row>
    <row r="53" spans="5:11" x14ac:dyDescent="0.2">
      <c r="E53" s="15">
        <v>1</v>
      </c>
      <c r="F53" s="19">
        <f>F44</f>
        <v>32.85</v>
      </c>
      <c r="G53" s="15">
        <f>IF(AND(G34=H44,F34&gt;J44),J44,F34)</f>
        <v>1089</v>
      </c>
      <c r="H53" s="18">
        <f>(F53-$F$21)*G53</f>
        <v>23794.65</v>
      </c>
      <c r="I53" s="15"/>
      <c r="J53" s="18"/>
      <c r="K53" s="15"/>
    </row>
    <row r="54" spans="5:11" x14ac:dyDescent="0.2">
      <c r="E54" s="15">
        <v>2</v>
      </c>
      <c r="F54" s="19">
        <f t="shared" ref="F54:F57" si="7">F45</f>
        <v>47.89</v>
      </c>
      <c r="G54" s="15">
        <f t="shared" ref="G54:G57" si="8">IF(AND(G35=H45,F35&gt;J45),J45,F35)</f>
        <v>1117</v>
      </c>
      <c r="H54" s="18">
        <f>(F54-$F$21)*G54</f>
        <v>41206.129999999997</v>
      </c>
      <c r="I54" s="15"/>
      <c r="J54" s="15"/>
      <c r="K54" s="15"/>
    </row>
    <row r="55" spans="5:11" x14ac:dyDescent="0.2">
      <c r="E55" s="15">
        <v>3</v>
      </c>
      <c r="F55" s="19">
        <f t="shared" si="7"/>
        <v>54.59</v>
      </c>
      <c r="G55" s="15">
        <f t="shared" si="8"/>
        <v>1150</v>
      </c>
      <c r="H55" s="18">
        <f>(F55-$F$21)*G55</f>
        <v>50128.500000000007</v>
      </c>
      <c r="I55" s="15"/>
      <c r="J55" s="15"/>
      <c r="K55" s="15"/>
    </row>
    <row r="56" spans="5:11" x14ac:dyDescent="0.2">
      <c r="E56" s="15">
        <v>4</v>
      </c>
      <c r="F56" s="19">
        <f t="shared" si="7"/>
        <v>42.94</v>
      </c>
      <c r="G56" s="15">
        <f>IF(AND(G37=H47,F37&gt;J47),J47,F37)</f>
        <v>1058</v>
      </c>
      <c r="H56" s="18">
        <f>(F56-$F$21)*G56</f>
        <v>33792.519999999997</v>
      </c>
      <c r="I56" s="15"/>
      <c r="J56" s="15"/>
      <c r="K56" s="15"/>
    </row>
    <row r="57" spans="5:11" x14ac:dyDescent="0.2">
      <c r="E57" s="15">
        <v>5</v>
      </c>
      <c r="F57" s="19">
        <f t="shared" si="7"/>
        <v>55.06</v>
      </c>
      <c r="G57" s="15">
        <f t="shared" si="8"/>
        <v>982</v>
      </c>
      <c r="H57" s="21">
        <f>(F57-$F$21)*G57</f>
        <v>43266.920000000006</v>
      </c>
      <c r="I57" s="15"/>
      <c r="J57" s="15"/>
      <c r="K57" s="15"/>
    </row>
    <row r="58" spans="5:11" x14ac:dyDescent="0.2">
      <c r="E58" s="15" t="s">
        <v>42</v>
      </c>
      <c r="F58" s="15"/>
      <c r="G58" s="15"/>
      <c r="H58" s="20">
        <f>SUM(H53:H57)</f>
        <v>192188.72</v>
      </c>
      <c r="I58" s="15"/>
      <c r="J58" s="15"/>
      <c r="K58" s="15"/>
    </row>
    <row r="61" spans="5:11" x14ac:dyDescent="0.2">
      <c r="E61" s="12" t="s">
        <v>28</v>
      </c>
      <c r="F61" s="12"/>
      <c r="G61" s="12"/>
      <c r="H61" s="12"/>
      <c r="I61" s="12"/>
      <c r="J61" s="12"/>
      <c r="K61" s="12"/>
    </row>
    <row r="62" spans="5:11" x14ac:dyDescent="0.2">
      <c r="E62" s="13" t="s">
        <v>29</v>
      </c>
      <c r="F62" s="14" t="s">
        <v>35</v>
      </c>
      <c r="G62" s="14" t="s">
        <v>36</v>
      </c>
      <c r="H62" s="14" t="s">
        <v>46</v>
      </c>
      <c r="I62" s="15"/>
      <c r="J62" s="15"/>
      <c r="K62" s="15"/>
    </row>
    <row r="63" spans="5:11" x14ac:dyDescent="0.2">
      <c r="E63" s="15" t="s">
        <v>30</v>
      </c>
      <c r="F63" s="15">
        <v>1200</v>
      </c>
      <c r="G63" s="15">
        <v>32</v>
      </c>
      <c r="H63" s="15" t="str">
        <f>IF(G63&lt;F73,"Bid accepted","Bid not accepted")</f>
        <v>Bid accepted</v>
      </c>
      <c r="I63" s="15"/>
      <c r="J63" s="15"/>
      <c r="K63" s="15"/>
    </row>
    <row r="64" spans="5:11" x14ac:dyDescent="0.2">
      <c r="E64" s="15" t="s">
        <v>31</v>
      </c>
      <c r="F64" s="15">
        <v>1200</v>
      </c>
      <c r="G64" s="15">
        <v>47</v>
      </c>
      <c r="H64" s="15" t="str">
        <f>IF(G64&lt;F74,"Bid accepted","Bid not accepted")</f>
        <v>Bid accepted</v>
      </c>
      <c r="I64" s="15"/>
      <c r="J64" s="15"/>
      <c r="K64" s="15"/>
    </row>
    <row r="65" spans="4:11" x14ac:dyDescent="0.2">
      <c r="D65" s="42" t="s">
        <v>118</v>
      </c>
      <c r="E65" s="15" t="s">
        <v>32</v>
      </c>
      <c r="F65" s="15">
        <v>1200</v>
      </c>
      <c r="G65" s="24">
        <v>55</v>
      </c>
      <c r="H65" s="15" t="str">
        <f>IF(G65&lt;=F75,"Bid accepted","Bid not accepted")</f>
        <v>Bid accepted</v>
      </c>
      <c r="I65" s="15"/>
      <c r="J65" s="15"/>
      <c r="K65" s="15"/>
    </row>
    <row r="66" spans="4:11" x14ac:dyDescent="0.2">
      <c r="D66" s="42"/>
      <c r="E66" s="15" t="s">
        <v>33</v>
      </c>
      <c r="F66" s="15">
        <v>1200</v>
      </c>
      <c r="G66" s="15">
        <v>39</v>
      </c>
      <c r="H66" s="15" t="str">
        <f t="shared" ref="H64:H67" si="9">IF(G66&lt;F76,"Bid accepted","Bid not accepted")</f>
        <v>Bid accepted</v>
      </c>
      <c r="I66" s="15"/>
      <c r="J66" s="15"/>
      <c r="K66" s="15"/>
    </row>
    <row r="67" spans="4:11" x14ac:dyDescent="0.2">
      <c r="E67" s="15" t="s">
        <v>34</v>
      </c>
      <c r="F67" s="15">
        <v>1200</v>
      </c>
      <c r="G67" s="15">
        <v>53</v>
      </c>
      <c r="H67" s="15" t="str">
        <f t="shared" si="9"/>
        <v>Bid accepted</v>
      </c>
      <c r="I67" s="15"/>
      <c r="J67" s="15"/>
      <c r="K67" s="15"/>
    </row>
    <row r="68" spans="4:11" x14ac:dyDescent="0.2">
      <c r="E68" s="15"/>
      <c r="F68" s="15"/>
      <c r="G68" s="15"/>
      <c r="H68" s="15"/>
      <c r="I68" s="15"/>
      <c r="J68" s="15"/>
      <c r="K68" s="15"/>
    </row>
    <row r="69" spans="4:11" x14ac:dyDescent="0.2">
      <c r="E69" s="17" t="s">
        <v>6</v>
      </c>
      <c r="F69" s="23"/>
      <c r="G69" s="23"/>
      <c r="H69" s="23"/>
      <c r="I69" s="23"/>
      <c r="J69" s="23"/>
      <c r="K69" s="23"/>
    </row>
    <row r="70" spans="4:11" x14ac:dyDescent="0.2">
      <c r="E70" s="17" t="s">
        <v>106</v>
      </c>
      <c r="F70" s="23"/>
      <c r="G70" s="23"/>
      <c r="H70" s="23"/>
      <c r="I70" s="23"/>
      <c r="J70" s="23"/>
      <c r="K70" s="23"/>
    </row>
    <row r="71" spans="4:11" x14ac:dyDescent="0.2">
      <c r="E71" s="17" t="s">
        <v>107</v>
      </c>
      <c r="F71" s="23"/>
      <c r="G71" s="23"/>
      <c r="H71" s="23"/>
      <c r="I71" s="23"/>
      <c r="J71" s="23"/>
      <c r="K71" s="23"/>
    </row>
    <row r="72" spans="4:11" x14ac:dyDescent="0.2">
      <c r="E72" s="17" t="s">
        <v>15</v>
      </c>
      <c r="F72" s="15" t="s">
        <v>101</v>
      </c>
      <c r="G72" s="15" t="s">
        <v>102</v>
      </c>
      <c r="H72" s="15" t="s">
        <v>92</v>
      </c>
      <c r="I72" s="15" t="s">
        <v>108</v>
      </c>
      <c r="J72" s="15" t="s">
        <v>105</v>
      </c>
      <c r="K72" s="15" t="s">
        <v>95</v>
      </c>
    </row>
    <row r="73" spans="4:11" x14ac:dyDescent="0.2">
      <c r="E73" s="17" t="s">
        <v>22</v>
      </c>
      <c r="F73" s="18">
        <v>32.17</v>
      </c>
      <c r="G73" s="18">
        <v>1279</v>
      </c>
      <c r="H73" s="18">
        <v>32</v>
      </c>
      <c r="I73" s="18">
        <v>34.1</v>
      </c>
      <c r="J73" s="18">
        <v>1089</v>
      </c>
      <c r="K73" s="18">
        <v>2</v>
      </c>
    </row>
    <row r="74" spans="4:11" x14ac:dyDescent="0.2">
      <c r="E74" s="17" t="s">
        <v>23</v>
      </c>
      <c r="F74" s="18">
        <v>47.56</v>
      </c>
      <c r="G74" s="18">
        <v>1707</v>
      </c>
      <c r="H74" s="18">
        <v>47</v>
      </c>
      <c r="I74" s="18">
        <v>49.3</v>
      </c>
      <c r="J74" s="18">
        <v>1117</v>
      </c>
      <c r="K74" s="18">
        <v>11</v>
      </c>
    </row>
    <row r="75" spans="4:11" x14ac:dyDescent="0.2">
      <c r="E75" s="17" t="s">
        <v>24</v>
      </c>
      <c r="F75" s="18">
        <v>55</v>
      </c>
      <c r="G75" s="18">
        <v>1748</v>
      </c>
      <c r="H75" s="18">
        <v>55</v>
      </c>
      <c r="I75" s="18">
        <v>58</v>
      </c>
      <c r="J75" s="18">
        <v>657</v>
      </c>
      <c r="K75" s="18">
        <v>32</v>
      </c>
    </row>
    <row r="76" spans="4:11" x14ac:dyDescent="0.2">
      <c r="E76" s="17" t="s">
        <v>25</v>
      </c>
      <c r="F76" s="18">
        <v>39.61</v>
      </c>
      <c r="G76" s="18">
        <v>2172</v>
      </c>
      <c r="H76" s="18">
        <v>39</v>
      </c>
      <c r="I76" s="18">
        <v>42.7</v>
      </c>
      <c r="J76" s="18">
        <v>1200</v>
      </c>
      <c r="K76" s="18">
        <v>103</v>
      </c>
    </row>
    <row r="77" spans="4:11" x14ac:dyDescent="0.2">
      <c r="E77" s="17" t="s">
        <v>26</v>
      </c>
      <c r="F77" s="18">
        <v>53.15</v>
      </c>
      <c r="G77" s="18">
        <v>1798</v>
      </c>
      <c r="H77" s="18">
        <v>53</v>
      </c>
      <c r="I77" s="18">
        <v>53.3</v>
      </c>
      <c r="J77" s="18">
        <v>1195</v>
      </c>
      <c r="K77" s="18">
        <v>32</v>
      </c>
    </row>
    <row r="78" spans="4:11" x14ac:dyDescent="0.2">
      <c r="E78" s="15"/>
      <c r="F78" s="15"/>
      <c r="G78" s="15"/>
      <c r="H78" s="15"/>
      <c r="I78" s="15"/>
      <c r="J78" s="15"/>
      <c r="K78" s="15"/>
    </row>
    <row r="79" spans="4:11" x14ac:dyDescent="0.2">
      <c r="E79" s="17" t="s">
        <v>37</v>
      </c>
      <c r="F79" s="15">
        <v>11</v>
      </c>
      <c r="G79" s="15"/>
      <c r="H79" s="15"/>
      <c r="I79" s="15"/>
      <c r="J79" s="15"/>
      <c r="K79" s="15"/>
    </row>
    <row r="80" spans="4:11" x14ac:dyDescent="0.2">
      <c r="E80" s="15"/>
      <c r="F80" s="15"/>
      <c r="G80" s="15"/>
      <c r="H80" s="15"/>
      <c r="I80" s="15"/>
      <c r="J80" s="15"/>
      <c r="K80" s="15"/>
    </row>
    <row r="81" spans="5:11" x14ac:dyDescent="0.2">
      <c r="E81" s="15" t="s">
        <v>41</v>
      </c>
      <c r="F81" s="15" t="s">
        <v>87</v>
      </c>
      <c r="G81" s="15" t="s">
        <v>88</v>
      </c>
      <c r="H81" s="17" t="s">
        <v>38</v>
      </c>
      <c r="I81" s="15"/>
      <c r="J81" s="15"/>
      <c r="K81" s="15"/>
    </row>
    <row r="82" spans="5:11" x14ac:dyDescent="0.2">
      <c r="E82" s="15">
        <v>1</v>
      </c>
      <c r="F82" s="19">
        <f>F73</f>
        <v>32.17</v>
      </c>
      <c r="G82" s="15">
        <f>IF(AND(G63=H73,F63&gt;J73),J73,F63)</f>
        <v>1089</v>
      </c>
      <c r="H82" s="18">
        <f>(F82-$F$21)*G82</f>
        <v>23054.13</v>
      </c>
      <c r="I82" s="15"/>
      <c r="J82" s="18"/>
      <c r="K82" s="15"/>
    </row>
    <row r="83" spans="5:11" x14ac:dyDescent="0.2">
      <c r="E83" s="15">
        <v>2</v>
      </c>
      <c r="F83" s="19">
        <f t="shared" ref="F83:F86" si="10">F74</f>
        <v>47.56</v>
      </c>
      <c r="G83" s="15">
        <f t="shared" ref="G83:G86" si="11">IF(AND(G64=H74,F64&gt;J74),J74,F64)</f>
        <v>1117</v>
      </c>
      <c r="H83" s="18">
        <f>(F83-$F$21)*G83</f>
        <v>40837.520000000004</v>
      </c>
      <c r="I83" s="15"/>
      <c r="J83" s="15"/>
      <c r="K83" s="15"/>
    </row>
    <row r="84" spans="5:11" x14ac:dyDescent="0.2">
      <c r="E84" s="15">
        <v>3</v>
      </c>
      <c r="F84" s="19">
        <f t="shared" si="10"/>
        <v>55</v>
      </c>
      <c r="G84" s="15">
        <f t="shared" si="11"/>
        <v>657</v>
      </c>
      <c r="H84" s="18">
        <f>(F84-$F$21)*G84</f>
        <v>28908</v>
      </c>
      <c r="I84" s="15"/>
      <c r="J84" s="15"/>
      <c r="K84" s="15"/>
    </row>
    <row r="85" spans="5:11" x14ac:dyDescent="0.2">
      <c r="E85" s="15">
        <v>4</v>
      </c>
      <c r="F85" s="19">
        <f t="shared" si="10"/>
        <v>39.61</v>
      </c>
      <c r="G85" s="15">
        <f t="shared" si="11"/>
        <v>1200</v>
      </c>
      <c r="H85" s="18">
        <f>(F85-$F$21)*G85</f>
        <v>34332</v>
      </c>
      <c r="I85" s="15"/>
      <c r="J85" s="15"/>
      <c r="K85" s="15"/>
    </row>
    <row r="86" spans="5:11" x14ac:dyDescent="0.2">
      <c r="E86" s="15">
        <v>5</v>
      </c>
      <c r="F86" s="19">
        <f t="shared" si="10"/>
        <v>53.15</v>
      </c>
      <c r="G86" s="15">
        <f t="shared" si="11"/>
        <v>1195</v>
      </c>
      <c r="H86" s="21">
        <f>(F86-$F$21)*G86</f>
        <v>50369.25</v>
      </c>
      <c r="I86" s="15"/>
      <c r="J86" s="15"/>
      <c r="K86" s="15"/>
    </row>
    <row r="87" spans="5:11" x14ac:dyDescent="0.2">
      <c r="E87" s="15" t="s">
        <v>42</v>
      </c>
      <c r="F87" s="15"/>
      <c r="G87" s="15"/>
      <c r="H87" s="20">
        <f>SUM(H82:H86)</f>
        <v>177500.90000000002</v>
      </c>
      <c r="I87" s="15"/>
      <c r="J87" s="15"/>
      <c r="K87" s="15"/>
    </row>
  </sheetData>
  <mergeCells count="8">
    <mergeCell ref="E41:K41"/>
    <mergeCell ref="E42:K42"/>
    <mergeCell ref="E61:K61"/>
    <mergeCell ref="O3:U3"/>
    <mergeCell ref="D65:D66"/>
    <mergeCell ref="E3:K3"/>
    <mergeCell ref="E32:K32"/>
    <mergeCell ref="E40:K40"/>
  </mergeCells>
  <phoneticPr fontId="20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15DC9-2BFA-F14F-84C6-DD047A416F15}">
  <dimension ref="B3:U106"/>
  <sheetViews>
    <sheetView tabSelected="1" workbookViewId="0">
      <selection activeCell="AA11" sqref="AA11"/>
    </sheetView>
  </sheetViews>
  <sheetFormatPr baseColWidth="10" defaultRowHeight="16" x14ac:dyDescent="0.2"/>
  <cols>
    <col min="11" max="11" width="17.33203125" customWidth="1"/>
    <col min="12" max="12" width="4.1640625" style="11" customWidth="1"/>
    <col min="16" max="16" width="12.6640625" bestFit="1" customWidth="1"/>
    <col min="18" max="18" width="11.6640625" bestFit="1" customWidth="1"/>
    <col min="21" max="21" width="16.5" customWidth="1"/>
  </cols>
  <sheetData>
    <row r="3" spans="2:13" x14ac:dyDescent="0.2">
      <c r="B3" t="s">
        <v>43</v>
      </c>
    </row>
    <row r="5" spans="2:13" x14ac:dyDescent="0.2">
      <c r="C5" t="s">
        <v>47</v>
      </c>
      <c r="M5" t="s">
        <v>77</v>
      </c>
    </row>
    <row r="7" spans="2:13" x14ac:dyDescent="0.2">
      <c r="C7" s="1" t="s">
        <v>48</v>
      </c>
      <c r="M7" s="1" t="s">
        <v>48</v>
      </c>
    </row>
    <row r="8" spans="2:13" x14ac:dyDescent="0.2">
      <c r="C8" s="1" t="s">
        <v>49</v>
      </c>
      <c r="M8" s="1" t="s">
        <v>78</v>
      </c>
    </row>
    <row r="9" spans="2:13" x14ac:dyDescent="0.2">
      <c r="C9" s="1" t="s">
        <v>50</v>
      </c>
      <c r="M9" s="1" t="s">
        <v>50</v>
      </c>
    </row>
    <row r="10" spans="2:13" x14ac:dyDescent="0.2">
      <c r="C10" s="1" t="s">
        <v>51</v>
      </c>
      <c r="M10" s="1" t="s">
        <v>51</v>
      </c>
    </row>
    <row r="11" spans="2:13" x14ac:dyDescent="0.2">
      <c r="C11" s="1" t="s">
        <v>52</v>
      </c>
      <c r="M11" s="1" t="s">
        <v>52</v>
      </c>
    </row>
    <row r="13" spans="2:13" x14ac:dyDescent="0.2">
      <c r="C13" s="1" t="s">
        <v>6</v>
      </c>
      <c r="M13" s="1" t="s">
        <v>6</v>
      </c>
    </row>
    <row r="14" spans="2:13" x14ac:dyDescent="0.2">
      <c r="C14" s="1" t="s">
        <v>53</v>
      </c>
      <c r="M14" s="1" t="s">
        <v>53</v>
      </c>
    </row>
    <row r="15" spans="2:13" x14ac:dyDescent="0.2">
      <c r="C15" s="1" t="s">
        <v>54</v>
      </c>
      <c r="M15" s="1" t="s">
        <v>54</v>
      </c>
    </row>
    <row r="16" spans="2:13" x14ac:dyDescent="0.2">
      <c r="C16" s="1" t="s">
        <v>9</v>
      </c>
      <c r="M16" s="1" t="s">
        <v>9</v>
      </c>
    </row>
    <row r="17" spans="3:13" x14ac:dyDescent="0.2">
      <c r="C17" s="1" t="s">
        <v>55</v>
      </c>
      <c r="M17" s="1" t="s">
        <v>55</v>
      </c>
    </row>
    <row r="18" spans="3:13" x14ac:dyDescent="0.2">
      <c r="C18" s="1" t="s">
        <v>56</v>
      </c>
      <c r="M18" s="1" t="s">
        <v>56</v>
      </c>
    </row>
    <row r="19" spans="3:13" x14ac:dyDescent="0.2">
      <c r="C19" s="1" t="s">
        <v>57</v>
      </c>
      <c r="M19" s="1" t="s">
        <v>57</v>
      </c>
    </row>
    <row r="20" spans="3:13" x14ac:dyDescent="0.2">
      <c r="C20" s="1" t="s">
        <v>58</v>
      </c>
      <c r="M20" s="1" t="s">
        <v>58</v>
      </c>
    </row>
    <row r="21" spans="3:13" x14ac:dyDescent="0.2">
      <c r="C21" s="1" t="s">
        <v>59</v>
      </c>
      <c r="M21" s="1" t="s">
        <v>59</v>
      </c>
    </row>
    <row r="23" spans="3:13" x14ac:dyDescent="0.2">
      <c r="C23" s="1" t="s">
        <v>60</v>
      </c>
      <c r="M23" s="1" t="s">
        <v>60</v>
      </c>
    </row>
    <row r="25" spans="3:13" x14ac:dyDescent="0.2">
      <c r="C25" s="1" t="s">
        <v>61</v>
      </c>
      <c r="M25" s="1" t="s">
        <v>61</v>
      </c>
    </row>
    <row r="26" spans="3:13" x14ac:dyDescent="0.2">
      <c r="C26" s="1" t="s">
        <v>62</v>
      </c>
      <c r="M26" s="1" t="s">
        <v>62</v>
      </c>
    </row>
    <row r="27" spans="3:13" x14ac:dyDescent="0.2">
      <c r="C27" s="1" t="s">
        <v>63</v>
      </c>
      <c r="M27" s="1" t="s">
        <v>63</v>
      </c>
    </row>
    <row r="28" spans="3:13" x14ac:dyDescent="0.2">
      <c r="C28" s="1" t="s">
        <v>64</v>
      </c>
      <c r="M28" s="1" t="s">
        <v>64</v>
      </c>
    </row>
    <row r="30" spans="3:13" x14ac:dyDescent="0.2">
      <c r="C30" s="1" t="s">
        <v>65</v>
      </c>
      <c r="M30" s="1" t="s">
        <v>65</v>
      </c>
    </row>
    <row r="31" spans="3:13" x14ac:dyDescent="0.2">
      <c r="C31" s="1" t="s">
        <v>66</v>
      </c>
      <c r="M31" s="1" t="s">
        <v>79</v>
      </c>
    </row>
    <row r="32" spans="3:13" x14ac:dyDescent="0.2">
      <c r="C32" s="1" t="s">
        <v>67</v>
      </c>
      <c r="M32" s="1" t="s">
        <v>80</v>
      </c>
    </row>
    <row r="33" spans="3:19" x14ac:dyDescent="0.2">
      <c r="C33" s="1" t="s">
        <v>9</v>
      </c>
      <c r="M33" s="1" t="s">
        <v>15</v>
      </c>
      <c r="N33" t="s">
        <v>101</v>
      </c>
      <c r="O33" t="s">
        <v>102</v>
      </c>
      <c r="P33" t="s">
        <v>103</v>
      </c>
      <c r="Q33" t="s">
        <v>104</v>
      </c>
      <c r="R33" t="s">
        <v>105</v>
      </c>
      <c r="S33" t="s">
        <v>95</v>
      </c>
    </row>
    <row r="34" spans="3:19" x14ac:dyDescent="0.2">
      <c r="C34" s="1" t="s">
        <v>55</v>
      </c>
      <c r="M34" s="1" t="s">
        <v>22</v>
      </c>
      <c r="N34" s="6">
        <v>40.130000000000003</v>
      </c>
      <c r="O34" s="6">
        <v>857</v>
      </c>
      <c r="P34" s="6">
        <v>37.9</v>
      </c>
      <c r="Q34" s="6">
        <v>42.8</v>
      </c>
      <c r="R34" s="6">
        <v>203</v>
      </c>
      <c r="S34" s="6">
        <v>15</v>
      </c>
    </row>
    <row r="35" spans="3:19" x14ac:dyDescent="0.2">
      <c r="C35" s="1" t="s">
        <v>68</v>
      </c>
      <c r="M35" s="1" t="s">
        <v>23</v>
      </c>
      <c r="N35" s="6">
        <v>51.21</v>
      </c>
      <c r="O35" s="6">
        <v>1298</v>
      </c>
      <c r="P35" s="6">
        <v>44.9</v>
      </c>
      <c r="Q35" s="6">
        <v>53.2</v>
      </c>
      <c r="R35" s="6">
        <v>66</v>
      </c>
      <c r="S35" s="6">
        <v>22</v>
      </c>
    </row>
    <row r="36" spans="3:19" x14ac:dyDescent="0.2">
      <c r="C36" s="1" t="s">
        <v>69</v>
      </c>
      <c r="M36" s="1" t="s">
        <v>24</v>
      </c>
      <c r="N36" s="6">
        <v>52.34</v>
      </c>
      <c r="O36" s="6">
        <v>1271</v>
      </c>
      <c r="P36" s="6">
        <v>46.9</v>
      </c>
      <c r="Q36" s="6">
        <v>53.5</v>
      </c>
      <c r="R36" s="6">
        <v>811</v>
      </c>
      <c r="S36" s="6">
        <v>3</v>
      </c>
    </row>
    <row r="37" spans="3:19" x14ac:dyDescent="0.2">
      <c r="C37" s="1" t="s">
        <v>70</v>
      </c>
      <c r="M37" s="1" t="s">
        <v>25</v>
      </c>
      <c r="N37" s="6">
        <v>52.42</v>
      </c>
      <c r="O37" s="6">
        <v>1259</v>
      </c>
      <c r="P37" s="6">
        <v>52.2</v>
      </c>
      <c r="Q37" s="6">
        <v>55.6</v>
      </c>
      <c r="R37" s="6">
        <v>64</v>
      </c>
      <c r="S37" s="6">
        <v>1</v>
      </c>
    </row>
    <row r="38" spans="3:19" x14ac:dyDescent="0.2">
      <c r="C38" s="1" t="s">
        <v>71</v>
      </c>
      <c r="M38" s="1" t="s">
        <v>26</v>
      </c>
      <c r="N38" s="6">
        <v>55.54</v>
      </c>
      <c r="O38" s="6">
        <v>968</v>
      </c>
      <c r="P38" s="6">
        <v>54</v>
      </c>
      <c r="Q38" s="6">
        <v>72.400000000000006</v>
      </c>
      <c r="R38" s="6">
        <v>34</v>
      </c>
      <c r="S38" s="6">
        <v>146</v>
      </c>
    </row>
    <row r="40" spans="3:19" x14ac:dyDescent="0.2">
      <c r="C40" s="1" t="s">
        <v>60</v>
      </c>
      <c r="M40" s="1" t="s">
        <v>60</v>
      </c>
    </row>
    <row r="42" spans="3:19" x14ac:dyDescent="0.2">
      <c r="C42" s="1" t="s">
        <v>61</v>
      </c>
      <c r="M42" s="1" t="s">
        <v>61</v>
      </c>
    </row>
    <row r="43" spans="3:19" x14ac:dyDescent="0.2">
      <c r="C43" s="1" t="s">
        <v>62</v>
      </c>
      <c r="M43" s="1" t="s">
        <v>62</v>
      </c>
    </row>
    <row r="44" spans="3:19" x14ac:dyDescent="0.2">
      <c r="C44" s="1" t="s">
        <v>63</v>
      </c>
      <c r="M44" s="1" t="s">
        <v>63</v>
      </c>
    </row>
    <row r="45" spans="3:19" x14ac:dyDescent="0.2">
      <c r="C45" s="1" t="s">
        <v>64</v>
      </c>
      <c r="M45" s="1" t="s">
        <v>64</v>
      </c>
    </row>
    <row r="47" spans="3:19" x14ac:dyDescent="0.2">
      <c r="C47" s="1" t="s">
        <v>72</v>
      </c>
      <c r="M47" s="1" t="s">
        <v>72</v>
      </c>
    </row>
    <row r="48" spans="3:19" x14ac:dyDescent="0.2">
      <c r="C48" s="1" t="s">
        <v>73</v>
      </c>
      <c r="M48" s="1" t="s">
        <v>73</v>
      </c>
    </row>
    <row r="49" spans="3:19" x14ac:dyDescent="0.2">
      <c r="C49" s="1" t="s">
        <v>74</v>
      </c>
      <c r="M49" s="1" t="s">
        <v>81</v>
      </c>
    </row>
    <row r="50" spans="3:19" x14ac:dyDescent="0.2">
      <c r="C50" s="1" t="s">
        <v>75</v>
      </c>
      <c r="M50" s="1" t="s">
        <v>82</v>
      </c>
    </row>
    <row r="51" spans="3:19" x14ac:dyDescent="0.2">
      <c r="C51" s="1" t="s">
        <v>76</v>
      </c>
      <c r="M51" s="1" t="s">
        <v>83</v>
      </c>
    </row>
    <row r="55" spans="3:19" x14ac:dyDescent="0.2">
      <c r="M55" s="30"/>
      <c r="N55" s="31"/>
      <c r="O55" s="31"/>
      <c r="P55" s="31"/>
      <c r="Q55" s="31"/>
      <c r="R55" s="31"/>
      <c r="S55" s="32"/>
    </row>
    <row r="56" spans="3:19" x14ac:dyDescent="0.2">
      <c r="M56" s="33" t="s">
        <v>109</v>
      </c>
      <c r="N56" s="9"/>
      <c r="O56" s="9"/>
      <c r="P56" s="9"/>
      <c r="Q56" s="9"/>
      <c r="R56" s="9"/>
      <c r="S56" s="34"/>
    </row>
    <row r="57" spans="3:19" x14ac:dyDescent="0.2">
      <c r="M57" s="33"/>
      <c r="N57" s="9" t="s">
        <v>40</v>
      </c>
      <c r="O57" s="9" t="s">
        <v>0</v>
      </c>
      <c r="P57" s="9" t="s">
        <v>110</v>
      </c>
      <c r="Q57" s="9" t="s">
        <v>111</v>
      </c>
      <c r="R57" s="9" t="s">
        <v>112</v>
      </c>
      <c r="S57" s="34"/>
    </row>
    <row r="58" spans="3:19" x14ac:dyDescent="0.2">
      <c r="M58" s="33"/>
      <c r="N58" s="9">
        <v>44.5</v>
      </c>
      <c r="O58" s="9">
        <v>1200</v>
      </c>
      <c r="P58" s="9">
        <v>11</v>
      </c>
      <c r="Q58" s="9">
        <v>1</v>
      </c>
      <c r="R58" s="9">
        <v>4</v>
      </c>
      <c r="S58" s="34"/>
    </row>
    <row r="59" spans="3:19" x14ac:dyDescent="0.2">
      <c r="M59" s="33"/>
      <c r="N59" s="9"/>
      <c r="O59" s="9"/>
      <c r="P59" s="9"/>
      <c r="Q59" s="9"/>
      <c r="R59" s="9"/>
      <c r="S59" s="34"/>
    </row>
    <row r="60" spans="3:19" x14ac:dyDescent="0.2">
      <c r="M60" s="33" t="s">
        <v>37</v>
      </c>
      <c r="N60" s="9">
        <v>11</v>
      </c>
      <c r="O60" s="9"/>
      <c r="P60" s="9"/>
      <c r="Q60" s="9"/>
      <c r="R60" s="9"/>
      <c r="S60" s="34"/>
    </row>
    <row r="61" spans="3:19" x14ac:dyDescent="0.2">
      <c r="M61" s="33"/>
      <c r="N61" s="9"/>
      <c r="O61" s="9"/>
      <c r="P61" s="9"/>
      <c r="Q61" s="9"/>
      <c r="R61" s="9"/>
      <c r="S61" s="34"/>
    </row>
    <row r="62" spans="3:19" x14ac:dyDescent="0.2">
      <c r="M62" s="1" t="s">
        <v>65</v>
      </c>
      <c r="N62" s="9"/>
      <c r="O62" s="9"/>
      <c r="P62" s="9"/>
      <c r="Q62" s="9"/>
      <c r="R62" s="9"/>
      <c r="S62" s="34"/>
    </row>
    <row r="63" spans="3:19" x14ac:dyDescent="0.2">
      <c r="M63" s="1" t="s">
        <v>114</v>
      </c>
      <c r="N63" s="9"/>
      <c r="O63" s="9"/>
      <c r="P63" s="9"/>
      <c r="Q63" s="9"/>
      <c r="R63" s="9"/>
      <c r="S63" s="34"/>
    </row>
    <row r="64" spans="3:19" x14ac:dyDescent="0.2">
      <c r="M64" s="1" t="s">
        <v>115</v>
      </c>
      <c r="N64" s="9"/>
      <c r="O64" s="9"/>
      <c r="P64" s="9"/>
      <c r="Q64" s="9"/>
      <c r="R64" s="9"/>
      <c r="S64" s="34"/>
    </row>
    <row r="65" spans="13:21" x14ac:dyDescent="0.2">
      <c r="M65" s="1" t="s">
        <v>15</v>
      </c>
      <c r="N65" s="9" t="s">
        <v>101</v>
      </c>
      <c r="O65" s="9" t="s">
        <v>102</v>
      </c>
      <c r="P65" s="9" t="s">
        <v>103</v>
      </c>
      <c r="Q65" s="9" t="s">
        <v>104</v>
      </c>
      <c r="R65" s="9" t="s">
        <v>105</v>
      </c>
      <c r="S65" s="34" t="s">
        <v>95</v>
      </c>
    </row>
    <row r="66" spans="13:21" x14ac:dyDescent="0.2">
      <c r="M66" s="1" t="s">
        <v>22</v>
      </c>
      <c r="N66" s="10">
        <v>24.67</v>
      </c>
      <c r="O66" s="10">
        <v>1329</v>
      </c>
      <c r="P66" s="10">
        <v>23.1</v>
      </c>
      <c r="Q66" s="10">
        <v>26</v>
      </c>
      <c r="R66" s="10">
        <v>58</v>
      </c>
      <c r="S66" s="41">
        <v>2</v>
      </c>
    </row>
    <row r="67" spans="13:21" x14ac:dyDescent="0.2">
      <c r="M67" s="1" t="s">
        <v>23</v>
      </c>
      <c r="N67" s="10">
        <v>30.26</v>
      </c>
      <c r="O67" s="10">
        <v>2128</v>
      </c>
      <c r="P67" s="10">
        <v>28.2</v>
      </c>
      <c r="Q67" s="10">
        <v>34.6</v>
      </c>
      <c r="R67" s="10">
        <v>878</v>
      </c>
      <c r="S67" s="41">
        <v>59</v>
      </c>
    </row>
    <row r="68" spans="13:21" x14ac:dyDescent="0.2">
      <c r="M68" s="1" t="s">
        <v>24</v>
      </c>
      <c r="N68" s="10">
        <v>46.45</v>
      </c>
      <c r="O68" s="10">
        <v>1471</v>
      </c>
      <c r="P68" s="10">
        <v>46.2</v>
      </c>
      <c r="Q68" s="10">
        <v>50.8</v>
      </c>
      <c r="R68" s="10">
        <v>9</v>
      </c>
      <c r="S68" s="41">
        <v>130</v>
      </c>
    </row>
    <row r="69" spans="13:21" x14ac:dyDescent="0.2">
      <c r="M69" s="1" t="s">
        <v>25</v>
      </c>
      <c r="N69" s="10">
        <v>37.659999999999997</v>
      </c>
      <c r="O69" s="10">
        <v>1739</v>
      </c>
      <c r="P69" s="10">
        <v>36.6</v>
      </c>
      <c r="Q69" s="10">
        <v>39.4</v>
      </c>
      <c r="R69" s="10">
        <v>169</v>
      </c>
      <c r="S69" s="41">
        <v>132</v>
      </c>
    </row>
    <row r="70" spans="13:21" x14ac:dyDescent="0.2">
      <c r="M70" s="1" t="s">
        <v>26</v>
      </c>
      <c r="N70" s="10">
        <v>59.45</v>
      </c>
      <c r="O70" s="10">
        <v>1596</v>
      </c>
      <c r="P70" s="10">
        <v>58.8</v>
      </c>
      <c r="Q70" s="10">
        <v>61.6</v>
      </c>
      <c r="R70" s="10">
        <v>78</v>
      </c>
      <c r="S70" s="41">
        <v>241</v>
      </c>
    </row>
    <row r="71" spans="13:21" x14ac:dyDescent="0.2">
      <c r="M71" s="33"/>
      <c r="N71" s="9"/>
      <c r="O71" s="9"/>
      <c r="P71" s="9"/>
      <c r="Q71" s="9"/>
      <c r="R71" s="9"/>
      <c r="S71" s="34"/>
    </row>
    <row r="72" spans="13:21" x14ac:dyDescent="0.2">
      <c r="M72" s="35" t="s">
        <v>41</v>
      </c>
      <c r="N72" s="15" t="s">
        <v>87</v>
      </c>
      <c r="O72" s="15"/>
      <c r="P72" s="17"/>
      <c r="Q72" s="9"/>
      <c r="R72" s="9"/>
      <c r="S72" s="34"/>
    </row>
    <row r="73" spans="13:21" x14ac:dyDescent="0.2">
      <c r="M73" s="35">
        <v>1</v>
      </c>
      <c r="N73" s="18">
        <f>N66</f>
        <v>24.67</v>
      </c>
      <c r="O73" s="15">
        <f>O$58</f>
        <v>1200</v>
      </c>
      <c r="P73" s="18">
        <f>(N73-$N$60)*O73</f>
        <v>16404.000000000004</v>
      </c>
      <c r="Q73" s="9"/>
      <c r="R73" s="9"/>
      <c r="S73" s="34"/>
      <c r="U73">
        <v>140988</v>
      </c>
    </row>
    <row r="74" spans="13:21" x14ac:dyDescent="0.2">
      <c r="M74" s="35">
        <v>2</v>
      </c>
      <c r="N74" s="18">
        <f>N67</f>
        <v>30.26</v>
      </c>
      <c r="O74" s="15">
        <f>O$58</f>
        <v>1200</v>
      </c>
      <c r="P74" s="18">
        <f>(N74-$N$60)*O74</f>
        <v>23112.000000000004</v>
      </c>
      <c r="Q74" s="9"/>
      <c r="R74" s="9"/>
      <c r="S74" s="34"/>
    </row>
    <row r="75" spans="13:21" x14ac:dyDescent="0.2">
      <c r="M75" s="35">
        <v>3</v>
      </c>
      <c r="N75" s="18">
        <f t="shared" ref="N75:N77" si="0">N68</f>
        <v>46.45</v>
      </c>
      <c r="O75" s="15">
        <f t="shared" ref="O75:O77" si="1">O$58</f>
        <v>1200</v>
      </c>
      <c r="P75" s="18">
        <f t="shared" ref="P75:P77" si="2">(N75-$N$60)*O75</f>
        <v>42540</v>
      </c>
      <c r="Q75" s="9"/>
      <c r="R75" s="9"/>
      <c r="S75" s="34"/>
    </row>
    <row r="76" spans="13:21" x14ac:dyDescent="0.2">
      <c r="M76" s="35">
        <v>4</v>
      </c>
      <c r="N76" s="18">
        <f t="shared" si="0"/>
        <v>37.659999999999997</v>
      </c>
      <c r="O76" s="15">
        <f t="shared" si="1"/>
        <v>1200</v>
      </c>
      <c r="P76" s="18">
        <f t="shared" si="2"/>
        <v>31991.999999999996</v>
      </c>
      <c r="Q76" s="9"/>
      <c r="R76" s="9"/>
      <c r="S76" s="34"/>
    </row>
    <row r="77" spans="13:21" x14ac:dyDescent="0.2">
      <c r="M77" s="36">
        <v>5</v>
      </c>
      <c r="N77" s="21"/>
      <c r="O77" s="28"/>
      <c r="P77" s="21">
        <f t="shared" si="2"/>
        <v>0</v>
      </c>
      <c r="Q77" s="9"/>
      <c r="R77" s="9"/>
      <c r="S77" s="34"/>
    </row>
    <row r="78" spans="13:21" x14ac:dyDescent="0.2">
      <c r="M78" s="33" t="s">
        <v>113</v>
      </c>
      <c r="N78" s="29">
        <f>AVERAGE(N73:N77)</f>
        <v>34.760000000000005</v>
      </c>
      <c r="O78" s="20" t="s">
        <v>39</v>
      </c>
      <c r="P78" s="29">
        <f>SUM(P73:P77)</f>
        <v>114048</v>
      </c>
      <c r="Q78" s="9"/>
      <c r="R78" s="9"/>
      <c r="S78" s="34"/>
    </row>
    <row r="79" spans="13:21" x14ac:dyDescent="0.2">
      <c r="M79" s="37"/>
      <c r="N79" s="38"/>
      <c r="O79" s="38"/>
      <c r="P79" s="39"/>
      <c r="Q79" s="38"/>
      <c r="R79" s="38"/>
      <c r="S79" s="40"/>
    </row>
    <row r="82" spans="13:19" x14ac:dyDescent="0.2">
      <c r="M82" s="30"/>
      <c r="N82" s="31"/>
      <c r="O82" s="31"/>
      <c r="P82" s="31"/>
      <c r="Q82" s="31"/>
      <c r="R82" s="31"/>
      <c r="S82" s="32"/>
    </row>
    <row r="83" spans="13:19" x14ac:dyDescent="0.2">
      <c r="M83" s="33" t="s">
        <v>109</v>
      </c>
      <c r="N83" s="9"/>
      <c r="O83" s="9"/>
      <c r="P83" s="9"/>
      <c r="Q83" s="9"/>
      <c r="R83" s="9"/>
      <c r="S83" s="34"/>
    </row>
    <row r="84" spans="13:19" x14ac:dyDescent="0.2">
      <c r="M84" s="33"/>
      <c r="N84" s="9" t="s">
        <v>40</v>
      </c>
      <c r="O84" s="9" t="s">
        <v>0</v>
      </c>
      <c r="P84" s="9" t="s">
        <v>110</v>
      </c>
      <c r="Q84" s="9" t="s">
        <v>111</v>
      </c>
      <c r="R84" s="9" t="s">
        <v>112</v>
      </c>
      <c r="S84" s="34"/>
    </row>
    <row r="85" spans="13:19" x14ac:dyDescent="0.2">
      <c r="M85" s="33"/>
      <c r="N85" s="9">
        <v>44.5</v>
      </c>
      <c r="O85" s="9">
        <v>1200</v>
      </c>
      <c r="P85" s="9">
        <v>11</v>
      </c>
      <c r="Q85" s="9">
        <v>2</v>
      </c>
      <c r="R85" s="9">
        <v>5</v>
      </c>
      <c r="S85" s="34"/>
    </row>
    <row r="86" spans="13:19" x14ac:dyDescent="0.2">
      <c r="M86" s="33"/>
      <c r="N86" s="9"/>
      <c r="O86" s="9"/>
      <c r="P86" s="9"/>
      <c r="Q86" s="9"/>
      <c r="R86" s="9"/>
      <c r="S86" s="34"/>
    </row>
    <row r="87" spans="13:19" x14ac:dyDescent="0.2">
      <c r="M87" s="33" t="s">
        <v>37</v>
      </c>
      <c r="N87" s="9">
        <v>11</v>
      </c>
      <c r="O87" s="9"/>
      <c r="P87" s="9"/>
      <c r="Q87" s="9"/>
      <c r="R87" s="9"/>
      <c r="S87" s="34"/>
    </row>
    <row r="88" spans="13:19" x14ac:dyDescent="0.2">
      <c r="M88" s="33"/>
      <c r="N88" s="9"/>
      <c r="O88" s="9"/>
      <c r="P88" s="9"/>
      <c r="Q88" s="9"/>
      <c r="R88" s="9"/>
      <c r="S88" s="34"/>
    </row>
    <row r="89" spans="13:19" x14ac:dyDescent="0.2">
      <c r="M89" s="1" t="s">
        <v>65</v>
      </c>
      <c r="N89" s="9"/>
      <c r="O89" s="9"/>
      <c r="P89" s="9"/>
      <c r="Q89" s="9"/>
      <c r="R89" s="9"/>
      <c r="S89" s="34"/>
    </row>
    <row r="90" spans="13:19" x14ac:dyDescent="0.2">
      <c r="M90" s="1" t="s">
        <v>116</v>
      </c>
      <c r="N90" s="9"/>
      <c r="O90" s="9"/>
      <c r="P90" s="9"/>
      <c r="Q90" s="9"/>
      <c r="R90" s="9"/>
      <c r="S90" s="34"/>
    </row>
    <row r="91" spans="13:19" x14ac:dyDescent="0.2">
      <c r="M91" s="1" t="s">
        <v>117</v>
      </c>
      <c r="N91" s="9"/>
      <c r="O91" s="9"/>
      <c r="P91" s="9"/>
      <c r="Q91" s="9"/>
      <c r="R91" s="9"/>
      <c r="S91" s="34"/>
    </row>
    <row r="92" spans="13:19" x14ac:dyDescent="0.2">
      <c r="M92" s="1" t="s">
        <v>15</v>
      </c>
      <c r="N92" s="9" t="s">
        <v>101</v>
      </c>
      <c r="O92" s="9" t="s">
        <v>102</v>
      </c>
      <c r="P92" s="9" t="s">
        <v>103</v>
      </c>
      <c r="Q92" s="9" t="s">
        <v>104</v>
      </c>
      <c r="R92" s="9" t="s">
        <v>105</v>
      </c>
      <c r="S92" s="34" t="s">
        <v>95</v>
      </c>
    </row>
    <row r="93" spans="13:19" x14ac:dyDescent="0.2">
      <c r="M93" s="1" t="s">
        <v>22</v>
      </c>
      <c r="N93" s="10">
        <v>41.85</v>
      </c>
      <c r="O93" s="10">
        <v>820</v>
      </c>
      <c r="P93" s="10">
        <v>40.6</v>
      </c>
      <c r="Q93" s="10">
        <v>45.6</v>
      </c>
      <c r="R93" s="10">
        <v>138</v>
      </c>
      <c r="S93" s="41">
        <v>226</v>
      </c>
    </row>
    <row r="94" spans="13:19" x14ac:dyDescent="0.2">
      <c r="M94" s="1" t="s">
        <v>23</v>
      </c>
      <c r="N94" s="10">
        <v>30.26</v>
      </c>
      <c r="O94" s="10">
        <v>2128</v>
      </c>
      <c r="P94" s="10">
        <v>28.2</v>
      </c>
      <c r="Q94" s="10">
        <v>34.6</v>
      </c>
      <c r="R94" s="10">
        <v>878</v>
      </c>
      <c r="S94" s="41">
        <v>59</v>
      </c>
    </row>
    <row r="95" spans="13:19" x14ac:dyDescent="0.2">
      <c r="M95" s="1" t="s">
        <v>24</v>
      </c>
      <c r="N95" s="10">
        <v>46.45</v>
      </c>
      <c r="O95" s="10">
        <v>1471</v>
      </c>
      <c r="P95" s="10">
        <v>46.2</v>
      </c>
      <c r="Q95" s="10">
        <v>50.8</v>
      </c>
      <c r="R95" s="10">
        <v>9</v>
      </c>
      <c r="S95" s="41">
        <v>130</v>
      </c>
    </row>
    <row r="96" spans="13:19" x14ac:dyDescent="0.2">
      <c r="M96" s="1" t="s">
        <v>25</v>
      </c>
      <c r="N96" s="10">
        <v>37.659999999999997</v>
      </c>
      <c r="O96" s="10">
        <v>1739</v>
      </c>
      <c r="P96" s="10">
        <v>36.6</v>
      </c>
      <c r="Q96" s="10">
        <v>39.4</v>
      </c>
      <c r="R96" s="10">
        <v>169</v>
      </c>
      <c r="S96" s="41">
        <v>132</v>
      </c>
    </row>
    <row r="97" spans="13:19" x14ac:dyDescent="0.2">
      <c r="M97" s="1" t="s">
        <v>26</v>
      </c>
      <c r="N97" s="10">
        <v>47.75</v>
      </c>
      <c r="O97" s="10">
        <v>1685</v>
      </c>
      <c r="P97" s="10">
        <v>41.4</v>
      </c>
      <c r="Q97" s="10">
        <v>49.1</v>
      </c>
      <c r="R97" s="10">
        <v>9</v>
      </c>
      <c r="S97" s="41">
        <v>28</v>
      </c>
    </row>
    <row r="98" spans="13:19" x14ac:dyDescent="0.2">
      <c r="M98" s="33"/>
      <c r="N98" s="9"/>
      <c r="O98" s="9"/>
      <c r="P98" s="9"/>
      <c r="Q98" s="9"/>
      <c r="R98" s="9"/>
      <c r="S98" s="34"/>
    </row>
    <row r="99" spans="13:19" x14ac:dyDescent="0.2">
      <c r="M99" s="35" t="s">
        <v>41</v>
      </c>
      <c r="N99" s="15" t="s">
        <v>87</v>
      </c>
      <c r="O99" s="15"/>
      <c r="P99" s="17"/>
      <c r="Q99" s="9"/>
      <c r="R99" s="9"/>
      <c r="S99" s="34"/>
    </row>
    <row r="100" spans="13:19" x14ac:dyDescent="0.2">
      <c r="M100" s="35">
        <v>1</v>
      </c>
      <c r="N100" s="18"/>
      <c r="O100" s="15"/>
      <c r="P100" s="18">
        <f>(N100-$N$60)*O100</f>
        <v>0</v>
      </c>
      <c r="Q100" s="9"/>
      <c r="R100" s="9"/>
      <c r="S100" s="34"/>
    </row>
    <row r="101" spans="13:19" x14ac:dyDescent="0.2">
      <c r="M101" s="35">
        <v>2</v>
      </c>
      <c r="N101" s="18">
        <f>N94</f>
        <v>30.26</v>
      </c>
      <c r="O101" s="15">
        <f>O$58</f>
        <v>1200</v>
      </c>
      <c r="P101" s="18">
        <f>(N101-$N$87)*O101</f>
        <v>23112.000000000004</v>
      </c>
      <c r="Q101" s="9"/>
      <c r="R101" s="9"/>
      <c r="S101" s="34"/>
    </row>
    <row r="102" spans="13:19" x14ac:dyDescent="0.2">
      <c r="M102" s="35">
        <v>3</v>
      </c>
      <c r="N102" s="18">
        <f t="shared" ref="N102:N104" si="3">N95</f>
        <v>46.45</v>
      </c>
      <c r="O102" s="15">
        <f t="shared" ref="O102:O104" si="4">O$58</f>
        <v>1200</v>
      </c>
      <c r="P102" s="18">
        <f>(N102-$N$87)*O102</f>
        <v>42540</v>
      </c>
      <c r="Q102" s="9"/>
      <c r="R102" s="9"/>
      <c r="S102" s="34"/>
    </row>
    <row r="103" spans="13:19" x14ac:dyDescent="0.2">
      <c r="M103" s="35">
        <v>4</v>
      </c>
      <c r="N103" s="18">
        <f t="shared" si="3"/>
        <v>37.659999999999997</v>
      </c>
      <c r="O103" s="15">
        <f t="shared" si="4"/>
        <v>1200</v>
      </c>
      <c r="P103" s="18">
        <f t="shared" ref="P102:P104" si="5">(N103-$N$87)*O103</f>
        <v>31991.999999999996</v>
      </c>
      <c r="Q103" s="9"/>
      <c r="R103" s="9"/>
      <c r="S103" s="34"/>
    </row>
    <row r="104" spans="13:19" x14ac:dyDescent="0.2">
      <c r="M104" s="36">
        <v>5</v>
      </c>
      <c r="N104" s="21">
        <f t="shared" si="3"/>
        <v>47.75</v>
      </c>
      <c r="O104" s="28">
        <f t="shared" si="4"/>
        <v>1200</v>
      </c>
      <c r="P104" s="21">
        <f t="shared" si="5"/>
        <v>44100</v>
      </c>
      <c r="Q104" s="9"/>
      <c r="R104" s="9"/>
      <c r="S104" s="34"/>
    </row>
    <row r="105" spans="13:19" x14ac:dyDescent="0.2">
      <c r="M105" s="33" t="s">
        <v>113</v>
      </c>
      <c r="N105" s="29">
        <f>AVERAGE(N100:N104)</f>
        <v>40.53</v>
      </c>
      <c r="O105" s="20" t="s">
        <v>39</v>
      </c>
      <c r="P105" s="29">
        <f>SUM(P100:P104)</f>
        <v>141744</v>
      </c>
      <c r="Q105" s="9"/>
      <c r="R105" s="9"/>
      <c r="S105" s="34"/>
    </row>
    <row r="106" spans="13:19" x14ac:dyDescent="0.2">
      <c r="M106" s="37"/>
      <c r="N106" s="38"/>
      <c r="O106" s="38"/>
      <c r="P106" s="39"/>
      <c r="Q106" s="38"/>
      <c r="R106" s="38"/>
      <c r="S106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all curves</vt:lpstr>
      <vt:lpstr>Regular bids</vt:lpstr>
      <vt:lpstr>Block 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Kovacevic Resch</dc:creator>
  <cp:lastModifiedBy>Christoffer Resch</cp:lastModifiedBy>
  <dcterms:created xsi:type="dcterms:W3CDTF">2022-11-02T09:24:31Z</dcterms:created>
  <dcterms:modified xsi:type="dcterms:W3CDTF">2022-11-08T14:56:14Z</dcterms:modified>
</cp:coreProperties>
</file>