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82B1EB53-954F-4A3D-A595-E66E45E916D1}" xr6:coauthVersionLast="36" xr6:coauthVersionMax="36" xr10:uidLastSave="{00000000-0000-0000-0000-000000000000}"/>
  <bookViews>
    <workbookView xWindow="0" yWindow="0" windowWidth="23040" windowHeight="11208" xr2:uid="{E6F0F77C-03B7-44B2-AE6C-2754348A4E6D}"/>
  </bookViews>
  <sheets>
    <sheet name="Tabel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6" i="1" l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P218" i="1"/>
  <c r="N218" i="1"/>
  <c r="S218" i="1" s="1"/>
  <c r="M218" i="1"/>
  <c r="L218" i="1"/>
  <c r="K218" i="1"/>
  <c r="J218" i="1"/>
  <c r="I218" i="1"/>
  <c r="H218" i="1"/>
  <c r="R218" i="1" s="1"/>
  <c r="G218" i="1"/>
  <c r="Q218" i="1" s="1"/>
  <c r="F218" i="1"/>
  <c r="E218" i="1"/>
  <c r="O218" i="1" s="1"/>
  <c r="C218" i="1"/>
  <c r="P217" i="1"/>
  <c r="N217" i="1"/>
  <c r="S217" i="1" s="1"/>
  <c r="M217" i="1"/>
  <c r="L217" i="1"/>
  <c r="K217" i="1"/>
  <c r="J217" i="1"/>
  <c r="I217" i="1"/>
  <c r="H217" i="1"/>
  <c r="R217" i="1" s="1"/>
  <c r="G217" i="1"/>
  <c r="Q217" i="1" s="1"/>
  <c r="F217" i="1"/>
  <c r="E217" i="1"/>
  <c r="O217" i="1" s="1"/>
  <c r="C217" i="1"/>
  <c r="P216" i="1"/>
  <c r="N216" i="1"/>
  <c r="S216" i="1" s="1"/>
  <c r="M216" i="1"/>
  <c r="L216" i="1"/>
  <c r="K216" i="1"/>
  <c r="J216" i="1"/>
  <c r="I216" i="1"/>
  <c r="H216" i="1"/>
  <c r="R216" i="1" s="1"/>
  <c r="G216" i="1"/>
  <c r="Q216" i="1" s="1"/>
  <c r="F216" i="1"/>
  <c r="E216" i="1"/>
  <c r="O216" i="1" s="1"/>
  <c r="C216" i="1"/>
  <c r="P215" i="1"/>
  <c r="N215" i="1"/>
  <c r="S215" i="1" s="1"/>
  <c r="M215" i="1"/>
  <c r="L215" i="1"/>
  <c r="K215" i="1"/>
  <c r="J215" i="1"/>
  <c r="I215" i="1"/>
  <c r="H215" i="1"/>
  <c r="R215" i="1" s="1"/>
  <c r="G215" i="1"/>
  <c r="Q215" i="1" s="1"/>
  <c r="F215" i="1"/>
  <c r="E215" i="1"/>
  <c r="O215" i="1" s="1"/>
  <c r="C215" i="1"/>
  <c r="P214" i="1"/>
  <c r="N214" i="1"/>
  <c r="S214" i="1" s="1"/>
  <c r="M214" i="1"/>
  <c r="L214" i="1"/>
  <c r="K214" i="1"/>
  <c r="J214" i="1"/>
  <c r="I214" i="1"/>
  <c r="H214" i="1"/>
  <c r="R214" i="1" s="1"/>
  <c r="G214" i="1"/>
  <c r="Q214" i="1" s="1"/>
  <c r="F214" i="1"/>
  <c r="E214" i="1"/>
  <c r="O214" i="1" s="1"/>
  <c r="C214" i="1"/>
  <c r="P213" i="1"/>
  <c r="N213" i="1"/>
  <c r="S213" i="1" s="1"/>
  <c r="M213" i="1"/>
  <c r="L213" i="1"/>
  <c r="K213" i="1"/>
  <c r="J213" i="1"/>
  <c r="I213" i="1"/>
  <c r="H213" i="1"/>
  <c r="R213" i="1" s="1"/>
  <c r="G213" i="1"/>
  <c r="Q213" i="1" s="1"/>
  <c r="F213" i="1"/>
  <c r="E213" i="1"/>
  <c r="O213" i="1" s="1"/>
  <c r="C213" i="1"/>
  <c r="P212" i="1"/>
  <c r="N212" i="1"/>
  <c r="S212" i="1" s="1"/>
  <c r="M212" i="1"/>
  <c r="L212" i="1"/>
  <c r="K212" i="1"/>
  <c r="J212" i="1"/>
  <c r="I212" i="1"/>
  <c r="H212" i="1"/>
  <c r="R212" i="1" s="1"/>
  <c r="G212" i="1"/>
  <c r="Q212" i="1" s="1"/>
  <c r="F212" i="1"/>
  <c r="E212" i="1"/>
  <c r="O212" i="1" s="1"/>
  <c r="C212" i="1"/>
  <c r="P211" i="1"/>
  <c r="N211" i="1"/>
  <c r="S211" i="1" s="1"/>
  <c r="M211" i="1"/>
  <c r="L211" i="1"/>
  <c r="K211" i="1"/>
  <c r="J211" i="1"/>
  <c r="I211" i="1"/>
  <c r="H211" i="1"/>
  <c r="R211" i="1" s="1"/>
  <c r="G211" i="1"/>
  <c r="Q211" i="1" s="1"/>
  <c r="F211" i="1"/>
  <c r="E211" i="1"/>
  <c r="O211" i="1" s="1"/>
  <c r="C211" i="1"/>
  <c r="P210" i="1"/>
  <c r="N210" i="1"/>
  <c r="S210" i="1" s="1"/>
  <c r="M210" i="1"/>
  <c r="L210" i="1"/>
  <c r="K210" i="1"/>
  <c r="J210" i="1"/>
  <c r="I210" i="1"/>
  <c r="H210" i="1"/>
  <c r="R210" i="1" s="1"/>
  <c r="G210" i="1"/>
  <c r="Q210" i="1" s="1"/>
  <c r="F210" i="1"/>
  <c r="E210" i="1"/>
  <c r="O210" i="1" s="1"/>
  <c r="C210" i="1"/>
  <c r="P209" i="1"/>
  <c r="N209" i="1"/>
  <c r="S209" i="1" s="1"/>
  <c r="M209" i="1"/>
  <c r="L209" i="1"/>
  <c r="K209" i="1"/>
  <c r="J209" i="1"/>
  <c r="I209" i="1"/>
  <c r="H209" i="1"/>
  <c r="R209" i="1" s="1"/>
  <c r="G209" i="1"/>
  <c r="Q209" i="1" s="1"/>
  <c r="F209" i="1"/>
  <c r="E209" i="1"/>
  <c r="O209" i="1" s="1"/>
  <c r="C209" i="1"/>
  <c r="P208" i="1"/>
  <c r="N208" i="1"/>
  <c r="S208" i="1" s="1"/>
  <c r="M208" i="1"/>
  <c r="L208" i="1"/>
  <c r="K208" i="1"/>
  <c r="J208" i="1"/>
  <c r="I208" i="1"/>
  <c r="H208" i="1"/>
  <c r="R208" i="1" s="1"/>
  <c r="G208" i="1"/>
  <c r="Q208" i="1" s="1"/>
  <c r="F208" i="1"/>
  <c r="E208" i="1"/>
  <c r="O208" i="1" s="1"/>
  <c r="C208" i="1"/>
  <c r="P207" i="1"/>
  <c r="N207" i="1"/>
  <c r="S207" i="1" s="1"/>
  <c r="M207" i="1"/>
  <c r="L207" i="1"/>
  <c r="K207" i="1"/>
  <c r="J207" i="1"/>
  <c r="I207" i="1"/>
  <c r="H207" i="1"/>
  <c r="R207" i="1" s="1"/>
  <c r="G207" i="1"/>
  <c r="Q207" i="1" s="1"/>
  <c r="F207" i="1"/>
  <c r="E207" i="1"/>
  <c r="O207" i="1" s="1"/>
  <c r="C207" i="1"/>
  <c r="P206" i="1"/>
  <c r="N206" i="1"/>
  <c r="S206" i="1" s="1"/>
  <c r="M206" i="1"/>
  <c r="L206" i="1"/>
  <c r="K206" i="1"/>
  <c r="J206" i="1"/>
  <c r="I206" i="1"/>
  <c r="H206" i="1"/>
  <c r="R206" i="1" s="1"/>
  <c r="G206" i="1"/>
  <c r="Q206" i="1" s="1"/>
  <c r="F206" i="1"/>
  <c r="E206" i="1"/>
  <c r="O206" i="1" s="1"/>
  <c r="C206" i="1"/>
  <c r="P205" i="1"/>
  <c r="N205" i="1"/>
  <c r="S205" i="1" s="1"/>
  <c r="M205" i="1"/>
  <c r="L205" i="1"/>
  <c r="K205" i="1"/>
  <c r="J205" i="1"/>
  <c r="I205" i="1"/>
  <c r="H205" i="1"/>
  <c r="R205" i="1" s="1"/>
  <c r="G205" i="1"/>
  <c r="Q205" i="1" s="1"/>
  <c r="F205" i="1"/>
  <c r="E205" i="1"/>
  <c r="O205" i="1" s="1"/>
  <c r="C205" i="1"/>
  <c r="P204" i="1"/>
  <c r="N204" i="1"/>
  <c r="S204" i="1" s="1"/>
  <c r="M204" i="1"/>
  <c r="L204" i="1"/>
  <c r="K204" i="1"/>
  <c r="J204" i="1"/>
  <c r="I204" i="1"/>
  <c r="H204" i="1"/>
  <c r="R204" i="1" s="1"/>
  <c r="G204" i="1"/>
  <c r="Q204" i="1" s="1"/>
  <c r="F204" i="1"/>
  <c r="E204" i="1"/>
  <c r="O204" i="1" s="1"/>
  <c r="C204" i="1"/>
  <c r="P203" i="1"/>
  <c r="N203" i="1"/>
  <c r="S203" i="1" s="1"/>
  <c r="M203" i="1"/>
  <c r="L203" i="1"/>
  <c r="K203" i="1"/>
  <c r="J203" i="1"/>
  <c r="I203" i="1"/>
  <c r="H203" i="1"/>
  <c r="R203" i="1" s="1"/>
  <c r="G203" i="1"/>
  <c r="Q203" i="1" s="1"/>
  <c r="F203" i="1"/>
  <c r="E203" i="1"/>
  <c r="O203" i="1" s="1"/>
  <c r="C203" i="1"/>
  <c r="P202" i="1"/>
  <c r="N202" i="1"/>
  <c r="S202" i="1" s="1"/>
  <c r="M202" i="1"/>
  <c r="L202" i="1"/>
  <c r="K202" i="1"/>
  <c r="J202" i="1"/>
  <c r="I202" i="1"/>
  <c r="H202" i="1"/>
  <c r="R202" i="1" s="1"/>
  <c r="G202" i="1"/>
  <c r="Q202" i="1" s="1"/>
  <c r="F202" i="1"/>
  <c r="E202" i="1"/>
  <c r="O202" i="1" s="1"/>
  <c r="C202" i="1"/>
  <c r="P201" i="1"/>
  <c r="N201" i="1"/>
  <c r="S201" i="1" s="1"/>
  <c r="M201" i="1"/>
  <c r="L201" i="1"/>
  <c r="K201" i="1"/>
  <c r="J201" i="1"/>
  <c r="I201" i="1"/>
  <c r="H201" i="1"/>
  <c r="R201" i="1" s="1"/>
  <c r="G201" i="1"/>
  <c r="Q201" i="1" s="1"/>
  <c r="F201" i="1"/>
  <c r="E201" i="1"/>
  <c r="O201" i="1" s="1"/>
  <c r="C201" i="1"/>
  <c r="P200" i="1"/>
  <c r="N200" i="1"/>
  <c r="S200" i="1" s="1"/>
  <c r="M200" i="1"/>
  <c r="L200" i="1"/>
  <c r="K200" i="1"/>
  <c r="J200" i="1"/>
  <c r="I200" i="1"/>
  <c r="H200" i="1"/>
  <c r="R200" i="1" s="1"/>
  <c r="G200" i="1"/>
  <c r="Q200" i="1" s="1"/>
  <c r="F200" i="1"/>
  <c r="E200" i="1"/>
  <c r="O200" i="1" s="1"/>
  <c r="C200" i="1"/>
  <c r="P199" i="1"/>
  <c r="N199" i="1"/>
  <c r="S199" i="1" s="1"/>
  <c r="M199" i="1"/>
  <c r="L199" i="1"/>
  <c r="K199" i="1"/>
  <c r="J199" i="1"/>
  <c r="I199" i="1"/>
  <c r="H199" i="1"/>
  <c r="R199" i="1" s="1"/>
  <c r="G199" i="1"/>
  <c r="Q199" i="1" s="1"/>
  <c r="F199" i="1"/>
  <c r="E199" i="1"/>
  <c r="O199" i="1" s="1"/>
  <c r="C199" i="1"/>
  <c r="P198" i="1"/>
  <c r="N198" i="1"/>
  <c r="S198" i="1" s="1"/>
  <c r="M198" i="1"/>
  <c r="L198" i="1"/>
  <c r="Q198" i="1" s="1"/>
  <c r="K198" i="1"/>
  <c r="J198" i="1"/>
  <c r="I198" i="1"/>
  <c r="H198" i="1"/>
  <c r="R198" i="1" s="1"/>
  <c r="G198" i="1"/>
  <c r="F198" i="1"/>
  <c r="E198" i="1"/>
  <c r="O198" i="1" s="1"/>
  <c r="C198" i="1"/>
  <c r="P197" i="1"/>
  <c r="N197" i="1"/>
  <c r="S197" i="1" s="1"/>
  <c r="M197" i="1"/>
  <c r="L197" i="1"/>
  <c r="K197" i="1"/>
  <c r="J197" i="1"/>
  <c r="I197" i="1"/>
  <c r="H197" i="1"/>
  <c r="R197" i="1" s="1"/>
  <c r="G197" i="1"/>
  <c r="Q197" i="1" s="1"/>
  <c r="F197" i="1"/>
  <c r="E197" i="1"/>
  <c r="O197" i="1" s="1"/>
  <c r="C197" i="1"/>
  <c r="P196" i="1"/>
  <c r="N196" i="1"/>
  <c r="S196" i="1" s="1"/>
  <c r="M196" i="1"/>
  <c r="L196" i="1"/>
  <c r="K196" i="1"/>
  <c r="J196" i="1"/>
  <c r="I196" i="1"/>
  <c r="H196" i="1"/>
  <c r="R196" i="1" s="1"/>
  <c r="G196" i="1"/>
  <c r="Q196" i="1" s="1"/>
  <c r="F196" i="1"/>
  <c r="E196" i="1"/>
  <c r="O196" i="1" s="1"/>
  <c r="C196" i="1"/>
  <c r="P195" i="1"/>
  <c r="N195" i="1"/>
  <c r="S195" i="1" s="1"/>
  <c r="M195" i="1"/>
  <c r="L195" i="1"/>
  <c r="K195" i="1"/>
  <c r="J195" i="1"/>
  <c r="I195" i="1"/>
  <c r="H195" i="1"/>
  <c r="R195" i="1" s="1"/>
  <c r="G195" i="1"/>
  <c r="Q195" i="1" s="1"/>
  <c r="F195" i="1"/>
  <c r="E195" i="1"/>
  <c r="O195" i="1" s="1"/>
  <c r="C195" i="1"/>
  <c r="P194" i="1"/>
  <c r="N194" i="1"/>
  <c r="S194" i="1" s="1"/>
  <c r="M194" i="1"/>
  <c r="L194" i="1"/>
  <c r="K194" i="1"/>
  <c r="J194" i="1"/>
  <c r="I194" i="1"/>
  <c r="H194" i="1"/>
  <c r="R194" i="1" s="1"/>
  <c r="G194" i="1"/>
  <c r="Q194" i="1" s="1"/>
  <c r="F194" i="1"/>
  <c r="E194" i="1"/>
  <c r="O194" i="1" s="1"/>
  <c r="C194" i="1"/>
  <c r="P193" i="1"/>
  <c r="N193" i="1"/>
  <c r="S193" i="1" s="1"/>
  <c r="M193" i="1"/>
  <c r="L193" i="1"/>
  <c r="Q193" i="1" s="1"/>
  <c r="K193" i="1"/>
  <c r="J193" i="1"/>
  <c r="I193" i="1"/>
  <c r="H193" i="1"/>
  <c r="R193" i="1" s="1"/>
  <c r="G193" i="1"/>
  <c r="F193" i="1"/>
  <c r="E193" i="1"/>
  <c r="O193" i="1" s="1"/>
  <c r="C193" i="1"/>
  <c r="P192" i="1"/>
  <c r="N192" i="1"/>
  <c r="S192" i="1" s="1"/>
  <c r="M192" i="1"/>
  <c r="L192" i="1"/>
  <c r="Q192" i="1" s="1"/>
  <c r="K192" i="1"/>
  <c r="J192" i="1"/>
  <c r="I192" i="1"/>
  <c r="H192" i="1"/>
  <c r="R192" i="1" s="1"/>
  <c r="G192" i="1"/>
  <c r="F192" i="1"/>
  <c r="E192" i="1"/>
  <c r="O192" i="1" s="1"/>
  <c r="C192" i="1"/>
  <c r="P191" i="1"/>
  <c r="N191" i="1"/>
  <c r="S191" i="1" s="1"/>
  <c r="M191" i="1"/>
  <c r="L191" i="1"/>
  <c r="Q191" i="1" s="1"/>
  <c r="K191" i="1"/>
  <c r="J191" i="1"/>
  <c r="I191" i="1"/>
  <c r="H191" i="1"/>
  <c r="R191" i="1" s="1"/>
  <c r="G191" i="1"/>
  <c r="F191" i="1"/>
  <c r="E191" i="1"/>
  <c r="O191" i="1" s="1"/>
  <c r="C191" i="1"/>
  <c r="P190" i="1"/>
  <c r="N190" i="1"/>
  <c r="S190" i="1" s="1"/>
  <c r="M190" i="1"/>
  <c r="L190" i="1"/>
  <c r="Q190" i="1" s="1"/>
  <c r="K190" i="1"/>
  <c r="J190" i="1"/>
  <c r="I190" i="1"/>
  <c r="H190" i="1"/>
  <c r="R190" i="1" s="1"/>
  <c r="G190" i="1"/>
  <c r="F190" i="1"/>
  <c r="E190" i="1"/>
  <c r="O190" i="1" s="1"/>
  <c r="C190" i="1"/>
  <c r="P189" i="1"/>
  <c r="N189" i="1"/>
  <c r="S189" i="1" s="1"/>
  <c r="M189" i="1"/>
  <c r="L189" i="1"/>
  <c r="Q189" i="1" s="1"/>
  <c r="K189" i="1"/>
  <c r="J189" i="1"/>
  <c r="I189" i="1"/>
  <c r="H189" i="1"/>
  <c r="R189" i="1" s="1"/>
  <c r="G189" i="1"/>
  <c r="F189" i="1"/>
  <c r="E189" i="1"/>
  <c r="O189" i="1" s="1"/>
  <c r="C189" i="1"/>
  <c r="P188" i="1"/>
  <c r="N188" i="1"/>
  <c r="S188" i="1" s="1"/>
  <c r="M188" i="1"/>
  <c r="L188" i="1"/>
  <c r="Q188" i="1" s="1"/>
  <c r="K188" i="1"/>
  <c r="J188" i="1"/>
  <c r="I188" i="1"/>
  <c r="H188" i="1"/>
  <c r="R188" i="1" s="1"/>
  <c r="G188" i="1"/>
  <c r="F188" i="1"/>
  <c r="E188" i="1"/>
  <c r="O188" i="1" s="1"/>
  <c r="C188" i="1"/>
  <c r="P187" i="1"/>
  <c r="N187" i="1"/>
  <c r="S187" i="1" s="1"/>
  <c r="M187" i="1"/>
  <c r="L187" i="1"/>
  <c r="Q187" i="1" s="1"/>
  <c r="K187" i="1"/>
  <c r="J187" i="1"/>
  <c r="I187" i="1"/>
  <c r="H187" i="1"/>
  <c r="R187" i="1" s="1"/>
  <c r="G187" i="1"/>
  <c r="F187" i="1"/>
  <c r="E187" i="1"/>
  <c r="O187" i="1" s="1"/>
  <c r="C187" i="1"/>
  <c r="P186" i="1"/>
  <c r="N186" i="1"/>
  <c r="S186" i="1" s="1"/>
  <c r="M186" i="1"/>
  <c r="L186" i="1"/>
  <c r="Q186" i="1" s="1"/>
  <c r="K186" i="1"/>
  <c r="J186" i="1"/>
  <c r="I186" i="1"/>
  <c r="H186" i="1"/>
  <c r="R186" i="1" s="1"/>
  <c r="G186" i="1"/>
  <c r="F186" i="1"/>
  <c r="E186" i="1"/>
  <c r="O186" i="1" s="1"/>
  <c r="C186" i="1"/>
  <c r="P185" i="1"/>
  <c r="N185" i="1"/>
  <c r="S185" i="1" s="1"/>
  <c r="M185" i="1"/>
  <c r="L185" i="1"/>
  <c r="Q185" i="1" s="1"/>
  <c r="K185" i="1"/>
  <c r="J185" i="1"/>
  <c r="I185" i="1"/>
  <c r="H185" i="1"/>
  <c r="R185" i="1" s="1"/>
  <c r="G185" i="1"/>
  <c r="F185" i="1"/>
  <c r="E185" i="1"/>
  <c r="O185" i="1" s="1"/>
  <c r="C185" i="1"/>
  <c r="P184" i="1"/>
  <c r="N184" i="1"/>
  <c r="S184" i="1" s="1"/>
  <c r="M184" i="1"/>
  <c r="L184" i="1"/>
  <c r="Q184" i="1" s="1"/>
  <c r="K184" i="1"/>
  <c r="J184" i="1"/>
  <c r="I184" i="1"/>
  <c r="H184" i="1"/>
  <c r="R184" i="1" s="1"/>
  <c r="G184" i="1"/>
  <c r="F184" i="1"/>
  <c r="E184" i="1"/>
  <c r="O184" i="1" s="1"/>
  <c r="C184" i="1"/>
  <c r="P183" i="1"/>
  <c r="N183" i="1"/>
  <c r="S183" i="1" s="1"/>
  <c r="M183" i="1"/>
  <c r="L183" i="1"/>
  <c r="Q183" i="1" s="1"/>
  <c r="K183" i="1"/>
  <c r="J183" i="1"/>
  <c r="I183" i="1"/>
  <c r="H183" i="1"/>
  <c r="R183" i="1" s="1"/>
  <c r="G183" i="1"/>
  <c r="F183" i="1"/>
  <c r="E183" i="1"/>
  <c r="O183" i="1" s="1"/>
  <c r="C183" i="1"/>
  <c r="P182" i="1"/>
  <c r="N182" i="1"/>
  <c r="S182" i="1" s="1"/>
  <c r="M182" i="1"/>
  <c r="L182" i="1"/>
  <c r="Q182" i="1" s="1"/>
  <c r="K182" i="1"/>
  <c r="J182" i="1"/>
  <c r="I182" i="1"/>
  <c r="H182" i="1"/>
  <c r="R182" i="1" s="1"/>
  <c r="G182" i="1"/>
  <c r="F182" i="1"/>
  <c r="E182" i="1"/>
  <c r="O182" i="1" s="1"/>
  <c r="C182" i="1"/>
  <c r="P181" i="1"/>
  <c r="N181" i="1"/>
  <c r="S181" i="1" s="1"/>
  <c r="M181" i="1"/>
  <c r="L181" i="1"/>
  <c r="Q181" i="1" s="1"/>
  <c r="K181" i="1"/>
  <c r="J181" i="1"/>
  <c r="I181" i="1"/>
  <c r="H181" i="1"/>
  <c r="R181" i="1" s="1"/>
  <c r="G181" i="1"/>
  <c r="F181" i="1"/>
  <c r="E181" i="1"/>
  <c r="O181" i="1" s="1"/>
  <c r="C181" i="1"/>
  <c r="P180" i="1"/>
  <c r="N180" i="1"/>
  <c r="S180" i="1" s="1"/>
  <c r="M180" i="1"/>
  <c r="L180" i="1"/>
  <c r="Q180" i="1" s="1"/>
  <c r="K180" i="1"/>
  <c r="J180" i="1"/>
  <c r="I180" i="1"/>
  <c r="H180" i="1"/>
  <c r="R180" i="1" s="1"/>
  <c r="G180" i="1"/>
  <c r="F180" i="1"/>
  <c r="E180" i="1"/>
  <c r="O180" i="1" s="1"/>
  <c r="C180" i="1"/>
  <c r="P179" i="1"/>
  <c r="N179" i="1"/>
  <c r="S179" i="1" s="1"/>
  <c r="M179" i="1"/>
  <c r="L179" i="1"/>
  <c r="Q179" i="1" s="1"/>
  <c r="K179" i="1"/>
  <c r="J179" i="1"/>
  <c r="I179" i="1"/>
  <c r="H179" i="1"/>
  <c r="R179" i="1" s="1"/>
  <c r="G179" i="1"/>
  <c r="F179" i="1"/>
  <c r="E179" i="1"/>
  <c r="O179" i="1" s="1"/>
  <c r="C179" i="1"/>
  <c r="P178" i="1"/>
  <c r="N178" i="1"/>
  <c r="S178" i="1" s="1"/>
  <c r="M178" i="1"/>
  <c r="L178" i="1"/>
  <c r="Q178" i="1" s="1"/>
  <c r="K178" i="1"/>
  <c r="J178" i="1"/>
  <c r="I178" i="1"/>
  <c r="H178" i="1"/>
  <c r="R178" i="1" s="1"/>
  <c r="G178" i="1"/>
  <c r="F178" i="1"/>
  <c r="E178" i="1"/>
  <c r="O178" i="1" s="1"/>
  <c r="C178" i="1"/>
  <c r="P177" i="1"/>
  <c r="N177" i="1"/>
  <c r="S177" i="1" s="1"/>
  <c r="M177" i="1"/>
  <c r="L177" i="1"/>
  <c r="Q177" i="1" s="1"/>
  <c r="K177" i="1"/>
  <c r="J177" i="1"/>
  <c r="I177" i="1"/>
  <c r="H177" i="1"/>
  <c r="R177" i="1" s="1"/>
  <c r="G177" i="1"/>
  <c r="F177" i="1"/>
  <c r="E177" i="1"/>
  <c r="O177" i="1" s="1"/>
  <c r="C177" i="1"/>
  <c r="P176" i="1"/>
  <c r="N176" i="1"/>
  <c r="S176" i="1" s="1"/>
  <c r="M176" i="1"/>
  <c r="L176" i="1"/>
  <c r="Q176" i="1" s="1"/>
  <c r="K176" i="1"/>
  <c r="J176" i="1"/>
  <c r="I176" i="1"/>
  <c r="H176" i="1"/>
  <c r="R176" i="1" s="1"/>
  <c r="G176" i="1"/>
  <c r="F176" i="1"/>
  <c r="E176" i="1"/>
  <c r="O176" i="1" s="1"/>
  <c r="C176" i="1"/>
  <c r="P175" i="1"/>
  <c r="N175" i="1"/>
  <c r="S175" i="1" s="1"/>
  <c r="M175" i="1"/>
  <c r="L175" i="1"/>
  <c r="Q175" i="1" s="1"/>
  <c r="K175" i="1"/>
  <c r="J175" i="1"/>
  <c r="I175" i="1"/>
  <c r="H175" i="1"/>
  <c r="R175" i="1" s="1"/>
  <c r="G175" i="1"/>
  <c r="F175" i="1"/>
  <c r="E175" i="1"/>
  <c r="O175" i="1" s="1"/>
  <c r="C175" i="1"/>
  <c r="P174" i="1"/>
  <c r="N174" i="1"/>
  <c r="S174" i="1" s="1"/>
  <c r="M174" i="1"/>
  <c r="L174" i="1"/>
  <c r="Q174" i="1" s="1"/>
  <c r="K174" i="1"/>
  <c r="J174" i="1"/>
  <c r="I174" i="1"/>
  <c r="H174" i="1"/>
  <c r="R174" i="1" s="1"/>
  <c r="G174" i="1"/>
  <c r="F174" i="1"/>
  <c r="E174" i="1"/>
  <c r="O174" i="1" s="1"/>
  <c r="C174" i="1"/>
  <c r="P173" i="1"/>
  <c r="N173" i="1"/>
  <c r="S173" i="1" s="1"/>
  <c r="M173" i="1"/>
  <c r="L173" i="1"/>
  <c r="Q173" i="1" s="1"/>
  <c r="K173" i="1"/>
  <c r="J173" i="1"/>
  <c r="I173" i="1"/>
  <c r="H173" i="1"/>
  <c r="R173" i="1" s="1"/>
  <c r="G173" i="1"/>
  <c r="F173" i="1"/>
  <c r="E173" i="1"/>
  <c r="O173" i="1" s="1"/>
  <c r="C173" i="1"/>
  <c r="P172" i="1"/>
  <c r="N172" i="1"/>
  <c r="S172" i="1" s="1"/>
  <c r="M172" i="1"/>
  <c r="L172" i="1"/>
  <c r="Q172" i="1" s="1"/>
  <c r="K172" i="1"/>
  <c r="J172" i="1"/>
  <c r="I172" i="1"/>
  <c r="H172" i="1"/>
  <c r="R172" i="1" s="1"/>
  <c r="G172" i="1"/>
  <c r="F172" i="1"/>
  <c r="E172" i="1"/>
  <c r="O172" i="1" s="1"/>
  <c r="C172" i="1"/>
  <c r="P171" i="1"/>
  <c r="N171" i="1"/>
  <c r="S171" i="1" s="1"/>
  <c r="M171" i="1"/>
  <c r="L171" i="1"/>
  <c r="Q171" i="1" s="1"/>
  <c r="K171" i="1"/>
  <c r="J171" i="1"/>
  <c r="I171" i="1"/>
  <c r="H171" i="1"/>
  <c r="R171" i="1" s="1"/>
  <c r="G171" i="1"/>
  <c r="F171" i="1"/>
  <c r="E171" i="1"/>
  <c r="O171" i="1" s="1"/>
  <c r="C171" i="1"/>
  <c r="P170" i="1"/>
  <c r="N170" i="1"/>
  <c r="S170" i="1" s="1"/>
  <c r="M170" i="1"/>
  <c r="L170" i="1"/>
  <c r="Q170" i="1" s="1"/>
  <c r="K170" i="1"/>
  <c r="J170" i="1"/>
  <c r="I170" i="1"/>
  <c r="H170" i="1"/>
  <c r="R170" i="1" s="1"/>
  <c r="G170" i="1"/>
  <c r="F170" i="1"/>
  <c r="E170" i="1"/>
  <c r="O170" i="1" s="1"/>
  <c r="C170" i="1"/>
  <c r="P169" i="1"/>
  <c r="N169" i="1"/>
  <c r="S169" i="1" s="1"/>
  <c r="M169" i="1"/>
  <c r="L169" i="1"/>
  <c r="Q169" i="1" s="1"/>
  <c r="K169" i="1"/>
  <c r="J169" i="1"/>
  <c r="I169" i="1"/>
  <c r="H169" i="1"/>
  <c r="R169" i="1" s="1"/>
  <c r="G169" i="1"/>
  <c r="F169" i="1"/>
  <c r="E169" i="1"/>
  <c r="O169" i="1" s="1"/>
  <c r="C169" i="1"/>
  <c r="P168" i="1"/>
  <c r="N168" i="1"/>
  <c r="S168" i="1" s="1"/>
  <c r="M168" i="1"/>
  <c r="L168" i="1"/>
  <c r="Q168" i="1" s="1"/>
  <c r="K168" i="1"/>
  <c r="J168" i="1"/>
  <c r="I168" i="1"/>
  <c r="H168" i="1"/>
  <c r="R168" i="1" s="1"/>
  <c r="G168" i="1"/>
  <c r="F168" i="1"/>
  <c r="E168" i="1"/>
  <c r="O168" i="1" s="1"/>
  <c r="C168" i="1"/>
  <c r="P167" i="1"/>
  <c r="N167" i="1"/>
  <c r="S167" i="1" s="1"/>
  <c r="M167" i="1"/>
  <c r="L167" i="1"/>
  <c r="Q167" i="1" s="1"/>
  <c r="K167" i="1"/>
  <c r="J167" i="1"/>
  <c r="I167" i="1"/>
  <c r="H167" i="1"/>
  <c r="R167" i="1" s="1"/>
  <c r="G167" i="1"/>
  <c r="F167" i="1"/>
  <c r="E167" i="1"/>
  <c r="O167" i="1" s="1"/>
  <c r="C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B165" i="1"/>
  <c r="C165" i="1" s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B164" i="1"/>
  <c r="C164" i="1" s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B163" i="1"/>
  <c r="C163" i="1" s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B161" i="1"/>
  <c r="C161" i="1" s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B160" i="1"/>
  <c r="C160" i="1" s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B159" i="1"/>
  <c r="C159" i="1" s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B157" i="1"/>
  <c r="C157" i="1" s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B156" i="1"/>
  <c r="C156" i="1" s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B155" i="1"/>
  <c r="C155" i="1" s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B153" i="1"/>
  <c r="C153" i="1" s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B152" i="1"/>
  <c r="C152" i="1" s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B151" i="1"/>
  <c r="C151" i="1" s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B149" i="1"/>
  <c r="C149" i="1" s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B148" i="1"/>
  <c r="C148" i="1" s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B147" i="1"/>
  <c r="C147" i="1" s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B145" i="1"/>
  <c r="C145" i="1" s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B144" i="1"/>
  <c r="C144" i="1" s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B143" i="1"/>
  <c r="C143" i="1" s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B141" i="1"/>
  <c r="C141" i="1" s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B140" i="1"/>
  <c r="C140" i="1" s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B139" i="1"/>
  <c r="C139" i="1" s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B137" i="1"/>
  <c r="C137" i="1" s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B136" i="1"/>
  <c r="C136" i="1" s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B135" i="1"/>
  <c r="C135" i="1" s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B133" i="1"/>
  <c r="C133" i="1" s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B132" i="1"/>
  <c r="C132" i="1" s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B131" i="1"/>
  <c r="C131" i="1" s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129" i="1"/>
  <c r="C129" i="1" s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B128" i="1"/>
  <c r="C128" i="1" s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B127" i="1"/>
  <c r="C127" i="1" s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B125" i="1"/>
  <c r="C125" i="1" s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B124" i="1"/>
  <c r="C124" i="1" s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B123" i="1"/>
  <c r="C123" i="1" s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B121" i="1"/>
  <c r="C121" i="1" s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B120" i="1"/>
  <c r="C120" i="1" s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B119" i="1"/>
  <c r="C119" i="1" s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B117" i="1"/>
  <c r="C117" i="1" s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B116" i="1"/>
  <c r="C116" i="1" s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B115" i="1"/>
  <c r="C115" i="1" s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C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C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C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C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C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C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C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C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C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C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C11" i="1"/>
</calcChain>
</file>

<file path=xl/sharedStrings.xml><?xml version="1.0" encoding="utf-8"?>
<sst xmlns="http://schemas.openxmlformats.org/spreadsheetml/2006/main" count="51" uniqueCount="38">
  <si>
    <t>Migration und Teilhabe in Niedersachsen - Integrationsmonitoring 2023</t>
  </si>
  <si>
    <t>Indikator 1.4.5: Saldo der Zu- und Fortzüge über die Bundesgrenzen von und nach Niedersachsen</t>
  </si>
  <si>
    <t>Tabelle 1.4.5: Saldo der Zu- und Fortzüge über die Bundesgrenzen nach Kreisen</t>
  </si>
  <si>
    <t>AGS</t>
  </si>
  <si>
    <t>Kreisfreie Stadt
Landkreis
(Großstadt, Umland)
Statistische Region
Land</t>
  </si>
  <si>
    <t>Zuzüge</t>
  </si>
  <si>
    <t>Fortzüge</t>
  </si>
  <si>
    <t>Saldo der Zu- und Fortzüge</t>
  </si>
  <si>
    <t>Insgesamt</t>
  </si>
  <si>
    <t>und zwar</t>
  </si>
  <si>
    <t>Jahr</t>
  </si>
  <si>
    <t>Deutsche</t>
  </si>
  <si>
    <t>Ausländerinnen und Ausländer</t>
  </si>
  <si>
    <t>Männer</t>
  </si>
  <si>
    <t>Frauen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</si>
  <si>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</si>
  <si>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</si>
  <si>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</si>
  <si>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</si>
  <si>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</si>
  <si>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</si>
  <si>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</si>
  <si>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</si>
  <si>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</si>
  <si>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</si>
  <si>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</si>
  <si>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</si>
  <si>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</si>
  <si>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</si>
  <si>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</si>
  <si>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</si>
  <si>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</si>
  <si>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</si>
  <si>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Quelle: Wanderungsstatistik</t>
  </si>
  <si>
    <t>Niedersächsisches Ministerium für Soziales, Gesundheit und Gleichstellung (Hrsg.),</t>
  </si>
  <si>
    <t>© Landesamt für Statistik Niedersachsen, Hannover 2023,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</si>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</sst>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10"/>
      <color theme="1"/>
      <name val="NDSFrutiger 45 Light"/>
      <family val="2"/>
    </font>
    <font>
      <sz val="8"/>
      <name val="NDSFrutiger 45 Light"/>
    </font>
    <font>
      <sz val="6"/>
      <color theme="1"/>
      <name val="NDSFrutiger 45 Light"/>
    </font>
    <font>
      <sz val="6"/>
      <name val="NDSFrutiger 45 Light"/>
    </font>
    <font>
      <sz val="6"/>
      <color indexed="8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sz val="11"/>
      <color theme="1"/>
      <name val="NDSFrutiger 55 Roman"/>
    </font>
    <font>
      <sz val="6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4" fillId="0" borderId="0" applyFont="0"/>
  </cellStyleXfs>
  <cellXfs count="5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4" fillId="0" borderId="0" xfId="2" applyProtection="1">
      <protection locked="0"/>
    </xf>
    <xf numFmtId="0" fontId="4" fillId="0" borderId="0" xfId="2" applyBorder="1" applyProtection="1">
      <protection locked="0"/>
    </xf>
    <xf numFmtId="0" fontId="2" fillId="0" borderId="0" xfId="0" applyFont="1"/>
    <xf numFmtId="0" fontId="5" fillId="0" borderId="0" xfId="2" applyFont="1"/>
    <xf numFmtId="0" fontId="5" fillId="0" borderId="0" xfId="2" applyFont="1" applyBorder="1"/>
    <xf numFmtId="0" fontId="6" fillId="0" borderId="1" xfId="0" applyFont="1" applyBorder="1" applyAlignment="1">
      <alignment horizontal="right"/>
    </xf>
    <xf numFmtId="0" fontId="7" fillId="0" borderId="0" xfId="2" applyFont="1" applyBorder="1"/>
    <xf numFmtId="0" fontId="6" fillId="0" borderId="2" xfId="0" applyFont="1" applyBorder="1" applyAlignment="1">
      <alignment horizontal="center" vertical="center"/>
    </xf>
    <xf numFmtId="49" fontId="8" fillId="0" borderId="3" xfId="3" applyNumberFormat="1" applyFont="1" applyFill="1" applyBorder="1" applyAlignment="1" applyProtection="1">
      <alignment horizontal="center" vertical="center" wrapText="1"/>
    </xf>
    <xf numFmtId="49" fontId="8" fillId="0" borderId="3" xfId="3" applyNumberFormat="1" applyFont="1" applyFill="1" applyBorder="1" applyAlignment="1" applyProtection="1">
      <alignment horizontal="center" vertical="center" wrapText="1"/>
    </xf>
    <xf numFmtId="49" fontId="8" fillId="0" borderId="4" xfId="3" applyNumberFormat="1" applyFont="1" applyFill="1" applyBorder="1" applyAlignment="1" applyProtection="1">
      <alignment horizontal="center" vertical="center" wrapText="1"/>
    </xf>
    <xf numFmtId="49" fontId="8" fillId="0" borderId="5" xfId="3" applyNumberFormat="1" applyFont="1" applyFill="1" applyBorder="1" applyAlignment="1" applyProtection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49" fontId="8" fillId="0" borderId="4" xfId="3" applyNumberFormat="1" applyFont="1" applyFill="1" applyBorder="1" applyAlignment="1" applyProtection="1">
      <alignment horizontal="center" vertical="center" wrapText="1"/>
    </xf>
    <xf numFmtId="49" fontId="8" fillId="0" borderId="5" xfId="3" applyNumberFormat="1" applyFont="1" applyFill="1" applyBorder="1" applyAlignment="1" applyProtection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49" fontId="8" fillId="0" borderId="8" xfId="3" applyNumberFormat="1" applyFont="1" applyFill="1" applyBorder="1" applyAlignment="1" applyProtection="1">
      <alignment horizontal="center" vertical="center" wrapText="1"/>
    </xf>
    <xf numFmtId="49" fontId="8" fillId="0" borderId="9" xfId="3" applyNumberFormat="1" applyFont="1" applyFill="1" applyBorder="1" applyAlignment="1" applyProtection="1">
      <alignment horizontal="center" vertical="center" wrapText="1"/>
    </xf>
    <xf numFmtId="49" fontId="8" fillId="0" borderId="10" xfId="3" applyNumberFormat="1" applyFont="1" applyFill="1" applyBorder="1" applyAlignment="1" applyProtection="1">
      <alignment horizontal="center" vertical="center" wrapText="1"/>
    </xf>
    <xf numFmtId="49" fontId="8" fillId="0" borderId="9" xfId="3" applyNumberFormat="1" applyFont="1" applyFill="1" applyBorder="1" applyAlignment="1" applyProtection="1">
      <alignment horizontal="center" vertical="center" wrapText="1"/>
    </xf>
    <xf numFmtId="1" fontId="9" fillId="0" borderId="0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top"/>
    </xf>
    <xf numFmtId="1" fontId="9" fillId="0" borderId="0" xfId="0" applyNumberFormat="1" applyFont="1" applyBorder="1" applyAlignment="1">
      <alignment horizontal="left" vertical="top"/>
    </xf>
    <xf numFmtId="164" fontId="6" fillId="0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1" fontId="10" fillId="0" borderId="0" xfId="0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horizontal="left" vertical="top"/>
    </xf>
    <xf numFmtId="164" fontId="10" fillId="0" borderId="0" xfId="0" applyNumberFormat="1" applyFont="1" applyFill="1" applyAlignment="1">
      <alignment vertical="top"/>
    </xf>
    <xf numFmtId="0" fontId="11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top"/>
    </xf>
    <xf numFmtId="0" fontId="10" fillId="0" borderId="0" xfId="0" applyFont="1" applyAlignment="1">
      <alignment horizontal="right" vertical="top"/>
    </xf>
    <xf numFmtId="0" fontId="10" fillId="0" borderId="0" xfId="0" applyNumberFormat="1" applyFont="1" applyAlignment="1">
      <alignment horizontal="center" vertical="top"/>
    </xf>
    <xf numFmtId="0" fontId="10" fillId="0" borderId="0" xfId="0" applyFont="1" applyAlignment="1">
      <alignment vertical="top"/>
    </xf>
    <xf numFmtId="0" fontId="6" fillId="0" borderId="0" xfId="0" applyFont="1" applyFill="1" applyAlignment="1">
      <alignment horizontal="right" vertical="top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horizontal="right" vertical="top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vertical="top"/>
    </xf>
    <xf numFmtId="1" fontId="6" fillId="0" borderId="0" xfId="0" applyNumberFormat="1" applyFont="1" applyAlignment="1">
      <alignment horizontal="left" vertical="top"/>
    </xf>
    <xf numFmtId="1" fontId="7" fillId="0" borderId="0" xfId="0" applyNumberFormat="1" applyFont="1" applyBorder="1" applyAlignment="1">
      <alignment horizontal="center" vertical="top"/>
    </xf>
    <xf numFmtId="1" fontId="12" fillId="0" borderId="0" xfId="0" applyNumberFormat="1" applyFont="1" applyAlignment="1">
      <alignment horizontal="left" vertical="top"/>
    </xf>
    <xf numFmtId="1" fontId="12" fillId="0" borderId="0" xfId="0" applyNumberFormat="1" applyFont="1" applyBorder="1" applyAlignment="1">
      <alignment horizontal="center" vertical="top"/>
    </xf>
    <xf numFmtId="1" fontId="7" fillId="0" borderId="0" xfId="0" applyNumberFormat="1" applyFont="1" applyAlignment="1">
      <alignment horizontal="center" vertical="top"/>
    </xf>
    <xf numFmtId="1" fontId="12" fillId="0" borderId="0" xfId="0" applyNumberFormat="1" applyFont="1" applyAlignment="1">
      <alignment horizontal="center" vertical="top"/>
    </xf>
    <xf numFmtId="1" fontId="12" fillId="0" borderId="0" xfId="0" applyNumberFormat="1" applyFont="1" applyAlignment="1">
      <alignment vertical="top"/>
    </xf>
    <xf numFmtId="0" fontId="6" fillId="0" borderId="0" xfId="0" applyFont="1" applyAlignment="1">
      <alignment vertical="center"/>
    </xf>
    <xf numFmtId="0" fontId="13" fillId="0" borderId="0" xfId="1" applyFont="1" applyAlignment="1">
      <alignment vertical="center"/>
    </xf>
  </cellXfs>
  <cellStyles count="4">
    <cellStyle name="Link" xfId="1" builtinId="8"/>
    <cellStyle name="Standard" xfId="0" builtinId="0"/>
    <cellStyle name="Standard 2" xfId="2" xr:uid="{50CBBE28-94AE-44C9-A745-64B8010C662B}"/>
    <cellStyle name="Standard 4" xfId="3" xr:uid="{50422B75-2AB7-4D43-8D37-3E4AAF7BF8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/github/IM_Data/helpers/AGS_Namen_Kom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3/Datentabellen/2022_1-4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Anpassungssichten"/>
    </sheetNames>
    <sheetDataSet>
      <sheetData sheetId="0">
        <row r="1">
          <cell r="A1">
            <v>101</v>
          </cell>
          <cell r="B1" t="str">
            <v>Braunschweig, Stadt</v>
          </cell>
          <cell r="C1" t="str">
            <v>"Braunschweig, Stadt"</v>
          </cell>
        </row>
        <row r="2">
          <cell r="A2">
            <v>102</v>
          </cell>
          <cell r="B2" t="str">
            <v>Salzgitter, Stadt</v>
          </cell>
          <cell r="C2" t="str">
            <v>"Salzgitter, Stadt"</v>
          </cell>
        </row>
        <row r="3">
          <cell r="A3">
            <v>103</v>
          </cell>
          <cell r="B3" t="str">
            <v>Wolfsburg, Stadt</v>
          </cell>
          <cell r="C3" t="str">
            <v>"Wolfsburg, Stadt"</v>
          </cell>
        </row>
        <row r="4">
          <cell r="A4">
            <v>151</v>
          </cell>
          <cell r="B4" t="str">
            <v>Gifhorn</v>
          </cell>
          <cell r="C4" t="str">
            <v>"Gifhorn"</v>
          </cell>
        </row>
        <row r="5">
          <cell r="A5">
            <v>152</v>
          </cell>
          <cell r="B5" t="str">
            <v>Göttingen</v>
          </cell>
          <cell r="C5" t="str">
            <v>"Göttingen"</v>
          </cell>
        </row>
        <row r="6">
          <cell r="A6">
            <v>152012</v>
          </cell>
          <cell r="B6" t="str">
            <v xml:space="preserve">   dav. Göttingen, Stadt</v>
          </cell>
          <cell r="C6" t="str">
            <v>"   dav. Göttingen, Stadt"</v>
          </cell>
        </row>
        <row r="7">
          <cell r="A7">
            <v>152999</v>
          </cell>
          <cell r="B7" t="str">
            <v xml:space="preserve">   dav. Göttingen, Umland</v>
          </cell>
          <cell r="C7" t="str">
            <v>"   dav. Göttingen, Umland"</v>
          </cell>
        </row>
        <row r="8">
          <cell r="A8">
            <v>153</v>
          </cell>
          <cell r="B8" t="str">
            <v>Goslar</v>
          </cell>
          <cell r="C8" t="str">
            <v>"Goslar"</v>
          </cell>
        </row>
        <row r="9">
          <cell r="A9">
            <v>154</v>
          </cell>
          <cell r="B9" t="str">
            <v>Helmstedt</v>
          </cell>
          <cell r="C9" t="str">
            <v>"Helmstedt"</v>
          </cell>
        </row>
        <row r="10">
          <cell r="A10">
            <v>155</v>
          </cell>
          <cell r="B10" t="str">
            <v>Northeim</v>
          </cell>
          <cell r="C10" t="str">
            <v>"Northeim"</v>
          </cell>
        </row>
        <row r="11">
          <cell r="A11">
            <v>156</v>
          </cell>
          <cell r="B11" t="str">
            <v>Osterode</v>
          </cell>
          <cell r="C11" t="str">
            <v>"Osterode"</v>
          </cell>
        </row>
        <row r="12">
          <cell r="A12">
            <v>157</v>
          </cell>
          <cell r="B12" t="str">
            <v>Peine</v>
          </cell>
          <cell r="C12" t="str">
            <v>"Peine"</v>
          </cell>
        </row>
        <row r="13">
          <cell r="A13">
            <v>158</v>
          </cell>
          <cell r="B13" t="str">
            <v>Wolfenbüttel</v>
          </cell>
          <cell r="C13" t="str">
            <v>"Wolfenbüttel"</v>
          </cell>
        </row>
        <row r="14">
          <cell r="A14">
            <v>159</v>
          </cell>
          <cell r="B14" t="str">
            <v>Göttingen</v>
          </cell>
          <cell r="C14" t="str">
            <v>"Göttingen"</v>
          </cell>
        </row>
        <row r="15">
          <cell r="A15">
            <v>159016</v>
          </cell>
          <cell r="B15" t="str">
            <v xml:space="preserve">   dav. Göttingen, Stadt</v>
          </cell>
          <cell r="C15" t="str">
            <v>"   dav. Göttingen, Stadt"</v>
          </cell>
        </row>
        <row r="16">
          <cell r="A16">
            <v>159999</v>
          </cell>
          <cell r="B16" t="str">
            <v xml:space="preserve">   dav. Göttingen, Umland</v>
          </cell>
          <cell r="C16" t="str">
            <v>"   dav. Göttingen, Umland"</v>
          </cell>
        </row>
        <row r="17">
          <cell r="A17">
            <v>1</v>
          </cell>
          <cell r="B17" t="str">
            <v>Statistische Region Braunschweig</v>
          </cell>
          <cell r="C17" t="str">
            <v>"Statistische Region Braunschweig"</v>
          </cell>
        </row>
        <row r="18">
          <cell r="A18">
            <v>241</v>
          </cell>
          <cell r="B18" t="str">
            <v>Region Hannover</v>
          </cell>
          <cell r="C18" t="str">
            <v>"Region Hannover"</v>
          </cell>
        </row>
        <row r="19">
          <cell r="A19">
            <v>241001</v>
          </cell>
          <cell r="B19" t="str">
            <v>dav. Hannover, Lhst.</v>
          </cell>
          <cell r="C19" t="str">
            <v>"dav. Hannover, Lhst."</v>
          </cell>
        </row>
        <row r="20">
          <cell r="A20">
            <v>241999</v>
          </cell>
          <cell r="B20" t="str">
            <v>dav. Hannover, Umland</v>
          </cell>
          <cell r="C20" t="str">
            <v>"dav. Hannover, Umland"</v>
          </cell>
        </row>
        <row r="21">
          <cell r="A21">
            <v>251</v>
          </cell>
          <cell r="B21" t="str">
            <v>Diepholz</v>
          </cell>
          <cell r="C21" t="str">
            <v>"Diepholz"</v>
          </cell>
        </row>
        <row r="22">
          <cell r="A22">
            <v>252</v>
          </cell>
          <cell r="B22" t="str">
            <v>Hameln-Pyrmont</v>
          </cell>
          <cell r="C22" t="str">
            <v>"Hameln-Pyrmont"</v>
          </cell>
        </row>
        <row r="23">
          <cell r="A23">
            <v>254</v>
          </cell>
          <cell r="B23" t="str">
            <v>Hildesheim</v>
          </cell>
          <cell r="C23" t="str">
            <v>"Hildesheim"</v>
          </cell>
        </row>
        <row r="24">
          <cell r="A24">
            <v>254021</v>
          </cell>
          <cell r="B24" t="str">
            <v xml:space="preserve">   dav. Hildesheim, Stadt</v>
          </cell>
          <cell r="C24" t="str">
            <v>"   dav. Hildesheim, Stadt"</v>
          </cell>
        </row>
        <row r="25">
          <cell r="A25">
            <v>254999</v>
          </cell>
          <cell r="B25" t="str">
            <v xml:space="preserve">   dav. Hildesheim, Umland</v>
          </cell>
          <cell r="C25" t="str">
            <v>"   dav. Hildesheim, Umland"</v>
          </cell>
        </row>
        <row r="26">
          <cell r="A26">
            <v>255</v>
          </cell>
          <cell r="B26" t="str">
            <v>Holzminden</v>
          </cell>
          <cell r="C26" t="str">
            <v>"Holzminden"</v>
          </cell>
        </row>
        <row r="27">
          <cell r="A27">
            <v>256</v>
          </cell>
          <cell r="B27" t="str">
            <v>Nienburg (Weser)</v>
          </cell>
          <cell r="C27" t="str">
            <v>"Nienburg (Weser)"</v>
          </cell>
        </row>
        <row r="28">
          <cell r="A28">
            <v>257</v>
          </cell>
          <cell r="B28" t="str">
            <v>Schaumburg</v>
          </cell>
          <cell r="C28" t="str">
            <v>"Schaumburg"</v>
          </cell>
        </row>
        <row r="29">
          <cell r="A29">
            <v>2</v>
          </cell>
          <cell r="B29" t="str">
            <v>Statistische Region Hannover</v>
          </cell>
          <cell r="C29" t="str">
            <v>"Statistische Region Hannover"</v>
          </cell>
        </row>
        <row r="30">
          <cell r="A30">
            <v>351</v>
          </cell>
          <cell r="B30" t="str">
            <v>Celle</v>
          </cell>
          <cell r="C30" t="str">
            <v>"Celle"</v>
          </cell>
        </row>
        <row r="31">
          <cell r="A31">
            <v>352</v>
          </cell>
          <cell r="B31" t="str">
            <v>Cuxhaven</v>
          </cell>
          <cell r="C31" t="str">
            <v>"Cuxhaven"</v>
          </cell>
        </row>
        <row r="32">
          <cell r="A32">
            <v>353</v>
          </cell>
          <cell r="B32" t="str">
            <v>Harburg</v>
          </cell>
          <cell r="C32" t="str">
            <v>"Harburg"</v>
          </cell>
        </row>
        <row r="33">
          <cell r="A33">
            <v>354</v>
          </cell>
          <cell r="B33" t="str">
            <v>Lüchow-Dannenberg</v>
          </cell>
          <cell r="C33" t="str">
            <v>"Lüchow-Dannenberg"</v>
          </cell>
        </row>
        <row r="34">
          <cell r="A34">
            <v>354360</v>
          </cell>
          <cell r="B34" t="str">
            <v>Lüchow-Dannenberg / Uelzen</v>
          </cell>
          <cell r="C34" t="str">
            <v>"Lüchow-Dannenberg / Uelzen"</v>
          </cell>
        </row>
        <row r="35">
          <cell r="A35" t="str">
            <v>360/ 354</v>
          </cell>
          <cell r="B35" t="str">
            <v>Uelzen Lüchow-Dannenberg</v>
          </cell>
          <cell r="C35" t="str">
            <v>"Uelzen Lüchow-Dannenberg"</v>
          </cell>
        </row>
        <row r="36">
          <cell r="A36">
            <v>355</v>
          </cell>
          <cell r="B36" t="str">
            <v>Lüneburg</v>
          </cell>
          <cell r="C36" t="str">
            <v>"Lüneburg"</v>
          </cell>
        </row>
        <row r="37">
          <cell r="A37">
            <v>356</v>
          </cell>
          <cell r="B37" t="str">
            <v>Osterholz</v>
          </cell>
          <cell r="C37" t="str">
            <v>"Osterholz"</v>
          </cell>
        </row>
        <row r="38">
          <cell r="A38">
            <v>357</v>
          </cell>
          <cell r="B38" t="str">
            <v>Rotenburg (Wümme)</v>
          </cell>
          <cell r="C38" t="str">
            <v>"Rotenburg (Wümme)"</v>
          </cell>
        </row>
        <row r="39">
          <cell r="A39">
            <v>358</v>
          </cell>
          <cell r="B39" t="str">
            <v>Heidekreis</v>
          </cell>
          <cell r="C39" t="str">
            <v>"Heidekreis"</v>
          </cell>
        </row>
        <row r="40">
          <cell r="A40">
            <v>359</v>
          </cell>
          <cell r="B40" t="str">
            <v>Stade</v>
          </cell>
          <cell r="C40" t="str">
            <v>"Stade"</v>
          </cell>
        </row>
        <row r="41">
          <cell r="A41">
            <v>360</v>
          </cell>
          <cell r="B41" t="str">
            <v>Uelzen</v>
          </cell>
          <cell r="C41" t="str">
            <v>"Uelzen"</v>
          </cell>
        </row>
        <row r="42">
          <cell r="A42">
            <v>361</v>
          </cell>
          <cell r="B42" t="str">
            <v>Verden</v>
          </cell>
          <cell r="C42" t="str">
            <v>"Verden"</v>
          </cell>
        </row>
        <row r="43">
          <cell r="A43">
            <v>3</v>
          </cell>
          <cell r="B43" t="str">
            <v>Statistische Region Lüneburg</v>
          </cell>
          <cell r="C43" t="str">
            <v>"Statistische Region Lüneburg"</v>
          </cell>
        </row>
        <row r="44">
          <cell r="A44">
            <v>401</v>
          </cell>
          <cell r="B44" t="str">
            <v>Delmenhorst, Stadt</v>
          </cell>
          <cell r="C44" t="str">
            <v>"Delmenhorst, Stadt"</v>
          </cell>
        </row>
        <row r="45">
          <cell r="A45">
            <v>402457</v>
          </cell>
          <cell r="B45" t="str">
            <v>Emden, Stadt / Leer</v>
          </cell>
          <cell r="C45" t="str">
            <v>"Emden, Stadt / Leer"</v>
          </cell>
        </row>
        <row r="46">
          <cell r="A46">
            <v>455462</v>
          </cell>
          <cell r="B46" t="str">
            <v>Friesland / Wittmund</v>
          </cell>
          <cell r="C46" t="str">
            <v>"Friesland / Wittmund"</v>
          </cell>
        </row>
        <row r="47">
          <cell r="A47">
            <v>402</v>
          </cell>
          <cell r="B47" t="str">
            <v>Emden, Stadt</v>
          </cell>
          <cell r="C47" t="str">
            <v>"Emden, Stadt"</v>
          </cell>
        </row>
        <row r="48">
          <cell r="A48" t="str">
            <v>402 / 457</v>
          </cell>
          <cell r="B48" t="str">
            <v>Emden, Stadt / Leer</v>
          </cell>
          <cell r="C48" t="str">
            <v>"Emden, Stadt / Leer"</v>
          </cell>
        </row>
        <row r="49">
          <cell r="A49" t="str">
            <v>402 / 457</v>
          </cell>
          <cell r="B49" t="str">
            <v>Leer / Emden, Stadt</v>
          </cell>
          <cell r="C49" t="str">
            <v>"Leer / Emden, Stadt"</v>
          </cell>
        </row>
        <row r="50">
          <cell r="A50">
            <v>403</v>
          </cell>
          <cell r="B50" t="str">
            <v>Oldenburg (Oldb), Stadt</v>
          </cell>
          <cell r="C50" t="str">
            <v>"Oldenburg (Oldb), Stadt"</v>
          </cell>
        </row>
        <row r="51">
          <cell r="A51">
            <v>404</v>
          </cell>
          <cell r="B51" t="str">
            <v>Osnabrück, Stadt</v>
          </cell>
          <cell r="C51" t="str">
            <v>"Osnabrück, Stadt"</v>
          </cell>
        </row>
        <row r="52">
          <cell r="A52">
            <v>405</v>
          </cell>
          <cell r="B52" t="str">
            <v>Wilhelmshaven, Stadt</v>
          </cell>
          <cell r="C52" t="str">
            <v>"Wilhelmshaven, Stadt"</v>
          </cell>
        </row>
        <row r="53">
          <cell r="A53">
            <v>451</v>
          </cell>
          <cell r="B53" t="str">
            <v>Ammerland</v>
          </cell>
          <cell r="C53" t="str">
            <v>"Ammerland"</v>
          </cell>
        </row>
        <row r="54">
          <cell r="A54">
            <v>452</v>
          </cell>
          <cell r="B54" t="str">
            <v>Aurich</v>
          </cell>
          <cell r="C54" t="str">
            <v>"Aurich"</v>
          </cell>
        </row>
        <row r="55">
          <cell r="A55">
            <v>453</v>
          </cell>
          <cell r="B55" t="str">
            <v>Cloppenburg</v>
          </cell>
          <cell r="C55" t="str">
            <v>"Cloppenburg"</v>
          </cell>
        </row>
        <row r="56">
          <cell r="A56">
            <v>454</v>
          </cell>
          <cell r="B56" t="str">
            <v>Emsland</v>
          </cell>
          <cell r="C56" t="str">
            <v>"Emsland"</v>
          </cell>
        </row>
        <row r="57">
          <cell r="A57">
            <v>455</v>
          </cell>
          <cell r="B57" t="str">
            <v>Friesland</v>
          </cell>
          <cell r="C57" t="str">
            <v>"Friesland"</v>
          </cell>
        </row>
        <row r="58">
          <cell r="A58" t="str">
            <v>455 / 462</v>
          </cell>
          <cell r="B58" t="str">
            <v>Friesland / Wittmund</v>
          </cell>
          <cell r="C58" t="str">
            <v>"Friesland / Wittmund"</v>
          </cell>
        </row>
        <row r="59">
          <cell r="A59" t="str">
            <v>455 / 462</v>
          </cell>
          <cell r="B59" t="str">
            <v>Wittmund / Friesland</v>
          </cell>
          <cell r="C59" t="str">
            <v>"Wittmund / Friesland"</v>
          </cell>
        </row>
        <row r="60">
          <cell r="A60">
            <v>456</v>
          </cell>
          <cell r="B60" t="str">
            <v>Grafschaft Bentheim</v>
          </cell>
          <cell r="C60" t="str">
            <v>"Grafschaft Bentheim"</v>
          </cell>
        </row>
        <row r="61">
          <cell r="A61">
            <v>457</v>
          </cell>
          <cell r="B61" t="str">
            <v>Leer</v>
          </cell>
          <cell r="C61" t="str">
            <v>"Leer"</v>
          </cell>
        </row>
        <row r="62">
          <cell r="A62">
            <v>458</v>
          </cell>
          <cell r="B62" t="str">
            <v>Oldenburg</v>
          </cell>
          <cell r="C62" t="str">
            <v>"Oldenburg"</v>
          </cell>
        </row>
        <row r="63">
          <cell r="A63">
            <v>459</v>
          </cell>
          <cell r="B63" t="str">
            <v>Osnabrück</v>
          </cell>
          <cell r="C63" t="str">
            <v>"Osnabrück"</v>
          </cell>
        </row>
        <row r="64">
          <cell r="A64">
            <v>460</v>
          </cell>
          <cell r="B64" t="str">
            <v>Vechta</v>
          </cell>
          <cell r="C64" t="str">
            <v>"Vechta"</v>
          </cell>
        </row>
        <row r="65">
          <cell r="A65">
            <v>461</v>
          </cell>
          <cell r="B65" t="str">
            <v>Wesermarsch</v>
          </cell>
          <cell r="C65" t="str">
            <v>"Wesermarsch"</v>
          </cell>
        </row>
        <row r="66">
          <cell r="A66">
            <v>462</v>
          </cell>
          <cell r="B66" t="str">
            <v>Wittmund</v>
          </cell>
          <cell r="C66" t="str">
            <v>"Wittmund"</v>
          </cell>
        </row>
        <row r="67">
          <cell r="A67">
            <v>4</v>
          </cell>
          <cell r="B67" t="str">
            <v>Statistische Region Weser-Ems</v>
          </cell>
          <cell r="C67" t="str">
            <v>"Statistische Region Weser-Ems"</v>
          </cell>
        </row>
        <row r="68">
          <cell r="A68">
            <v>0</v>
          </cell>
          <cell r="B68" t="str">
            <v>Niedersachsen</v>
          </cell>
          <cell r="C68" t="str">
            <v>"Niedersachsen"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4-5_Download"/>
      <sheetName val="2022_1-4-5_Rohdaten"/>
      <sheetName val="2021_1-4-5_Rohdaten"/>
      <sheetName val="2020_1-4-5_Rohdaten"/>
      <sheetName val="1-4-5_CSV_Vorbereitung_alt"/>
      <sheetName val="1-4-5_CSV_Vorbereitung"/>
      <sheetName val="1-4-5_CSV_Export"/>
      <sheetName val="2019_A22_Karte_Berechnung"/>
      <sheetName val="A1_2019"/>
      <sheetName val="2019_A22_Karte"/>
      <sheetName val="2018_A22_Rand"/>
      <sheetName val="A22_2017_roh"/>
      <sheetName val="A22_2018_roh"/>
      <sheetName val="A22_2019_roh"/>
    </sheetNames>
    <sheetDataSet>
      <sheetData sheetId="0"/>
      <sheetData sheetId="1">
        <row r="4">
          <cell r="C4">
            <v>101</v>
          </cell>
          <cell r="D4" t="str">
            <v xml:space="preserve">Braunschweig,Stadt       </v>
          </cell>
          <cell r="E4">
            <v>8929</v>
          </cell>
          <cell r="F4">
            <v>473</v>
          </cell>
          <cell r="G4">
            <v>8456</v>
          </cell>
          <cell r="H4">
            <v>4660</v>
          </cell>
          <cell r="I4">
            <v>4269</v>
          </cell>
          <cell r="J4">
            <v>2745</v>
          </cell>
          <cell r="K4">
            <v>684</v>
          </cell>
          <cell r="L4">
            <v>2061</v>
          </cell>
          <cell r="M4">
            <v>1699</v>
          </cell>
          <cell r="N4">
            <v>1046</v>
          </cell>
          <cell r="O4">
            <v>6184</v>
          </cell>
          <cell r="P4">
            <v>-211</v>
          </cell>
          <cell r="Q4">
            <v>6395</v>
          </cell>
          <cell r="R4">
            <v>2961</v>
          </cell>
          <cell r="S4">
            <v>3223</v>
          </cell>
        </row>
        <row r="5">
          <cell r="C5">
            <v>102</v>
          </cell>
          <cell r="D5" t="str">
            <v xml:space="preserve">Salzgitter,Stadt         </v>
          </cell>
          <cell r="E5">
            <v>2965</v>
          </cell>
          <cell r="F5">
            <v>189</v>
          </cell>
          <cell r="G5">
            <v>2776</v>
          </cell>
          <cell r="H5">
            <v>1563</v>
          </cell>
          <cell r="I5">
            <v>1402</v>
          </cell>
          <cell r="J5">
            <v>1280</v>
          </cell>
          <cell r="K5">
            <v>245</v>
          </cell>
          <cell r="L5">
            <v>1035</v>
          </cell>
          <cell r="M5">
            <v>823</v>
          </cell>
          <cell r="N5">
            <v>457</v>
          </cell>
          <cell r="O5">
            <v>1685</v>
          </cell>
          <cell r="P5">
            <v>-56</v>
          </cell>
          <cell r="Q5">
            <v>1741</v>
          </cell>
          <cell r="R5">
            <v>740</v>
          </cell>
          <cell r="S5">
            <v>945</v>
          </cell>
        </row>
        <row r="6">
          <cell r="C6">
            <v>103</v>
          </cell>
          <cell r="D6" t="str">
            <v xml:space="preserve">Wolfsburg,Stadt          </v>
          </cell>
          <cell r="E6">
            <v>3685</v>
          </cell>
          <cell r="F6">
            <v>197</v>
          </cell>
          <cell r="G6">
            <v>3488</v>
          </cell>
          <cell r="H6">
            <v>1694</v>
          </cell>
          <cell r="I6">
            <v>1991</v>
          </cell>
          <cell r="J6">
            <v>1257</v>
          </cell>
          <cell r="K6">
            <v>300</v>
          </cell>
          <cell r="L6">
            <v>957</v>
          </cell>
          <cell r="M6">
            <v>749</v>
          </cell>
          <cell r="N6">
            <v>508</v>
          </cell>
          <cell r="O6">
            <v>2428</v>
          </cell>
          <cell r="P6">
            <v>-103</v>
          </cell>
          <cell r="Q6">
            <v>2531</v>
          </cell>
          <cell r="R6">
            <v>945</v>
          </cell>
          <cell r="S6">
            <v>1483</v>
          </cell>
        </row>
        <row r="7">
          <cell r="C7">
            <v>151</v>
          </cell>
          <cell r="D7" t="str">
            <v xml:space="preserve">Gifhorn                  </v>
          </cell>
          <cell r="E7">
            <v>3604</v>
          </cell>
          <cell r="F7">
            <v>254</v>
          </cell>
          <cell r="G7">
            <v>3350</v>
          </cell>
          <cell r="H7">
            <v>1663</v>
          </cell>
          <cell r="I7">
            <v>1941</v>
          </cell>
          <cell r="J7">
            <v>1476</v>
          </cell>
          <cell r="K7">
            <v>375</v>
          </cell>
          <cell r="L7">
            <v>1101</v>
          </cell>
          <cell r="M7">
            <v>854</v>
          </cell>
          <cell r="N7">
            <v>622</v>
          </cell>
          <cell r="O7">
            <v>2128</v>
          </cell>
          <cell r="P7">
            <v>-121</v>
          </cell>
          <cell r="Q7">
            <v>2249</v>
          </cell>
          <cell r="R7">
            <v>809</v>
          </cell>
          <cell r="S7">
            <v>1319</v>
          </cell>
        </row>
        <row r="8">
          <cell r="C8">
            <v>153</v>
          </cell>
          <cell r="D8" t="str">
            <v xml:space="preserve">Goslar                   </v>
          </cell>
          <cell r="E8">
            <v>4572</v>
          </cell>
          <cell r="F8">
            <v>258</v>
          </cell>
          <cell r="G8">
            <v>4314</v>
          </cell>
          <cell r="H8">
            <v>2533</v>
          </cell>
          <cell r="I8">
            <v>2039</v>
          </cell>
          <cell r="J8">
            <v>1574</v>
          </cell>
          <cell r="K8">
            <v>420</v>
          </cell>
          <cell r="L8">
            <v>1154</v>
          </cell>
          <cell r="M8">
            <v>980</v>
          </cell>
          <cell r="N8">
            <v>594</v>
          </cell>
          <cell r="O8">
            <v>2998</v>
          </cell>
          <cell r="P8">
            <v>-162</v>
          </cell>
          <cell r="Q8">
            <v>3160</v>
          </cell>
          <cell r="R8">
            <v>1553</v>
          </cell>
          <cell r="S8">
            <v>1445</v>
          </cell>
        </row>
        <row r="9">
          <cell r="C9">
            <v>154</v>
          </cell>
          <cell r="D9" t="str">
            <v xml:space="preserve">Helmstedt                </v>
          </cell>
          <cell r="E9">
            <v>2233</v>
          </cell>
          <cell r="F9">
            <v>146</v>
          </cell>
          <cell r="G9">
            <v>2087</v>
          </cell>
          <cell r="H9">
            <v>983</v>
          </cell>
          <cell r="I9">
            <v>1250</v>
          </cell>
          <cell r="J9">
            <v>950</v>
          </cell>
          <cell r="K9">
            <v>236</v>
          </cell>
          <cell r="L9">
            <v>714</v>
          </cell>
          <cell r="M9">
            <v>535</v>
          </cell>
          <cell r="N9">
            <v>415</v>
          </cell>
          <cell r="O9">
            <v>1283</v>
          </cell>
          <cell r="P9">
            <v>-90</v>
          </cell>
          <cell r="Q9">
            <v>1373</v>
          </cell>
          <cell r="R9">
            <v>448</v>
          </cell>
          <cell r="S9">
            <v>835</v>
          </cell>
        </row>
        <row r="10">
          <cell r="C10">
            <v>155</v>
          </cell>
          <cell r="D10" t="str">
            <v xml:space="preserve">Northeim                 </v>
          </cell>
          <cell r="E10">
            <v>3331</v>
          </cell>
          <cell r="F10">
            <v>252</v>
          </cell>
          <cell r="G10">
            <v>3079</v>
          </cell>
          <cell r="H10">
            <v>1555</v>
          </cell>
          <cell r="I10">
            <v>1776</v>
          </cell>
          <cell r="J10">
            <v>1126</v>
          </cell>
          <cell r="K10">
            <v>343</v>
          </cell>
          <cell r="L10">
            <v>783</v>
          </cell>
          <cell r="M10">
            <v>649</v>
          </cell>
          <cell r="N10">
            <v>477</v>
          </cell>
          <cell r="O10">
            <v>2205</v>
          </cell>
          <cell r="P10">
            <v>-91</v>
          </cell>
          <cell r="Q10">
            <v>2296</v>
          </cell>
          <cell r="R10">
            <v>906</v>
          </cell>
          <cell r="S10">
            <v>1299</v>
          </cell>
        </row>
        <row r="11">
          <cell r="C11">
            <v>157</v>
          </cell>
          <cell r="D11" t="str">
            <v xml:space="preserve">Peine                    </v>
          </cell>
          <cell r="E11">
            <v>3332</v>
          </cell>
          <cell r="F11">
            <v>180</v>
          </cell>
          <cell r="G11">
            <v>3152</v>
          </cell>
          <cell r="H11">
            <v>1611</v>
          </cell>
          <cell r="I11">
            <v>1721</v>
          </cell>
          <cell r="J11">
            <v>1573</v>
          </cell>
          <cell r="K11">
            <v>323</v>
          </cell>
          <cell r="L11">
            <v>1250</v>
          </cell>
          <cell r="M11">
            <v>925</v>
          </cell>
          <cell r="N11">
            <v>648</v>
          </cell>
          <cell r="O11">
            <v>1759</v>
          </cell>
          <cell r="P11">
            <v>-143</v>
          </cell>
          <cell r="Q11">
            <v>1902</v>
          </cell>
          <cell r="R11">
            <v>686</v>
          </cell>
          <cell r="S11">
            <v>1073</v>
          </cell>
        </row>
        <row r="12">
          <cell r="C12">
            <v>158</v>
          </cell>
          <cell r="D12" t="str">
            <v xml:space="preserve">Wolfenbüttel             </v>
          </cell>
          <cell r="E12">
            <v>2106</v>
          </cell>
          <cell r="F12">
            <v>180</v>
          </cell>
          <cell r="G12">
            <v>1926</v>
          </cell>
          <cell r="H12">
            <v>1038</v>
          </cell>
          <cell r="I12">
            <v>1068</v>
          </cell>
          <cell r="J12">
            <v>706</v>
          </cell>
          <cell r="K12">
            <v>297</v>
          </cell>
          <cell r="L12">
            <v>409</v>
          </cell>
          <cell r="M12">
            <v>407</v>
          </cell>
          <cell r="N12">
            <v>299</v>
          </cell>
          <cell r="O12">
            <v>1400</v>
          </cell>
          <cell r="P12">
            <v>-117</v>
          </cell>
          <cell r="Q12">
            <v>1517</v>
          </cell>
          <cell r="R12">
            <v>631</v>
          </cell>
          <cell r="S12">
            <v>769</v>
          </cell>
        </row>
        <row r="13">
          <cell r="C13">
            <v>159</v>
          </cell>
          <cell r="D13" t="str">
            <v xml:space="preserve">Göttingen                </v>
          </cell>
          <cell r="E13">
            <v>20537</v>
          </cell>
          <cell r="F13">
            <v>7414</v>
          </cell>
          <cell r="G13">
            <v>13123</v>
          </cell>
          <cell r="H13">
            <v>9879</v>
          </cell>
          <cell r="I13">
            <v>10658</v>
          </cell>
          <cell r="J13">
            <v>4256</v>
          </cell>
          <cell r="K13">
            <v>1318</v>
          </cell>
          <cell r="L13">
            <v>2938</v>
          </cell>
          <cell r="M13">
            <v>2229</v>
          </cell>
          <cell r="N13">
            <v>2027</v>
          </cell>
          <cell r="O13">
            <v>16281</v>
          </cell>
          <cell r="P13">
            <v>6096</v>
          </cell>
          <cell r="Q13">
            <v>10185</v>
          </cell>
          <cell r="R13">
            <v>7650</v>
          </cell>
          <cell r="S13">
            <v>8631</v>
          </cell>
        </row>
        <row r="14">
          <cell r="C14" t="e">
            <v>#VALUE!</v>
          </cell>
          <cell r="D14" t="str">
            <v xml:space="preserve">Göttingen,Stadt          </v>
          </cell>
          <cell r="E14">
            <v>4430</v>
          </cell>
          <cell r="F14">
            <v>307</v>
          </cell>
          <cell r="G14">
            <v>4123</v>
          </cell>
          <cell r="H14">
            <v>2079</v>
          </cell>
          <cell r="I14">
            <v>2351</v>
          </cell>
          <cell r="J14">
            <v>2006</v>
          </cell>
          <cell r="K14">
            <v>467</v>
          </cell>
          <cell r="L14">
            <v>1539</v>
          </cell>
          <cell r="M14">
            <v>1025</v>
          </cell>
          <cell r="N14">
            <v>981</v>
          </cell>
          <cell r="O14">
            <v>2424</v>
          </cell>
          <cell r="P14">
            <v>-160</v>
          </cell>
          <cell r="Q14">
            <v>2584</v>
          </cell>
          <cell r="R14">
            <v>1054</v>
          </cell>
          <cell r="S14">
            <v>1370</v>
          </cell>
        </row>
        <row r="15">
          <cell r="C15" t="e">
            <v>#VALUE!</v>
          </cell>
          <cell r="D15" t="str">
            <v xml:space="preserve">Göttingen Umland         </v>
          </cell>
          <cell r="E15">
            <v>16107</v>
          </cell>
          <cell r="F15">
            <v>7107</v>
          </cell>
          <cell r="G15">
            <v>9000</v>
          </cell>
          <cell r="H15">
            <v>7800</v>
          </cell>
          <cell r="I15">
            <v>8307</v>
          </cell>
          <cell r="J15">
            <v>2250</v>
          </cell>
          <cell r="K15">
            <v>851</v>
          </cell>
          <cell r="L15">
            <v>1399</v>
          </cell>
          <cell r="M15">
            <v>1204</v>
          </cell>
          <cell r="N15">
            <v>1046</v>
          </cell>
          <cell r="O15">
            <v>13857</v>
          </cell>
          <cell r="P15">
            <v>6256</v>
          </cell>
          <cell r="Q15">
            <v>7601</v>
          </cell>
          <cell r="R15">
            <v>6596</v>
          </cell>
          <cell r="S15">
            <v>7261</v>
          </cell>
        </row>
        <row r="16">
          <cell r="C16">
            <v>1</v>
          </cell>
          <cell r="D16" t="str">
            <v xml:space="preserve">Braunschweig             </v>
          </cell>
          <cell r="E16">
            <v>55294</v>
          </cell>
          <cell r="F16">
            <v>9543</v>
          </cell>
          <cell r="G16">
            <v>45751</v>
          </cell>
          <cell r="H16">
            <v>27179</v>
          </cell>
          <cell r="I16">
            <v>28115</v>
          </cell>
          <cell r="J16">
            <v>16943</v>
          </cell>
          <cell r="K16">
            <v>4541</v>
          </cell>
          <cell r="L16">
            <v>12402</v>
          </cell>
          <cell r="M16">
            <v>9850</v>
          </cell>
          <cell r="N16">
            <v>7093</v>
          </cell>
          <cell r="O16">
            <v>38351</v>
          </cell>
          <cell r="P16">
            <v>5002</v>
          </cell>
          <cell r="Q16">
            <v>33349</v>
          </cell>
          <cell r="R16">
            <v>17329</v>
          </cell>
          <cell r="S16">
            <v>21022</v>
          </cell>
        </row>
        <row r="17">
          <cell r="C17">
            <v>241</v>
          </cell>
          <cell r="D17" t="str">
            <v xml:space="preserve">Region Hannover          </v>
          </cell>
          <cell r="E17">
            <v>31050</v>
          </cell>
          <cell r="F17">
            <v>2537</v>
          </cell>
          <cell r="G17">
            <v>28513</v>
          </cell>
          <cell r="H17">
            <v>14697</v>
          </cell>
          <cell r="I17">
            <v>16353</v>
          </cell>
          <cell r="J17">
            <v>12625</v>
          </cell>
          <cell r="K17">
            <v>3462</v>
          </cell>
          <cell r="L17">
            <v>9163</v>
          </cell>
          <cell r="M17">
            <v>7600</v>
          </cell>
          <cell r="N17">
            <v>5025</v>
          </cell>
          <cell r="O17">
            <v>18425</v>
          </cell>
          <cell r="P17">
            <v>-925</v>
          </cell>
          <cell r="Q17">
            <v>19350</v>
          </cell>
          <cell r="R17">
            <v>7097</v>
          </cell>
          <cell r="S17">
            <v>11328</v>
          </cell>
        </row>
        <row r="18">
          <cell r="C18">
            <v>241001</v>
          </cell>
          <cell r="D18" t="str">
            <v xml:space="preserve">Hannover,Landeshptst.    </v>
          </cell>
          <cell r="E18">
            <v>16912</v>
          </cell>
          <cell r="F18">
            <v>1463</v>
          </cell>
          <cell r="G18">
            <v>15449</v>
          </cell>
          <cell r="H18">
            <v>7999</v>
          </cell>
          <cell r="I18">
            <v>8913</v>
          </cell>
          <cell r="J18">
            <v>6534</v>
          </cell>
          <cell r="K18">
            <v>1844</v>
          </cell>
          <cell r="L18">
            <v>4690</v>
          </cell>
          <cell r="M18">
            <v>3920</v>
          </cell>
          <cell r="N18">
            <v>2614</v>
          </cell>
          <cell r="O18">
            <v>10378</v>
          </cell>
          <cell r="P18">
            <v>-381</v>
          </cell>
          <cell r="Q18">
            <v>10759</v>
          </cell>
          <cell r="R18">
            <v>4079</v>
          </cell>
          <cell r="S18">
            <v>6299</v>
          </cell>
        </row>
        <row r="19">
          <cell r="C19">
            <v>241999</v>
          </cell>
          <cell r="D19" t="str">
            <v xml:space="preserve">Hannover Umland          </v>
          </cell>
          <cell r="E19">
            <v>14138</v>
          </cell>
          <cell r="F19">
            <v>1074</v>
          </cell>
          <cell r="G19">
            <v>13064</v>
          </cell>
          <cell r="H19">
            <v>6698</v>
          </cell>
          <cell r="I19">
            <v>7440</v>
          </cell>
          <cell r="J19">
            <v>6091</v>
          </cell>
          <cell r="K19">
            <v>1618</v>
          </cell>
          <cell r="L19">
            <v>4473</v>
          </cell>
          <cell r="M19">
            <v>3680</v>
          </cell>
          <cell r="N19">
            <v>2411</v>
          </cell>
          <cell r="O19">
            <v>8047</v>
          </cell>
          <cell r="P19">
            <v>-544</v>
          </cell>
          <cell r="Q19">
            <v>8591</v>
          </cell>
          <cell r="R19">
            <v>3018</v>
          </cell>
          <cell r="S19">
            <v>5029</v>
          </cell>
        </row>
        <row r="20">
          <cell r="C20">
            <v>251</v>
          </cell>
          <cell r="D20" t="str">
            <v xml:space="preserve">Diepholz                 </v>
          </cell>
          <cell r="E20">
            <v>6241</v>
          </cell>
          <cell r="F20">
            <v>440</v>
          </cell>
          <cell r="G20">
            <v>5801</v>
          </cell>
          <cell r="H20">
            <v>2995</v>
          </cell>
          <cell r="I20">
            <v>3246</v>
          </cell>
          <cell r="J20">
            <v>3144</v>
          </cell>
          <cell r="K20">
            <v>584</v>
          </cell>
          <cell r="L20">
            <v>2560</v>
          </cell>
          <cell r="M20">
            <v>1831</v>
          </cell>
          <cell r="N20">
            <v>1313</v>
          </cell>
          <cell r="O20">
            <v>3097</v>
          </cell>
          <cell r="P20">
            <v>-144</v>
          </cell>
          <cell r="Q20">
            <v>3241</v>
          </cell>
          <cell r="R20">
            <v>1164</v>
          </cell>
          <cell r="S20">
            <v>1933</v>
          </cell>
        </row>
        <row r="21">
          <cell r="C21">
            <v>252</v>
          </cell>
          <cell r="D21" t="str">
            <v xml:space="preserve">Hameln-Pyrmont           </v>
          </cell>
          <cell r="E21">
            <v>3982</v>
          </cell>
          <cell r="F21">
            <v>358</v>
          </cell>
          <cell r="G21">
            <v>3624</v>
          </cell>
          <cell r="H21">
            <v>1840</v>
          </cell>
          <cell r="I21">
            <v>2142</v>
          </cell>
          <cell r="J21">
            <v>1648</v>
          </cell>
          <cell r="K21">
            <v>496</v>
          </cell>
          <cell r="L21">
            <v>1152</v>
          </cell>
          <cell r="M21">
            <v>946</v>
          </cell>
          <cell r="N21">
            <v>702</v>
          </cell>
          <cell r="O21">
            <v>2334</v>
          </cell>
          <cell r="P21">
            <v>-138</v>
          </cell>
          <cell r="Q21">
            <v>2472</v>
          </cell>
          <cell r="R21">
            <v>894</v>
          </cell>
          <cell r="S21">
            <v>1440</v>
          </cell>
        </row>
        <row r="22">
          <cell r="C22">
            <v>254</v>
          </cell>
          <cell r="D22" t="str">
            <v xml:space="preserve">Hildesheim               </v>
          </cell>
          <cell r="E22">
            <v>6490</v>
          </cell>
          <cell r="F22">
            <v>400</v>
          </cell>
          <cell r="G22">
            <v>6090</v>
          </cell>
          <cell r="H22">
            <v>3054</v>
          </cell>
          <cell r="I22">
            <v>3436</v>
          </cell>
          <cell r="J22">
            <v>2389</v>
          </cell>
          <cell r="K22">
            <v>607</v>
          </cell>
          <cell r="L22">
            <v>1782</v>
          </cell>
          <cell r="M22">
            <v>1405</v>
          </cell>
          <cell r="N22">
            <v>984</v>
          </cell>
          <cell r="O22">
            <v>4101</v>
          </cell>
          <cell r="P22">
            <v>-207</v>
          </cell>
          <cell r="Q22">
            <v>4308</v>
          </cell>
          <cell r="R22">
            <v>1649</v>
          </cell>
          <cell r="S22">
            <v>2452</v>
          </cell>
        </row>
        <row r="23">
          <cell r="C23">
            <v>255</v>
          </cell>
          <cell r="D23" t="str">
            <v xml:space="preserve">Holzminden               </v>
          </cell>
          <cell r="E23">
            <v>2281</v>
          </cell>
          <cell r="F23">
            <v>157</v>
          </cell>
          <cell r="G23">
            <v>2124</v>
          </cell>
          <cell r="H23">
            <v>1037</v>
          </cell>
          <cell r="I23">
            <v>1244</v>
          </cell>
          <cell r="J23">
            <v>800</v>
          </cell>
          <cell r="K23">
            <v>182</v>
          </cell>
          <cell r="L23">
            <v>618</v>
          </cell>
          <cell r="M23">
            <v>431</v>
          </cell>
          <cell r="N23">
            <v>369</v>
          </cell>
          <cell r="O23">
            <v>1481</v>
          </cell>
          <cell r="P23">
            <v>-25</v>
          </cell>
          <cell r="Q23">
            <v>1506</v>
          </cell>
          <cell r="R23">
            <v>606</v>
          </cell>
          <cell r="S23">
            <v>875</v>
          </cell>
        </row>
        <row r="24">
          <cell r="C24">
            <v>256</v>
          </cell>
          <cell r="D24" t="str">
            <v xml:space="preserve">Nienburg (Weser)         </v>
          </cell>
          <cell r="E24">
            <v>2996</v>
          </cell>
          <cell r="F24">
            <v>236</v>
          </cell>
          <cell r="G24">
            <v>2760</v>
          </cell>
          <cell r="H24">
            <v>1479</v>
          </cell>
          <cell r="I24">
            <v>1517</v>
          </cell>
          <cell r="J24">
            <v>1468</v>
          </cell>
          <cell r="K24">
            <v>379</v>
          </cell>
          <cell r="L24">
            <v>1089</v>
          </cell>
          <cell r="M24">
            <v>883</v>
          </cell>
          <cell r="N24">
            <v>585</v>
          </cell>
          <cell r="O24">
            <v>1528</v>
          </cell>
          <cell r="P24">
            <v>-143</v>
          </cell>
          <cell r="Q24">
            <v>1671</v>
          </cell>
          <cell r="R24">
            <v>596</v>
          </cell>
          <cell r="S24">
            <v>932</v>
          </cell>
        </row>
        <row r="25">
          <cell r="C25">
            <v>257</v>
          </cell>
          <cell r="D25" t="str">
            <v xml:space="preserve">Schaumburg               </v>
          </cell>
          <cell r="E25">
            <v>3483</v>
          </cell>
          <cell r="F25">
            <v>303</v>
          </cell>
          <cell r="G25">
            <v>3180</v>
          </cell>
          <cell r="H25">
            <v>1639</v>
          </cell>
          <cell r="I25">
            <v>1844</v>
          </cell>
          <cell r="J25">
            <v>1665</v>
          </cell>
          <cell r="K25">
            <v>437</v>
          </cell>
          <cell r="L25">
            <v>1228</v>
          </cell>
          <cell r="M25">
            <v>973</v>
          </cell>
          <cell r="N25">
            <v>692</v>
          </cell>
          <cell r="O25">
            <v>1818</v>
          </cell>
          <cell r="P25">
            <v>-134</v>
          </cell>
          <cell r="Q25">
            <v>1952</v>
          </cell>
          <cell r="R25">
            <v>666</v>
          </cell>
          <cell r="S25">
            <v>1152</v>
          </cell>
        </row>
        <row r="26">
          <cell r="C26">
            <v>2</v>
          </cell>
          <cell r="D26" t="str">
            <v xml:space="preserve">Hannover                 </v>
          </cell>
          <cell r="E26">
            <v>56523</v>
          </cell>
          <cell r="F26">
            <v>4431</v>
          </cell>
          <cell r="G26">
            <v>52092</v>
          </cell>
          <cell r="H26">
            <v>26741</v>
          </cell>
          <cell r="I26">
            <v>29782</v>
          </cell>
          <cell r="J26">
            <v>23739</v>
          </cell>
          <cell r="K26">
            <v>6147</v>
          </cell>
          <cell r="L26">
            <v>17592</v>
          </cell>
          <cell r="M26">
            <v>14069</v>
          </cell>
          <cell r="N26">
            <v>9670</v>
          </cell>
          <cell r="O26">
            <v>32784</v>
          </cell>
          <cell r="P26">
            <v>-1716</v>
          </cell>
          <cell r="Q26">
            <v>34500</v>
          </cell>
          <cell r="R26">
            <v>12672</v>
          </cell>
          <cell r="S26">
            <v>20112</v>
          </cell>
        </row>
        <row r="27">
          <cell r="C27">
            <v>351</v>
          </cell>
          <cell r="D27" t="str">
            <v xml:space="preserve">Celle                    </v>
          </cell>
          <cell r="E27">
            <v>4486</v>
          </cell>
          <cell r="F27">
            <v>375</v>
          </cell>
          <cell r="G27">
            <v>4111</v>
          </cell>
          <cell r="H27">
            <v>2068</v>
          </cell>
          <cell r="I27">
            <v>2418</v>
          </cell>
          <cell r="J27">
            <v>2236</v>
          </cell>
          <cell r="K27">
            <v>506</v>
          </cell>
          <cell r="L27">
            <v>1730</v>
          </cell>
          <cell r="M27">
            <v>1287</v>
          </cell>
          <cell r="N27">
            <v>949</v>
          </cell>
          <cell r="O27">
            <v>2250</v>
          </cell>
          <cell r="P27">
            <v>-131</v>
          </cell>
          <cell r="Q27">
            <v>2381</v>
          </cell>
          <cell r="R27">
            <v>781</v>
          </cell>
          <cell r="S27">
            <v>1469</v>
          </cell>
        </row>
        <row r="28">
          <cell r="C28">
            <v>352</v>
          </cell>
          <cell r="D28" t="str">
            <v xml:space="preserve">Cuxhaven                 </v>
          </cell>
          <cell r="E28">
            <v>3941</v>
          </cell>
          <cell r="F28">
            <v>337</v>
          </cell>
          <cell r="G28">
            <v>3604</v>
          </cell>
          <cell r="H28">
            <v>1856</v>
          </cell>
          <cell r="I28">
            <v>2085</v>
          </cell>
          <cell r="J28">
            <v>1937</v>
          </cell>
          <cell r="K28">
            <v>599</v>
          </cell>
          <cell r="L28">
            <v>1338</v>
          </cell>
          <cell r="M28">
            <v>1082</v>
          </cell>
          <cell r="N28">
            <v>855</v>
          </cell>
          <cell r="O28">
            <v>2004</v>
          </cell>
          <cell r="P28">
            <v>-262</v>
          </cell>
          <cell r="Q28">
            <v>2266</v>
          </cell>
          <cell r="R28">
            <v>774</v>
          </cell>
          <cell r="S28">
            <v>1230</v>
          </cell>
        </row>
        <row r="29">
          <cell r="C29">
            <v>353</v>
          </cell>
          <cell r="D29" t="str">
            <v xml:space="preserve">Harburg                  </v>
          </cell>
          <cell r="E29">
            <v>6390</v>
          </cell>
          <cell r="F29">
            <v>464</v>
          </cell>
          <cell r="G29">
            <v>5926</v>
          </cell>
          <cell r="H29">
            <v>3249</v>
          </cell>
          <cell r="I29">
            <v>3141</v>
          </cell>
          <cell r="J29">
            <v>3725</v>
          </cell>
          <cell r="K29">
            <v>731</v>
          </cell>
          <cell r="L29">
            <v>2994</v>
          </cell>
          <cell r="M29">
            <v>2391</v>
          </cell>
          <cell r="N29">
            <v>1334</v>
          </cell>
          <cell r="O29">
            <v>2665</v>
          </cell>
          <cell r="P29">
            <v>-267</v>
          </cell>
          <cell r="Q29">
            <v>2932</v>
          </cell>
          <cell r="R29">
            <v>858</v>
          </cell>
          <cell r="S29">
            <v>1807</v>
          </cell>
        </row>
        <row r="30">
          <cell r="C30">
            <v>354</v>
          </cell>
          <cell r="D30" t="str">
            <v xml:space="preserve">Lüchow-Dannenberg        </v>
          </cell>
          <cell r="E30">
            <v>1167</v>
          </cell>
          <cell r="F30">
            <v>111</v>
          </cell>
          <cell r="G30">
            <v>1056</v>
          </cell>
          <cell r="H30">
            <v>526</v>
          </cell>
          <cell r="I30">
            <v>641</v>
          </cell>
          <cell r="J30">
            <v>502</v>
          </cell>
          <cell r="K30">
            <v>177</v>
          </cell>
          <cell r="L30">
            <v>325</v>
          </cell>
          <cell r="M30">
            <v>278</v>
          </cell>
          <cell r="N30">
            <v>224</v>
          </cell>
          <cell r="O30">
            <v>665</v>
          </cell>
          <cell r="P30">
            <v>-66</v>
          </cell>
          <cell r="Q30">
            <v>731</v>
          </cell>
          <cell r="R30">
            <v>248</v>
          </cell>
          <cell r="S30">
            <v>417</v>
          </cell>
        </row>
        <row r="31">
          <cell r="C31">
            <v>355</v>
          </cell>
          <cell r="D31" t="str">
            <v xml:space="preserve">Lüneburg                 </v>
          </cell>
          <cell r="E31">
            <v>4216</v>
          </cell>
          <cell r="F31">
            <v>503</v>
          </cell>
          <cell r="G31">
            <v>3713</v>
          </cell>
          <cell r="H31">
            <v>1942</v>
          </cell>
          <cell r="I31">
            <v>2274</v>
          </cell>
          <cell r="J31">
            <v>2076</v>
          </cell>
          <cell r="K31">
            <v>761</v>
          </cell>
          <cell r="L31">
            <v>1315</v>
          </cell>
          <cell r="M31">
            <v>1171</v>
          </cell>
          <cell r="N31">
            <v>905</v>
          </cell>
          <cell r="O31">
            <v>2140</v>
          </cell>
          <cell r="P31">
            <v>-258</v>
          </cell>
          <cell r="Q31">
            <v>2398</v>
          </cell>
          <cell r="R31">
            <v>771</v>
          </cell>
          <cell r="S31">
            <v>1369</v>
          </cell>
        </row>
        <row r="32">
          <cell r="C32">
            <v>356</v>
          </cell>
          <cell r="D32" t="str">
            <v xml:space="preserve">Osterholz                </v>
          </cell>
          <cell r="E32">
            <v>2093</v>
          </cell>
          <cell r="F32">
            <v>191</v>
          </cell>
          <cell r="G32">
            <v>1902</v>
          </cell>
          <cell r="H32">
            <v>912</v>
          </cell>
          <cell r="I32">
            <v>1181</v>
          </cell>
          <cell r="J32">
            <v>882</v>
          </cell>
          <cell r="K32">
            <v>301</v>
          </cell>
          <cell r="L32">
            <v>581</v>
          </cell>
          <cell r="M32">
            <v>476</v>
          </cell>
          <cell r="N32">
            <v>406</v>
          </cell>
          <cell r="O32">
            <v>1211</v>
          </cell>
          <cell r="P32">
            <v>-110</v>
          </cell>
          <cell r="Q32">
            <v>1321</v>
          </cell>
          <cell r="R32">
            <v>436</v>
          </cell>
          <cell r="S32">
            <v>775</v>
          </cell>
        </row>
        <row r="33">
          <cell r="C33">
            <v>357</v>
          </cell>
          <cell r="D33" t="str">
            <v xml:space="preserve">Rotenburg (Wümme)        </v>
          </cell>
          <cell r="E33">
            <v>3481</v>
          </cell>
          <cell r="F33">
            <v>246</v>
          </cell>
          <cell r="G33">
            <v>3235</v>
          </cell>
          <cell r="H33">
            <v>1742</v>
          </cell>
          <cell r="I33">
            <v>1739</v>
          </cell>
          <cell r="J33">
            <v>1727</v>
          </cell>
          <cell r="K33">
            <v>443</v>
          </cell>
          <cell r="L33">
            <v>1284</v>
          </cell>
          <cell r="M33">
            <v>1003</v>
          </cell>
          <cell r="N33">
            <v>724</v>
          </cell>
          <cell r="O33">
            <v>1754</v>
          </cell>
          <cell r="P33">
            <v>-197</v>
          </cell>
          <cell r="Q33">
            <v>1951</v>
          </cell>
          <cell r="R33">
            <v>739</v>
          </cell>
          <cell r="S33">
            <v>1015</v>
          </cell>
        </row>
        <row r="34">
          <cell r="C34">
            <v>358</v>
          </cell>
          <cell r="D34" t="str">
            <v xml:space="preserve">Heidekreis               </v>
          </cell>
          <cell r="E34">
            <v>19837</v>
          </cell>
          <cell r="F34">
            <v>282</v>
          </cell>
          <cell r="G34">
            <v>19555</v>
          </cell>
          <cell r="H34">
            <v>10127</v>
          </cell>
          <cell r="I34">
            <v>9710</v>
          </cell>
          <cell r="J34">
            <v>5856</v>
          </cell>
          <cell r="K34">
            <v>442</v>
          </cell>
          <cell r="L34">
            <v>5414</v>
          </cell>
          <cell r="M34">
            <v>3025</v>
          </cell>
          <cell r="N34">
            <v>2831</v>
          </cell>
          <cell r="O34">
            <v>13981</v>
          </cell>
          <cell r="P34">
            <v>-160</v>
          </cell>
          <cell r="Q34">
            <v>14141</v>
          </cell>
          <cell r="R34">
            <v>7102</v>
          </cell>
          <cell r="S34">
            <v>6879</v>
          </cell>
        </row>
        <row r="35">
          <cell r="C35">
            <v>359</v>
          </cell>
          <cell r="D35" t="str">
            <v xml:space="preserve">Stade                    </v>
          </cell>
          <cell r="E35">
            <v>5535</v>
          </cell>
          <cell r="F35">
            <v>377</v>
          </cell>
          <cell r="G35">
            <v>5158</v>
          </cell>
          <cell r="H35">
            <v>2689</v>
          </cell>
          <cell r="I35">
            <v>2846</v>
          </cell>
          <cell r="J35">
            <v>2622</v>
          </cell>
          <cell r="K35">
            <v>591</v>
          </cell>
          <cell r="L35">
            <v>2031</v>
          </cell>
          <cell r="M35">
            <v>1548</v>
          </cell>
          <cell r="N35">
            <v>1074</v>
          </cell>
          <cell r="O35">
            <v>2913</v>
          </cell>
          <cell r="P35">
            <v>-214</v>
          </cell>
          <cell r="Q35">
            <v>3127</v>
          </cell>
          <cell r="R35">
            <v>1141</v>
          </cell>
          <cell r="S35">
            <v>1772</v>
          </cell>
        </row>
        <row r="36">
          <cell r="C36">
            <v>360</v>
          </cell>
          <cell r="D36" t="str">
            <v xml:space="preserve">Uelzen                   </v>
          </cell>
          <cell r="E36">
            <v>2282</v>
          </cell>
          <cell r="F36">
            <v>189</v>
          </cell>
          <cell r="G36">
            <v>2093</v>
          </cell>
          <cell r="H36">
            <v>1065</v>
          </cell>
          <cell r="I36">
            <v>1217</v>
          </cell>
          <cell r="J36">
            <v>761</v>
          </cell>
          <cell r="K36">
            <v>253</v>
          </cell>
          <cell r="L36">
            <v>508</v>
          </cell>
          <cell r="M36">
            <v>449</v>
          </cell>
          <cell r="N36">
            <v>312</v>
          </cell>
          <cell r="O36">
            <v>1521</v>
          </cell>
          <cell r="P36">
            <v>-64</v>
          </cell>
          <cell r="Q36">
            <v>1585</v>
          </cell>
          <cell r="R36">
            <v>616</v>
          </cell>
          <cell r="S36">
            <v>905</v>
          </cell>
        </row>
        <row r="37">
          <cell r="C37">
            <v>361</v>
          </cell>
          <cell r="D37" t="str">
            <v xml:space="preserve">Verden                   </v>
          </cell>
          <cell r="E37">
            <v>3509</v>
          </cell>
          <cell r="F37">
            <v>243</v>
          </cell>
          <cell r="G37">
            <v>3266</v>
          </cell>
          <cell r="H37">
            <v>1686</v>
          </cell>
          <cell r="I37">
            <v>1823</v>
          </cell>
          <cell r="J37">
            <v>1519</v>
          </cell>
          <cell r="K37">
            <v>350</v>
          </cell>
          <cell r="L37">
            <v>1169</v>
          </cell>
          <cell r="M37">
            <v>839</v>
          </cell>
          <cell r="N37">
            <v>680</v>
          </cell>
          <cell r="O37">
            <v>1990</v>
          </cell>
          <cell r="P37">
            <v>-107</v>
          </cell>
          <cell r="Q37">
            <v>2097</v>
          </cell>
          <cell r="R37">
            <v>847</v>
          </cell>
          <cell r="S37">
            <v>1143</v>
          </cell>
        </row>
        <row r="38">
          <cell r="C38">
            <v>3</v>
          </cell>
          <cell r="D38" t="str">
            <v xml:space="preserve">Lüneburg                 </v>
          </cell>
          <cell r="E38">
            <v>56937</v>
          </cell>
          <cell r="F38">
            <v>3318</v>
          </cell>
          <cell r="G38">
            <v>53619</v>
          </cell>
          <cell r="H38">
            <v>27862</v>
          </cell>
          <cell r="I38">
            <v>29075</v>
          </cell>
          <cell r="J38">
            <v>23843</v>
          </cell>
          <cell r="K38">
            <v>5154</v>
          </cell>
          <cell r="L38">
            <v>18689</v>
          </cell>
          <cell r="M38">
            <v>13549</v>
          </cell>
          <cell r="N38">
            <v>10294</v>
          </cell>
          <cell r="O38">
            <v>33094</v>
          </cell>
          <cell r="P38">
            <v>-1836</v>
          </cell>
          <cell r="Q38">
            <v>34930</v>
          </cell>
          <cell r="R38">
            <v>14313</v>
          </cell>
          <cell r="S38">
            <v>18781</v>
          </cell>
        </row>
        <row r="39">
          <cell r="C39">
            <v>401</v>
          </cell>
          <cell r="D39" t="str">
            <v xml:space="preserve">Delmenhorst,Stadt        </v>
          </cell>
          <cell r="E39">
            <v>2404</v>
          </cell>
          <cell r="F39">
            <v>171</v>
          </cell>
          <cell r="G39">
            <v>2233</v>
          </cell>
          <cell r="H39">
            <v>1178</v>
          </cell>
          <cell r="I39">
            <v>1226</v>
          </cell>
          <cell r="J39">
            <v>1448</v>
          </cell>
          <cell r="K39">
            <v>292</v>
          </cell>
          <cell r="L39">
            <v>1156</v>
          </cell>
          <cell r="M39">
            <v>838</v>
          </cell>
          <cell r="N39">
            <v>610</v>
          </cell>
          <cell r="O39">
            <v>956</v>
          </cell>
          <cell r="P39">
            <v>-121</v>
          </cell>
          <cell r="Q39">
            <v>1077</v>
          </cell>
          <cell r="R39">
            <v>340</v>
          </cell>
          <cell r="S39">
            <v>616</v>
          </cell>
        </row>
        <row r="40">
          <cell r="C40">
            <v>402</v>
          </cell>
          <cell r="D40" t="str">
            <v xml:space="preserve">Emden,Stadt              </v>
          </cell>
          <cell r="E40">
            <v>1626</v>
          </cell>
          <cell r="F40">
            <v>114</v>
          </cell>
          <cell r="G40">
            <v>1512</v>
          </cell>
          <cell r="H40">
            <v>833</v>
          </cell>
          <cell r="I40">
            <v>793</v>
          </cell>
          <cell r="J40">
            <v>479</v>
          </cell>
          <cell r="K40">
            <v>132</v>
          </cell>
          <cell r="L40">
            <v>347</v>
          </cell>
          <cell r="M40">
            <v>304</v>
          </cell>
          <cell r="N40">
            <v>175</v>
          </cell>
          <cell r="O40">
            <v>1147</v>
          </cell>
          <cell r="P40">
            <v>-18</v>
          </cell>
          <cell r="Q40">
            <v>1165</v>
          </cell>
          <cell r="R40">
            <v>529</v>
          </cell>
          <cell r="S40">
            <v>618</v>
          </cell>
        </row>
        <row r="41">
          <cell r="C41">
            <v>403</v>
          </cell>
          <cell r="D41" t="str">
            <v xml:space="preserve">Oldenburg(Oldb),Stadt    </v>
          </cell>
          <cell r="E41">
            <v>5381</v>
          </cell>
          <cell r="F41">
            <v>416</v>
          </cell>
          <cell r="G41">
            <v>4965</v>
          </cell>
          <cell r="H41">
            <v>2788</v>
          </cell>
          <cell r="I41">
            <v>2593</v>
          </cell>
          <cell r="J41">
            <v>2135</v>
          </cell>
          <cell r="K41">
            <v>612</v>
          </cell>
          <cell r="L41">
            <v>1523</v>
          </cell>
          <cell r="M41">
            <v>1277</v>
          </cell>
          <cell r="N41">
            <v>858</v>
          </cell>
          <cell r="O41">
            <v>3246</v>
          </cell>
          <cell r="P41">
            <v>-196</v>
          </cell>
          <cell r="Q41">
            <v>3442</v>
          </cell>
          <cell r="R41">
            <v>1511</v>
          </cell>
          <cell r="S41">
            <v>1735</v>
          </cell>
        </row>
        <row r="42">
          <cell r="C42">
            <v>404</v>
          </cell>
          <cell r="D42" t="str">
            <v xml:space="preserve">Osnabrück,Stadt          </v>
          </cell>
          <cell r="E42">
            <v>6059</v>
          </cell>
          <cell r="F42">
            <v>335</v>
          </cell>
          <cell r="G42">
            <v>5724</v>
          </cell>
          <cell r="H42">
            <v>2901</v>
          </cell>
          <cell r="I42">
            <v>3158</v>
          </cell>
          <cell r="J42">
            <v>2145</v>
          </cell>
          <cell r="K42">
            <v>495</v>
          </cell>
          <cell r="L42">
            <v>1650</v>
          </cell>
          <cell r="M42">
            <v>1189</v>
          </cell>
          <cell r="N42">
            <v>956</v>
          </cell>
          <cell r="O42">
            <v>3914</v>
          </cell>
          <cell r="P42">
            <v>-160</v>
          </cell>
          <cell r="Q42">
            <v>4074</v>
          </cell>
          <cell r="R42">
            <v>1712</v>
          </cell>
          <cell r="S42">
            <v>2202</v>
          </cell>
        </row>
        <row r="43">
          <cell r="C43">
            <v>405</v>
          </cell>
          <cell r="D43" t="str">
            <v xml:space="preserve">Wilhelmshaven,Stadt      </v>
          </cell>
          <cell r="E43">
            <v>2205</v>
          </cell>
          <cell r="F43">
            <v>238</v>
          </cell>
          <cell r="G43">
            <v>1967</v>
          </cell>
          <cell r="H43">
            <v>1071</v>
          </cell>
          <cell r="I43">
            <v>1134</v>
          </cell>
          <cell r="J43">
            <v>805</v>
          </cell>
          <cell r="K43">
            <v>287</v>
          </cell>
          <cell r="L43">
            <v>518</v>
          </cell>
          <cell r="M43">
            <v>490</v>
          </cell>
          <cell r="N43">
            <v>315</v>
          </cell>
          <cell r="O43">
            <v>1400</v>
          </cell>
          <cell r="P43">
            <v>-49</v>
          </cell>
          <cell r="Q43">
            <v>1449</v>
          </cell>
          <cell r="R43">
            <v>581</v>
          </cell>
          <cell r="S43">
            <v>819</v>
          </cell>
        </row>
        <row r="44">
          <cell r="C44">
            <v>451</v>
          </cell>
          <cell r="D44" t="str">
            <v xml:space="preserve">Ammerland                </v>
          </cell>
          <cell r="E44">
            <v>3119</v>
          </cell>
          <cell r="F44">
            <v>161</v>
          </cell>
          <cell r="G44">
            <v>2958</v>
          </cell>
          <cell r="H44">
            <v>1547</v>
          </cell>
          <cell r="I44">
            <v>1572</v>
          </cell>
          <cell r="J44">
            <v>1621</v>
          </cell>
          <cell r="K44">
            <v>247</v>
          </cell>
          <cell r="L44">
            <v>1374</v>
          </cell>
          <cell r="M44">
            <v>969</v>
          </cell>
          <cell r="N44">
            <v>652</v>
          </cell>
          <cell r="O44">
            <v>1498</v>
          </cell>
          <cell r="P44">
            <v>-86</v>
          </cell>
          <cell r="Q44">
            <v>1584</v>
          </cell>
          <cell r="R44">
            <v>578</v>
          </cell>
          <cell r="S44">
            <v>920</v>
          </cell>
        </row>
        <row r="45">
          <cell r="C45">
            <v>452</v>
          </cell>
          <cell r="D45" t="str">
            <v xml:space="preserve">Aurich                   </v>
          </cell>
          <cell r="E45">
            <v>3715</v>
          </cell>
          <cell r="F45">
            <v>318</v>
          </cell>
          <cell r="G45">
            <v>3397</v>
          </cell>
          <cell r="H45">
            <v>1770</v>
          </cell>
          <cell r="I45">
            <v>1945</v>
          </cell>
          <cell r="J45">
            <v>1710</v>
          </cell>
          <cell r="K45">
            <v>461</v>
          </cell>
          <cell r="L45">
            <v>1249</v>
          </cell>
          <cell r="M45">
            <v>931</v>
          </cell>
          <cell r="N45">
            <v>779</v>
          </cell>
          <cell r="O45">
            <v>2005</v>
          </cell>
          <cell r="P45">
            <v>-143</v>
          </cell>
          <cell r="Q45">
            <v>2148</v>
          </cell>
          <cell r="R45">
            <v>839</v>
          </cell>
          <cell r="S45">
            <v>1166</v>
          </cell>
        </row>
        <row r="46">
          <cell r="C46">
            <v>453</v>
          </cell>
          <cell r="D46" t="str">
            <v xml:space="preserve">Cloppenburg              </v>
          </cell>
          <cell r="E46">
            <v>12178</v>
          </cell>
          <cell r="F46">
            <v>232</v>
          </cell>
          <cell r="G46">
            <v>11946</v>
          </cell>
          <cell r="H46">
            <v>7018</v>
          </cell>
          <cell r="I46">
            <v>5160</v>
          </cell>
          <cell r="J46">
            <v>9335</v>
          </cell>
          <cell r="K46">
            <v>531</v>
          </cell>
          <cell r="L46">
            <v>8804</v>
          </cell>
          <cell r="M46">
            <v>5911</v>
          </cell>
          <cell r="N46">
            <v>3424</v>
          </cell>
          <cell r="O46">
            <v>2843</v>
          </cell>
          <cell r="P46">
            <v>-299</v>
          </cell>
          <cell r="Q46">
            <v>3142</v>
          </cell>
          <cell r="R46">
            <v>1107</v>
          </cell>
          <cell r="S46">
            <v>1736</v>
          </cell>
        </row>
        <row r="47">
          <cell r="C47">
            <v>454</v>
          </cell>
          <cell r="D47" t="str">
            <v xml:space="preserve">Emsland                  </v>
          </cell>
          <cell r="E47">
            <v>12973</v>
          </cell>
          <cell r="F47">
            <v>577</v>
          </cell>
          <cell r="G47">
            <v>12396</v>
          </cell>
          <cell r="H47">
            <v>7643</v>
          </cell>
          <cell r="I47">
            <v>5330</v>
          </cell>
          <cell r="J47">
            <v>8000</v>
          </cell>
          <cell r="K47">
            <v>770</v>
          </cell>
          <cell r="L47">
            <v>7230</v>
          </cell>
          <cell r="M47">
            <v>5421</v>
          </cell>
          <cell r="N47">
            <v>2579</v>
          </cell>
          <cell r="O47">
            <v>4973</v>
          </cell>
          <cell r="P47">
            <v>-193</v>
          </cell>
          <cell r="Q47">
            <v>5166</v>
          </cell>
          <cell r="R47">
            <v>2222</v>
          </cell>
          <cell r="S47">
            <v>2751</v>
          </cell>
        </row>
        <row r="48">
          <cell r="C48">
            <v>455</v>
          </cell>
          <cell r="D48" t="str">
            <v xml:space="preserve">Friesland                </v>
          </cell>
          <cell r="E48">
            <v>1955</v>
          </cell>
          <cell r="F48">
            <v>115</v>
          </cell>
          <cell r="G48">
            <v>1840</v>
          </cell>
          <cell r="H48">
            <v>948</v>
          </cell>
          <cell r="I48">
            <v>1007</v>
          </cell>
          <cell r="J48">
            <v>788</v>
          </cell>
          <cell r="K48">
            <v>250</v>
          </cell>
          <cell r="L48">
            <v>538</v>
          </cell>
          <cell r="M48">
            <v>447</v>
          </cell>
          <cell r="N48">
            <v>341</v>
          </cell>
          <cell r="O48">
            <v>1167</v>
          </cell>
          <cell r="P48">
            <v>-135</v>
          </cell>
          <cell r="Q48">
            <v>1302</v>
          </cell>
          <cell r="R48">
            <v>501</v>
          </cell>
          <cell r="S48">
            <v>666</v>
          </cell>
        </row>
        <row r="49">
          <cell r="C49">
            <v>456</v>
          </cell>
          <cell r="D49" t="str">
            <v xml:space="preserve">Grafschaft Bentheim      </v>
          </cell>
          <cell r="E49">
            <v>3826</v>
          </cell>
          <cell r="F49">
            <v>159</v>
          </cell>
          <cell r="G49">
            <v>3667</v>
          </cell>
          <cell r="H49">
            <v>1899</v>
          </cell>
          <cell r="I49">
            <v>1927</v>
          </cell>
          <cell r="J49">
            <v>1758</v>
          </cell>
          <cell r="K49">
            <v>239</v>
          </cell>
          <cell r="L49">
            <v>1519</v>
          </cell>
          <cell r="M49">
            <v>1049</v>
          </cell>
          <cell r="N49">
            <v>709</v>
          </cell>
          <cell r="O49">
            <v>2068</v>
          </cell>
          <cell r="P49">
            <v>-80</v>
          </cell>
          <cell r="Q49">
            <v>2148</v>
          </cell>
          <cell r="R49">
            <v>850</v>
          </cell>
          <cell r="S49">
            <v>1218</v>
          </cell>
        </row>
        <row r="50">
          <cell r="C50">
            <v>457</v>
          </cell>
          <cell r="D50" t="str">
            <v xml:space="preserve">Leer                     </v>
          </cell>
          <cell r="E50">
            <v>3796</v>
          </cell>
          <cell r="F50">
            <v>268</v>
          </cell>
          <cell r="G50">
            <v>3528</v>
          </cell>
          <cell r="H50">
            <v>1921</v>
          </cell>
          <cell r="I50">
            <v>1875</v>
          </cell>
          <cell r="J50">
            <v>1923</v>
          </cell>
          <cell r="K50">
            <v>440</v>
          </cell>
          <cell r="L50">
            <v>1483</v>
          </cell>
          <cell r="M50">
            <v>1223</v>
          </cell>
          <cell r="N50">
            <v>700</v>
          </cell>
          <cell r="O50">
            <v>1873</v>
          </cell>
          <cell r="P50">
            <v>-172</v>
          </cell>
          <cell r="Q50">
            <v>2045</v>
          </cell>
          <cell r="R50">
            <v>698</v>
          </cell>
          <cell r="S50">
            <v>1175</v>
          </cell>
        </row>
        <row r="51">
          <cell r="C51">
            <v>458</v>
          </cell>
          <cell r="D51" t="str">
            <v xml:space="preserve">Oldenburg                </v>
          </cell>
          <cell r="E51">
            <v>4303</v>
          </cell>
          <cell r="F51">
            <v>177</v>
          </cell>
          <cell r="G51">
            <v>4126</v>
          </cell>
          <cell r="H51">
            <v>2244</v>
          </cell>
          <cell r="I51">
            <v>2059</v>
          </cell>
          <cell r="J51">
            <v>3118</v>
          </cell>
          <cell r="K51">
            <v>248</v>
          </cell>
          <cell r="L51">
            <v>2870</v>
          </cell>
          <cell r="M51">
            <v>1791</v>
          </cell>
          <cell r="N51">
            <v>1327</v>
          </cell>
          <cell r="O51">
            <v>1185</v>
          </cell>
          <cell r="P51">
            <v>-71</v>
          </cell>
          <cell r="Q51">
            <v>1256</v>
          </cell>
          <cell r="R51">
            <v>453</v>
          </cell>
          <cell r="S51">
            <v>732</v>
          </cell>
        </row>
        <row r="52">
          <cell r="C52">
            <v>459</v>
          </cell>
          <cell r="D52" t="str">
            <v xml:space="preserve">Osnabrück                </v>
          </cell>
          <cell r="E52">
            <v>18842</v>
          </cell>
          <cell r="F52">
            <v>442</v>
          </cell>
          <cell r="G52">
            <v>18400</v>
          </cell>
          <cell r="H52">
            <v>10528</v>
          </cell>
          <cell r="I52">
            <v>8314</v>
          </cell>
          <cell r="J52">
            <v>6624</v>
          </cell>
          <cell r="K52">
            <v>768</v>
          </cell>
          <cell r="L52">
            <v>5856</v>
          </cell>
          <cell r="M52">
            <v>3965</v>
          </cell>
          <cell r="N52">
            <v>2659</v>
          </cell>
          <cell r="O52">
            <v>12218</v>
          </cell>
          <cell r="P52">
            <v>-326</v>
          </cell>
          <cell r="Q52">
            <v>12544</v>
          </cell>
          <cell r="R52">
            <v>6563</v>
          </cell>
          <cell r="S52">
            <v>5655</v>
          </cell>
        </row>
        <row r="53">
          <cell r="C53">
            <v>460</v>
          </cell>
          <cell r="D53" t="str">
            <v xml:space="preserve">Vechta                   </v>
          </cell>
          <cell r="E53">
            <v>5880</v>
          </cell>
          <cell r="F53">
            <v>240</v>
          </cell>
          <cell r="G53">
            <v>5640</v>
          </cell>
          <cell r="H53">
            <v>2893</v>
          </cell>
          <cell r="I53">
            <v>2987</v>
          </cell>
          <cell r="J53">
            <v>3904</v>
          </cell>
          <cell r="K53">
            <v>401</v>
          </cell>
          <cell r="L53">
            <v>3503</v>
          </cell>
          <cell r="M53">
            <v>2219</v>
          </cell>
          <cell r="N53">
            <v>1685</v>
          </cell>
          <cell r="O53">
            <v>1976</v>
          </cell>
          <cell r="P53">
            <v>-161</v>
          </cell>
          <cell r="Q53">
            <v>2137</v>
          </cell>
          <cell r="R53">
            <v>674</v>
          </cell>
          <cell r="S53">
            <v>1302</v>
          </cell>
        </row>
        <row r="54">
          <cell r="C54">
            <v>461</v>
          </cell>
          <cell r="D54" t="str">
            <v xml:space="preserve">Wesermarsch              </v>
          </cell>
          <cell r="E54">
            <v>2420</v>
          </cell>
          <cell r="F54">
            <v>189</v>
          </cell>
          <cell r="G54">
            <v>2231</v>
          </cell>
          <cell r="H54">
            <v>1253</v>
          </cell>
          <cell r="I54">
            <v>1167</v>
          </cell>
          <cell r="J54">
            <v>1122</v>
          </cell>
          <cell r="K54">
            <v>272</v>
          </cell>
          <cell r="L54">
            <v>850</v>
          </cell>
          <cell r="M54">
            <v>721</v>
          </cell>
          <cell r="N54">
            <v>401</v>
          </cell>
          <cell r="O54">
            <v>1298</v>
          </cell>
          <cell r="P54">
            <v>-83</v>
          </cell>
          <cell r="Q54">
            <v>1381</v>
          </cell>
          <cell r="R54">
            <v>532</v>
          </cell>
          <cell r="S54">
            <v>766</v>
          </cell>
        </row>
        <row r="55">
          <cell r="C55">
            <v>462</v>
          </cell>
          <cell r="D55" t="str">
            <v xml:space="preserve">Wittmund                 </v>
          </cell>
          <cell r="E55">
            <v>1315</v>
          </cell>
          <cell r="F55">
            <v>81</v>
          </cell>
          <cell r="G55">
            <v>1234</v>
          </cell>
          <cell r="H55">
            <v>599</v>
          </cell>
          <cell r="I55">
            <v>716</v>
          </cell>
          <cell r="J55">
            <v>503</v>
          </cell>
          <cell r="K55">
            <v>122</v>
          </cell>
          <cell r="L55">
            <v>381</v>
          </cell>
          <cell r="M55">
            <v>255</v>
          </cell>
          <cell r="N55">
            <v>248</v>
          </cell>
          <cell r="O55">
            <v>812</v>
          </cell>
          <cell r="P55">
            <v>-41</v>
          </cell>
          <cell r="Q55">
            <v>853</v>
          </cell>
          <cell r="R55">
            <v>344</v>
          </cell>
          <cell r="S55">
            <v>468</v>
          </cell>
        </row>
        <row r="56">
          <cell r="C56">
            <v>4</v>
          </cell>
          <cell r="D56" t="str">
            <v xml:space="preserve">Weser-Ems                </v>
          </cell>
          <cell r="E56">
            <v>91997</v>
          </cell>
          <cell r="F56">
            <v>4233</v>
          </cell>
          <cell r="G56">
            <v>87764</v>
          </cell>
          <cell r="H56">
            <v>49034</v>
          </cell>
          <cell r="I56">
            <v>42963</v>
          </cell>
          <cell r="J56">
            <v>47418</v>
          </cell>
          <cell r="K56">
            <v>6567</v>
          </cell>
          <cell r="L56">
            <v>40851</v>
          </cell>
          <cell r="M56">
            <v>29000</v>
          </cell>
          <cell r="N56">
            <v>18418</v>
          </cell>
          <cell r="O56">
            <v>44579</v>
          </cell>
          <cell r="P56">
            <v>-2334</v>
          </cell>
          <cell r="Q56">
            <v>46913</v>
          </cell>
          <cell r="R56">
            <v>20034</v>
          </cell>
          <cell r="S56">
            <v>24545</v>
          </cell>
        </row>
        <row r="57">
          <cell r="C57">
            <v>0</v>
          </cell>
          <cell r="D57" t="str">
            <v xml:space="preserve">Niedersachsen            </v>
          </cell>
          <cell r="E57">
            <v>260751</v>
          </cell>
          <cell r="F57">
            <v>21525</v>
          </cell>
          <cell r="G57">
            <v>239226</v>
          </cell>
          <cell r="H57">
            <v>130816</v>
          </cell>
          <cell r="I57">
            <v>129935</v>
          </cell>
          <cell r="J57">
            <v>111943</v>
          </cell>
          <cell r="K57">
            <v>22409</v>
          </cell>
          <cell r="L57">
            <v>89534</v>
          </cell>
          <cell r="M57">
            <v>66468</v>
          </cell>
          <cell r="N57">
            <v>45475</v>
          </cell>
          <cell r="O57">
            <v>148808</v>
          </cell>
          <cell r="P57">
            <v>-884</v>
          </cell>
          <cell r="Q57">
            <v>149692</v>
          </cell>
          <cell r="R57">
            <v>64348</v>
          </cell>
          <cell r="S57">
            <v>84460</v>
          </cell>
        </row>
      </sheetData>
      <sheetData sheetId="2">
        <row r="7">
          <cell r="D7">
            <v>3077</v>
          </cell>
          <cell r="E7">
            <v>478</v>
          </cell>
          <cell r="F7">
            <v>2599</v>
          </cell>
          <cell r="G7">
            <v>1812</v>
          </cell>
          <cell r="H7">
            <v>1265</v>
          </cell>
          <cell r="I7">
            <v>2543</v>
          </cell>
          <cell r="J7">
            <v>663</v>
          </cell>
          <cell r="K7">
            <v>1880</v>
          </cell>
          <cell r="L7">
            <v>1657</v>
          </cell>
          <cell r="M7">
            <v>886</v>
          </cell>
          <cell r="N7">
            <v>534</v>
          </cell>
          <cell r="O7">
            <v>-185</v>
          </cell>
          <cell r="P7">
            <v>719</v>
          </cell>
          <cell r="Q7">
            <v>155</v>
          </cell>
          <cell r="R7">
            <v>379</v>
          </cell>
        </row>
        <row r="8">
          <cell r="D8">
            <v>1832</v>
          </cell>
          <cell r="E8">
            <v>233</v>
          </cell>
          <cell r="F8">
            <v>1599</v>
          </cell>
          <cell r="G8">
            <v>1106</v>
          </cell>
          <cell r="H8">
            <v>726</v>
          </cell>
          <cell r="I8">
            <v>1290</v>
          </cell>
          <cell r="J8">
            <v>208</v>
          </cell>
          <cell r="K8">
            <v>1082</v>
          </cell>
          <cell r="L8">
            <v>867</v>
          </cell>
          <cell r="M8">
            <v>423</v>
          </cell>
          <cell r="N8">
            <v>542</v>
          </cell>
          <cell r="O8">
            <v>25</v>
          </cell>
          <cell r="P8">
            <v>517</v>
          </cell>
          <cell r="Q8">
            <v>239</v>
          </cell>
          <cell r="R8">
            <v>303</v>
          </cell>
        </row>
        <row r="9">
          <cell r="D9">
            <v>1674</v>
          </cell>
          <cell r="E9">
            <v>213</v>
          </cell>
          <cell r="F9">
            <v>1461</v>
          </cell>
          <cell r="G9">
            <v>990</v>
          </cell>
          <cell r="H9">
            <v>684</v>
          </cell>
          <cell r="I9">
            <v>913</v>
          </cell>
          <cell r="J9">
            <v>186</v>
          </cell>
          <cell r="K9">
            <v>727</v>
          </cell>
          <cell r="L9">
            <v>572</v>
          </cell>
          <cell r="M9">
            <v>341</v>
          </cell>
          <cell r="N9">
            <v>761</v>
          </cell>
          <cell r="O9">
            <v>27</v>
          </cell>
          <cell r="P9">
            <v>734</v>
          </cell>
          <cell r="Q9">
            <v>418</v>
          </cell>
          <cell r="R9">
            <v>343</v>
          </cell>
        </row>
        <row r="10">
          <cell r="D10">
            <v>1269</v>
          </cell>
          <cell r="E10">
            <v>255</v>
          </cell>
          <cell r="F10">
            <v>1014</v>
          </cell>
          <cell r="G10">
            <v>787</v>
          </cell>
          <cell r="H10">
            <v>482</v>
          </cell>
          <cell r="I10">
            <v>1013</v>
          </cell>
          <cell r="J10">
            <v>372</v>
          </cell>
          <cell r="K10">
            <v>641</v>
          </cell>
          <cell r="L10">
            <v>692</v>
          </cell>
          <cell r="M10">
            <v>321</v>
          </cell>
          <cell r="N10">
            <v>256</v>
          </cell>
          <cell r="O10">
            <v>-117</v>
          </cell>
          <cell r="P10">
            <v>373</v>
          </cell>
          <cell r="Q10">
            <v>95</v>
          </cell>
          <cell r="R10">
            <v>161</v>
          </cell>
        </row>
        <row r="11">
          <cell r="D11">
            <v>2373</v>
          </cell>
          <cell r="E11">
            <v>263</v>
          </cell>
          <cell r="F11">
            <v>2110</v>
          </cell>
          <cell r="G11">
            <v>1578</v>
          </cell>
          <cell r="H11">
            <v>795</v>
          </cell>
          <cell r="I11">
            <v>1275</v>
          </cell>
          <cell r="J11">
            <v>354</v>
          </cell>
          <cell r="K11">
            <v>921</v>
          </cell>
          <cell r="L11">
            <v>875</v>
          </cell>
          <cell r="M11">
            <v>400</v>
          </cell>
          <cell r="N11">
            <v>1098</v>
          </cell>
          <cell r="O11">
            <v>-91</v>
          </cell>
          <cell r="P11">
            <v>1189</v>
          </cell>
          <cell r="Q11">
            <v>703</v>
          </cell>
          <cell r="R11">
            <v>395</v>
          </cell>
        </row>
        <row r="12">
          <cell r="D12">
            <v>685</v>
          </cell>
          <cell r="E12">
            <v>131</v>
          </cell>
          <cell r="F12">
            <v>554</v>
          </cell>
          <cell r="G12">
            <v>439</v>
          </cell>
          <cell r="H12">
            <v>246</v>
          </cell>
          <cell r="I12">
            <v>659</v>
          </cell>
          <cell r="J12">
            <v>207</v>
          </cell>
          <cell r="K12">
            <v>452</v>
          </cell>
          <cell r="L12">
            <v>482</v>
          </cell>
          <cell r="M12">
            <v>177</v>
          </cell>
          <cell r="N12">
            <v>26</v>
          </cell>
          <cell r="O12">
            <v>-76</v>
          </cell>
          <cell r="P12">
            <v>102</v>
          </cell>
          <cell r="Q12">
            <v>-43</v>
          </cell>
          <cell r="R12">
            <v>69</v>
          </cell>
        </row>
        <row r="13">
          <cell r="D13">
            <v>1015</v>
          </cell>
          <cell r="E13">
            <v>254</v>
          </cell>
          <cell r="F13">
            <v>761</v>
          </cell>
          <cell r="G13">
            <v>614</v>
          </cell>
          <cell r="H13">
            <v>401</v>
          </cell>
          <cell r="I13">
            <v>649</v>
          </cell>
          <cell r="J13">
            <v>236</v>
          </cell>
          <cell r="K13">
            <v>413</v>
          </cell>
          <cell r="L13">
            <v>445</v>
          </cell>
          <cell r="M13">
            <v>204</v>
          </cell>
          <cell r="N13">
            <v>366</v>
          </cell>
          <cell r="O13">
            <v>18</v>
          </cell>
          <cell r="P13">
            <v>348</v>
          </cell>
          <cell r="Q13">
            <v>169</v>
          </cell>
          <cell r="R13">
            <v>197</v>
          </cell>
        </row>
        <row r="14">
          <cell r="D14">
            <v>1374</v>
          </cell>
          <cell r="E14">
            <v>174</v>
          </cell>
          <cell r="F14">
            <v>1200</v>
          </cell>
          <cell r="G14">
            <v>882</v>
          </cell>
          <cell r="H14">
            <v>492</v>
          </cell>
          <cell r="I14">
            <v>1134</v>
          </cell>
          <cell r="J14">
            <v>229</v>
          </cell>
          <cell r="K14">
            <v>905</v>
          </cell>
          <cell r="L14">
            <v>736</v>
          </cell>
          <cell r="M14">
            <v>398</v>
          </cell>
          <cell r="N14">
            <v>240</v>
          </cell>
          <cell r="O14">
            <v>-55</v>
          </cell>
          <cell r="P14">
            <v>295</v>
          </cell>
          <cell r="Q14">
            <v>146</v>
          </cell>
          <cell r="R14">
            <v>94</v>
          </cell>
        </row>
        <row r="15">
          <cell r="D15">
            <v>671</v>
          </cell>
          <cell r="E15">
            <v>166</v>
          </cell>
          <cell r="F15">
            <v>505</v>
          </cell>
          <cell r="G15">
            <v>420</v>
          </cell>
          <cell r="H15">
            <v>251</v>
          </cell>
          <cell r="I15">
            <v>612</v>
          </cell>
          <cell r="J15">
            <v>227</v>
          </cell>
          <cell r="K15">
            <v>385</v>
          </cell>
          <cell r="L15">
            <v>432</v>
          </cell>
          <cell r="M15">
            <v>180</v>
          </cell>
          <cell r="N15">
            <v>59</v>
          </cell>
          <cell r="O15">
            <v>-61</v>
          </cell>
          <cell r="P15">
            <v>120</v>
          </cell>
          <cell r="Q15">
            <v>-12</v>
          </cell>
          <cell r="R15">
            <v>71</v>
          </cell>
        </row>
        <row r="16">
          <cell r="D16">
            <v>14068</v>
          </cell>
          <cell r="E16">
            <v>7191</v>
          </cell>
          <cell r="F16">
            <v>6877</v>
          </cell>
          <cell r="G16">
            <v>7092</v>
          </cell>
          <cell r="H16">
            <v>6976</v>
          </cell>
          <cell r="I16">
            <v>2645</v>
          </cell>
          <cell r="J16">
            <v>843</v>
          </cell>
          <cell r="K16">
            <v>1802</v>
          </cell>
          <cell r="L16">
            <v>1518</v>
          </cell>
          <cell r="M16">
            <v>1127</v>
          </cell>
          <cell r="N16">
            <v>11423</v>
          </cell>
          <cell r="O16">
            <v>6348</v>
          </cell>
          <cell r="P16">
            <v>5075</v>
          </cell>
          <cell r="Q16">
            <v>5574</v>
          </cell>
          <cell r="R16">
            <v>5849</v>
          </cell>
        </row>
        <row r="17">
          <cell r="D17">
            <v>28038</v>
          </cell>
          <cell r="E17">
            <v>9358</v>
          </cell>
          <cell r="F17">
            <v>18680</v>
          </cell>
          <cell r="G17">
            <v>15720</v>
          </cell>
          <cell r="H17">
            <v>12318</v>
          </cell>
          <cell r="I17">
            <v>12733</v>
          </cell>
          <cell r="J17">
            <v>3525</v>
          </cell>
          <cell r="K17">
            <v>9208</v>
          </cell>
          <cell r="L17">
            <v>8276</v>
          </cell>
          <cell r="M17">
            <v>4457</v>
          </cell>
          <cell r="N17">
            <v>15305</v>
          </cell>
          <cell r="O17">
            <v>5833</v>
          </cell>
          <cell r="P17">
            <v>9472</v>
          </cell>
          <cell r="Q17">
            <v>7444</v>
          </cell>
          <cell r="R17">
            <v>7861</v>
          </cell>
        </row>
        <row r="18">
          <cell r="D18">
            <v>14645</v>
          </cell>
          <cell r="E18">
            <v>2756</v>
          </cell>
          <cell r="F18">
            <v>11889</v>
          </cell>
          <cell r="G18">
            <v>8826</v>
          </cell>
          <cell r="H18">
            <v>5819</v>
          </cell>
          <cell r="I18">
            <v>10792</v>
          </cell>
          <cell r="J18">
            <v>3432</v>
          </cell>
          <cell r="K18">
            <v>7360</v>
          </cell>
          <cell r="L18">
            <v>7013</v>
          </cell>
          <cell r="M18">
            <v>3779</v>
          </cell>
          <cell r="N18">
            <v>3853</v>
          </cell>
          <cell r="O18">
            <v>-676</v>
          </cell>
          <cell r="P18">
            <v>4529</v>
          </cell>
          <cell r="Q18">
            <v>1813</v>
          </cell>
          <cell r="R18">
            <v>2040</v>
          </cell>
        </row>
        <row r="19">
          <cell r="D19">
            <v>8695</v>
          </cell>
          <cell r="E19">
            <v>1623</v>
          </cell>
          <cell r="F19">
            <v>7072</v>
          </cell>
          <cell r="G19">
            <v>5093</v>
          </cell>
          <cell r="H19">
            <v>3602</v>
          </cell>
          <cell r="I19">
            <v>6056</v>
          </cell>
          <cell r="J19">
            <v>1930</v>
          </cell>
          <cell r="K19">
            <v>4126</v>
          </cell>
          <cell r="L19">
            <v>3830</v>
          </cell>
          <cell r="M19">
            <v>2226</v>
          </cell>
          <cell r="N19">
            <v>2639</v>
          </cell>
          <cell r="O19">
            <v>-307</v>
          </cell>
          <cell r="P19">
            <v>2946</v>
          </cell>
          <cell r="Q19">
            <v>1263</v>
          </cell>
          <cell r="R19">
            <v>1376</v>
          </cell>
        </row>
        <row r="20">
          <cell r="D20">
            <v>5950</v>
          </cell>
          <cell r="E20">
            <v>1133</v>
          </cell>
          <cell r="F20">
            <v>4817</v>
          </cell>
          <cell r="G20">
            <v>3733</v>
          </cell>
          <cell r="H20">
            <v>2217</v>
          </cell>
          <cell r="I20">
            <v>4736</v>
          </cell>
          <cell r="J20">
            <v>1502</v>
          </cell>
          <cell r="K20">
            <v>3234</v>
          </cell>
          <cell r="L20">
            <v>3183</v>
          </cell>
          <cell r="M20">
            <v>1553</v>
          </cell>
          <cell r="N20">
            <v>1214</v>
          </cell>
          <cell r="O20">
            <v>-369</v>
          </cell>
          <cell r="P20">
            <v>1583</v>
          </cell>
          <cell r="Q20">
            <v>550</v>
          </cell>
          <cell r="R20">
            <v>664</v>
          </cell>
        </row>
        <row r="21">
          <cell r="D21">
            <v>3202</v>
          </cell>
          <cell r="E21">
            <v>414</v>
          </cell>
          <cell r="F21">
            <v>2788</v>
          </cell>
          <cell r="G21">
            <v>1924</v>
          </cell>
          <cell r="H21">
            <v>1278</v>
          </cell>
          <cell r="I21">
            <v>2912</v>
          </cell>
          <cell r="J21">
            <v>560</v>
          </cell>
          <cell r="K21">
            <v>2352</v>
          </cell>
          <cell r="L21">
            <v>1859</v>
          </cell>
          <cell r="M21">
            <v>1053</v>
          </cell>
          <cell r="N21">
            <v>290</v>
          </cell>
          <cell r="O21">
            <v>-146</v>
          </cell>
          <cell r="P21">
            <v>436</v>
          </cell>
          <cell r="Q21">
            <v>65</v>
          </cell>
          <cell r="R21">
            <v>225</v>
          </cell>
        </row>
        <row r="22">
          <cell r="D22">
            <v>1524</v>
          </cell>
          <cell r="E22">
            <v>329</v>
          </cell>
          <cell r="F22">
            <v>1195</v>
          </cell>
          <cell r="G22">
            <v>879</v>
          </cell>
          <cell r="H22">
            <v>645</v>
          </cell>
          <cell r="I22">
            <v>1226</v>
          </cell>
          <cell r="J22">
            <v>371</v>
          </cell>
          <cell r="K22">
            <v>855</v>
          </cell>
          <cell r="L22">
            <v>769</v>
          </cell>
          <cell r="M22">
            <v>457</v>
          </cell>
          <cell r="N22">
            <v>298</v>
          </cell>
          <cell r="O22">
            <v>-42</v>
          </cell>
          <cell r="P22">
            <v>340</v>
          </cell>
          <cell r="Q22">
            <v>110</v>
          </cell>
          <cell r="R22">
            <v>188</v>
          </cell>
        </row>
        <row r="23">
          <cell r="D23">
            <v>2341</v>
          </cell>
          <cell r="E23">
            <v>407</v>
          </cell>
          <cell r="F23">
            <v>1934</v>
          </cell>
          <cell r="G23">
            <v>1374</v>
          </cell>
          <cell r="H23">
            <v>967</v>
          </cell>
          <cell r="I23">
            <v>1723</v>
          </cell>
          <cell r="J23">
            <v>505</v>
          </cell>
          <cell r="K23">
            <v>1218</v>
          </cell>
          <cell r="L23">
            <v>1129</v>
          </cell>
          <cell r="M23">
            <v>594</v>
          </cell>
          <cell r="N23">
            <v>618</v>
          </cell>
          <cell r="O23">
            <v>-98</v>
          </cell>
          <cell r="P23">
            <v>716</v>
          </cell>
          <cell r="Q23">
            <v>245</v>
          </cell>
          <cell r="R23">
            <v>373</v>
          </cell>
        </row>
        <row r="24">
          <cell r="D24">
            <v>601</v>
          </cell>
          <cell r="E24">
            <v>148</v>
          </cell>
          <cell r="F24">
            <v>453</v>
          </cell>
          <cell r="G24">
            <v>362</v>
          </cell>
          <cell r="H24">
            <v>239</v>
          </cell>
          <cell r="I24">
            <v>460</v>
          </cell>
          <cell r="J24">
            <v>170</v>
          </cell>
          <cell r="K24">
            <v>290</v>
          </cell>
          <cell r="L24">
            <v>309</v>
          </cell>
          <cell r="M24">
            <v>151</v>
          </cell>
          <cell r="N24">
            <v>141</v>
          </cell>
          <cell r="O24">
            <v>-22</v>
          </cell>
          <cell r="P24">
            <v>163</v>
          </cell>
          <cell r="Q24">
            <v>53</v>
          </cell>
          <cell r="R24">
            <v>88</v>
          </cell>
        </row>
        <row r="25">
          <cell r="D25">
            <v>1538</v>
          </cell>
          <cell r="E25">
            <v>230</v>
          </cell>
          <cell r="F25">
            <v>1308</v>
          </cell>
          <cell r="G25">
            <v>932</v>
          </cell>
          <cell r="H25">
            <v>606</v>
          </cell>
          <cell r="I25">
            <v>1201</v>
          </cell>
          <cell r="J25">
            <v>281</v>
          </cell>
          <cell r="K25">
            <v>920</v>
          </cell>
          <cell r="L25">
            <v>761</v>
          </cell>
          <cell r="M25">
            <v>440</v>
          </cell>
          <cell r="N25">
            <v>337</v>
          </cell>
          <cell r="O25">
            <v>-51</v>
          </cell>
          <cell r="P25">
            <v>388</v>
          </cell>
          <cell r="Q25">
            <v>171</v>
          </cell>
          <cell r="R25">
            <v>166</v>
          </cell>
        </row>
        <row r="26">
          <cell r="D26">
            <v>1310</v>
          </cell>
          <cell r="E26">
            <v>273</v>
          </cell>
          <cell r="F26">
            <v>1037</v>
          </cell>
          <cell r="G26">
            <v>821</v>
          </cell>
          <cell r="H26">
            <v>489</v>
          </cell>
          <cell r="I26">
            <v>1279</v>
          </cell>
          <cell r="J26">
            <v>420</v>
          </cell>
          <cell r="K26">
            <v>859</v>
          </cell>
          <cell r="L26">
            <v>864</v>
          </cell>
          <cell r="M26">
            <v>415</v>
          </cell>
          <cell r="N26">
            <v>31</v>
          </cell>
          <cell r="O26">
            <v>-147</v>
          </cell>
          <cell r="P26">
            <v>178</v>
          </cell>
          <cell r="Q26">
            <v>-43</v>
          </cell>
          <cell r="R26">
            <v>74</v>
          </cell>
        </row>
        <row r="27">
          <cell r="D27">
            <v>25161</v>
          </cell>
          <cell r="E27">
            <v>4557</v>
          </cell>
          <cell r="F27">
            <v>20604</v>
          </cell>
          <cell r="G27">
            <v>15118</v>
          </cell>
          <cell r="H27">
            <v>10043</v>
          </cell>
          <cell r="I27">
            <v>19593</v>
          </cell>
          <cell r="J27">
            <v>5739</v>
          </cell>
          <cell r="K27">
            <v>13854</v>
          </cell>
          <cell r="L27">
            <v>12704</v>
          </cell>
          <cell r="M27">
            <v>6889</v>
          </cell>
          <cell r="N27">
            <v>5568</v>
          </cell>
          <cell r="O27">
            <v>-1182</v>
          </cell>
          <cell r="P27">
            <v>6750</v>
          </cell>
          <cell r="Q27">
            <v>2414</v>
          </cell>
          <cell r="R27">
            <v>3154</v>
          </cell>
        </row>
        <row r="28">
          <cell r="D28">
            <v>1992</v>
          </cell>
          <cell r="E28">
            <v>436</v>
          </cell>
          <cell r="F28">
            <v>1556</v>
          </cell>
          <cell r="G28">
            <v>1204</v>
          </cell>
          <cell r="H28">
            <v>788</v>
          </cell>
          <cell r="I28">
            <v>1684</v>
          </cell>
          <cell r="J28">
            <v>498</v>
          </cell>
          <cell r="K28">
            <v>1186</v>
          </cell>
          <cell r="L28">
            <v>1107</v>
          </cell>
          <cell r="M28">
            <v>577</v>
          </cell>
          <cell r="N28">
            <v>308</v>
          </cell>
          <cell r="O28">
            <v>-62</v>
          </cell>
          <cell r="P28">
            <v>370</v>
          </cell>
          <cell r="Q28">
            <v>97</v>
          </cell>
          <cell r="R28">
            <v>211</v>
          </cell>
        </row>
        <row r="29">
          <cell r="D29">
            <v>1527</v>
          </cell>
          <cell r="E29">
            <v>414</v>
          </cell>
          <cell r="F29">
            <v>1113</v>
          </cell>
          <cell r="G29">
            <v>947</v>
          </cell>
          <cell r="H29">
            <v>580</v>
          </cell>
          <cell r="I29">
            <v>1337</v>
          </cell>
          <cell r="J29">
            <v>486</v>
          </cell>
          <cell r="K29">
            <v>851</v>
          </cell>
          <cell r="L29">
            <v>853</v>
          </cell>
          <cell r="M29">
            <v>484</v>
          </cell>
          <cell r="N29">
            <v>190</v>
          </cell>
          <cell r="O29">
            <v>-72</v>
          </cell>
          <cell r="P29">
            <v>262</v>
          </cell>
          <cell r="Q29">
            <v>94</v>
          </cell>
          <cell r="R29">
            <v>96</v>
          </cell>
        </row>
        <row r="30">
          <cell r="D30">
            <v>2944</v>
          </cell>
          <cell r="E30">
            <v>446</v>
          </cell>
          <cell r="F30">
            <v>2498</v>
          </cell>
          <cell r="G30">
            <v>1885</v>
          </cell>
          <cell r="H30">
            <v>1059</v>
          </cell>
          <cell r="I30">
            <v>2747</v>
          </cell>
          <cell r="J30">
            <v>594</v>
          </cell>
          <cell r="K30">
            <v>2153</v>
          </cell>
          <cell r="L30">
            <v>1960</v>
          </cell>
          <cell r="M30">
            <v>787</v>
          </cell>
          <cell r="N30">
            <v>197</v>
          </cell>
          <cell r="O30">
            <v>-148</v>
          </cell>
          <cell r="P30">
            <v>345</v>
          </cell>
          <cell r="Q30">
            <v>-75</v>
          </cell>
          <cell r="R30">
            <v>272</v>
          </cell>
        </row>
        <row r="31">
          <cell r="D31">
            <v>413</v>
          </cell>
          <cell r="E31">
            <v>109</v>
          </cell>
          <cell r="F31">
            <v>304</v>
          </cell>
          <cell r="G31">
            <v>252</v>
          </cell>
          <cell r="H31">
            <v>161</v>
          </cell>
          <cell r="I31">
            <v>404</v>
          </cell>
          <cell r="J31">
            <v>170</v>
          </cell>
          <cell r="K31">
            <v>234</v>
          </cell>
          <cell r="L31">
            <v>256</v>
          </cell>
          <cell r="M31">
            <v>148</v>
          </cell>
          <cell r="N31">
            <v>9</v>
          </cell>
          <cell r="O31">
            <v>-61</v>
          </cell>
          <cell r="P31">
            <v>70</v>
          </cell>
          <cell r="Q31">
            <v>-4</v>
          </cell>
          <cell r="R31">
            <v>13</v>
          </cell>
        </row>
        <row r="32">
          <cell r="D32">
            <v>1809</v>
          </cell>
          <cell r="E32">
            <v>422</v>
          </cell>
          <cell r="F32">
            <v>1387</v>
          </cell>
          <cell r="G32">
            <v>1104</v>
          </cell>
          <cell r="H32">
            <v>705</v>
          </cell>
          <cell r="I32">
            <v>1676</v>
          </cell>
          <cell r="J32">
            <v>707</v>
          </cell>
          <cell r="K32">
            <v>969</v>
          </cell>
          <cell r="L32">
            <v>1119</v>
          </cell>
          <cell r="M32">
            <v>557</v>
          </cell>
          <cell r="N32">
            <v>133</v>
          </cell>
          <cell r="O32">
            <v>-285</v>
          </cell>
          <cell r="P32">
            <v>418</v>
          </cell>
          <cell r="Q32">
            <v>-15</v>
          </cell>
          <cell r="R32">
            <v>148</v>
          </cell>
        </row>
        <row r="33">
          <cell r="D33">
            <v>589</v>
          </cell>
          <cell r="E33">
            <v>165</v>
          </cell>
          <cell r="F33">
            <v>424</v>
          </cell>
          <cell r="G33">
            <v>338</v>
          </cell>
          <cell r="H33">
            <v>251</v>
          </cell>
          <cell r="I33">
            <v>514</v>
          </cell>
          <cell r="J33">
            <v>247</v>
          </cell>
          <cell r="K33">
            <v>267</v>
          </cell>
          <cell r="L33">
            <v>309</v>
          </cell>
          <cell r="M33">
            <v>205</v>
          </cell>
          <cell r="N33">
            <v>75</v>
          </cell>
          <cell r="O33">
            <v>-82</v>
          </cell>
          <cell r="P33">
            <v>157</v>
          </cell>
          <cell r="Q33">
            <v>29</v>
          </cell>
          <cell r="R33">
            <v>46</v>
          </cell>
        </row>
        <row r="34">
          <cell r="D34">
            <v>1525</v>
          </cell>
          <cell r="E34">
            <v>303</v>
          </cell>
          <cell r="F34">
            <v>1222</v>
          </cell>
          <cell r="G34">
            <v>943</v>
          </cell>
          <cell r="H34">
            <v>582</v>
          </cell>
          <cell r="I34">
            <v>1390</v>
          </cell>
          <cell r="J34">
            <v>403</v>
          </cell>
          <cell r="K34">
            <v>987</v>
          </cell>
          <cell r="L34">
            <v>880</v>
          </cell>
          <cell r="M34">
            <v>510</v>
          </cell>
          <cell r="N34">
            <v>135</v>
          </cell>
          <cell r="O34">
            <v>-100</v>
          </cell>
          <cell r="P34">
            <v>235</v>
          </cell>
          <cell r="Q34">
            <v>63</v>
          </cell>
          <cell r="R34">
            <v>72</v>
          </cell>
        </row>
        <row r="35">
          <cell r="D35">
            <v>8022</v>
          </cell>
          <cell r="E35">
            <v>271</v>
          </cell>
          <cell r="F35">
            <v>7751</v>
          </cell>
          <cell r="G35">
            <v>4935</v>
          </cell>
          <cell r="H35">
            <v>3087</v>
          </cell>
          <cell r="I35">
            <v>1790</v>
          </cell>
          <cell r="J35">
            <v>351</v>
          </cell>
          <cell r="K35">
            <v>1439</v>
          </cell>
          <cell r="L35">
            <v>1198</v>
          </cell>
          <cell r="M35">
            <v>592</v>
          </cell>
          <cell r="N35">
            <v>6232</v>
          </cell>
          <cell r="O35">
            <v>-80</v>
          </cell>
          <cell r="P35">
            <v>6312</v>
          </cell>
          <cell r="Q35">
            <v>3737</v>
          </cell>
          <cell r="R35">
            <v>2495</v>
          </cell>
        </row>
        <row r="36">
          <cell r="D36">
            <v>2272</v>
          </cell>
          <cell r="E36">
            <v>396</v>
          </cell>
          <cell r="F36">
            <v>1876</v>
          </cell>
          <cell r="G36">
            <v>1408</v>
          </cell>
          <cell r="H36">
            <v>864</v>
          </cell>
          <cell r="I36">
            <v>1926</v>
          </cell>
          <cell r="J36">
            <v>476</v>
          </cell>
          <cell r="K36">
            <v>1450</v>
          </cell>
          <cell r="L36">
            <v>1272</v>
          </cell>
          <cell r="M36">
            <v>654</v>
          </cell>
          <cell r="N36">
            <v>346</v>
          </cell>
          <cell r="O36">
            <v>-80</v>
          </cell>
          <cell r="P36">
            <v>426</v>
          </cell>
          <cell r="Q36">
            <v>136</v>
          </cell>
          <cell r="R36">
            <v>210</v>
          </cell>
        </row>
        <row r="37">
          <cell r="D37">
            <v>777</v>
          </cell>
          <cell r="E37">
            <v>197</v>
          </cell>
          <cell r="F37">
            <v>580</v>
          </cell>
          <cell r="G37">
            <v>463</v>
          </cell>
          <cell r="H37">
            <v>314</v>
          </cell>
          <cell r="I37">
            <v>537</v>
          </cell>
          <cell r="J37">
            <v>240</v>
          </cell>
          <cell r="K37">
            <v>297</v>
          </cell>
          <cell r="L37">
            <v>357</v>
          </cell>
          <cell r="M37">
            <v>180</v>
          </cell>
          <cell r="N37">
            <v>240</v>
          </cell>
          <cell r="O37">
            <v>-43</v>
          </cell>
          <cell r="P37">
            <v>283</v>
          </cell>
          <cell r="Q37">
            <v>106</v>
          </cell>
          <cell r="R37">
            <v>134</v>
          </cell>
        </row>
        <row r="38">
          <cell r="D38">
            <v>1341</v>
          </cell>
          <cell r="E38">
            <v>218</v>
          </cell>
          <cell r="F38">
            <v>1123</v>
          </cell>
          <cell r="G38">
            <v>777</v>
          </cell>
          <cell r="H38">
            <v>564</v>
          </cell>
          <cell r="I38">
            <v>971</v>
          </cell>
          <cell r="J38">
            <v>291</v>
          </cell>
          <cell r="K38">
            <v>680</v>
          </cell>
          <cell r="L38">
            <v>625</v>
          </cell>
          <cell r="M38">
            <v>346</v>
          </cell>
          <cell r="N38">
            <v>370</v>
          </cell>
          <cell r="O38">
            <v>-73</v>
          </cell>
          <cell r="P38">
            <v>443</v>
          </cell>
          <cell r="Q38">
            <v>152</v>
          </cell>
          <cell r="R38">
            <v>218</v>
          </cell>
        </row>
        <row r="39">
          <cell r="D39">
            <v>23211</v>
          </cell>
          <cell r="E39">
            <v>3377</v>
          </cell>
          <cell r="F39">
            <v>19834</v>
          </cell>
          <cell r="G39">
            <v>14256</v>
          </cell>
          <cell r="H39">
            <v>8955</v>
          </cell>
          <cell r="I39">
            <v>14976</v>
          </cell>
          <cell r="J39">
            <v>4463</v>
          </cell>
          <cell r="K39">
            <v>10513</v>
          </cell>
          <cell r="L39">
            <v>9936</v>
          </cell>
          <cell r="M39">
            <v>5040</v>
          </cell>
          <cell r="N39">
            <v>8235</v>
          </cell>
          <cell r="O39">
            <v>-1086</v>
          </cell>
          <cell r="P39">
            <v>9321</v>
          </cell>
          <cell r="Q39">
            <v>4320</v>
          </cell>
          <cell r="R39">
            <v>3915</v>
          </cell>
        </row>
        <row r="40">
          <cell r="D40">
            <v>1363</v>
          </cell>
          <cell r="E40">
            <v>165</v>
          </cell>
          <cell r="F40">
            <v>1198</v>
          </cell>
          <cell r="G40">
            <v>812</v>
          </cell>
          <cell r="H40">
            <v>551</v>
          </cell>
          <cell r="I40">
            <v>1167</v>
          </cell>
          <cell r="J40">
            <v>267</v>
          </cell>
          <cell r="K40">
            <v>900</v>
          </cell>
          <cell r="L40">
            <v>751</v>
          </cell>
          <cell r="M40">
            <v>416</v>
          </cell>
          <cell r="N40">
            <v>196</v>
          </cell>
          <cell r="O40">
            <v>-102</v>
          </cell>
          <cell r="P40">
            <v>298</v>
          </cell>
          <cell r="Q40">
            <v>61</v>
          </cell>
          <cell r="R40">
            <v>135</v>
          </cell>
        </row>
        <row r="41">
          <cell r="D41">
            <v>593</v>
          </cell>
          <cell r="E41">
            <v>126</v>
          </cell>
          <cell r="F41">
            <v>467</v>
          </cell>
          <cell r="G41">
            <v>355</v>
          </cell>
          <cell r="H41">
            <v>238</v>
          </cell>
          <cell r="I41">
            <v>593</v>
          </cell>
          <cell r="J41">
            <v>181</v>
          </cell>
          <cell r="K41">
            <v>412</v>
          </cell>
          <cell r="L41">
            <v>410</v>
          </cell>
          <cell r="M41">
            <v>183</v>
          </cell>
          <cell r="N41">
            <v>0</v>
          </cell>
          <cell r="O41">
            <v>-55</v>
          </cell>
          <cell r="P41">
            <v>55</v>
          </cell>
          <cell r="Q41">
            <v>-55</v>
          </cell>
          <cell r="R41">
            <v>55</v>
          </cell>
        </row>
        <row r="42">
          <cell r="D42">
            <v>2189</v>
          </cell>
          <cell r="E42">
            <v>346</v>
          </cell>
          <cell r="F42">
            <v>1843</v>
          </cell>
          <cell r="G42">
            <v>1232</v>
          </cell>
          <cell r="H42">
            <v>957</v>
          </cell>
          <cell r="I42">
            <v>1397</v>
          </cell>
          <cell r="J42">
            <v>447</v>
          </cell>
          <cell r="K42">
            <v>950</v>
          </cell>
          <cell r="L42">
            <v>877</v>
          </cell>
          <cell r="M42">
            <v>520</v>
          </cell>
          <cell r="N42">
            <v>792</v>
          </cell>
          <cell r="O42">
            <v>-101</v>
          </cell>
          <cell r="P42">
            <v>893</v>
          </cell>
          <cell r="Q42">
            <v>355</v>
          </cell>
          <cell r="R42">
            <v>437</v>
          </cell>
        </row>
        <row r="43">
          <cell r="D43">
            <v>2448</v>
          </cell>
          <cell r="E43">
            <v>368</v>
          </cell>
          <cell r="F43">
            <v>2080</v>
          </cell>
          <cell r="G43">
            <v>1328</v>
          </cell>
          <cell r="H43">
            <v>1120</v>
          </cell>
          <cell r="I43">
            <v>1384</v>
          </cell>
          <cell r="J43">
            <v>369</v>
          </cell>
          <cell r="K43">
            <v>1015</v>
          </cell>
          <cell r="L43">
            <v>837</v>
          </cell>
          <cell r="M43">
            <v>547</v>
          </cell>
          <cell r="N43">
            <v>1064</v>
          </cell>
          <cell r="O43">
            <v>-1</v>
          </cell>
          <cell r="P43">
            <v>1065</v>
          </cell>
          <cell r="Q43">
            <v>491</v>
          </cell>
          <cell r="R43">
            <v>573</v>
          </cell>
        </row>
        <row r="44">
          <cell r="D44">
            <v>887</v>
          </cell>
          <cell r="E44">
            <v>233</v>
          </cell>
          <cell r="F44">
            <v>654</v>
          </cell>
          <cell r="G44">
            <v>553</v>
          </cell>
          <cell r="H44">
            <v>334</v>
          </cell>
          <cell r="I44">
            <v>539</v>
          </cell>
          <cell r="J44">
            <v>214</v>
          </cell>
          <cell r="K44">
            <v>325</v>
          </cell>
          <cell r="L44">
            <v>372</v>
          </cell>
          <cell r="M44">
            <v>167</v>
          </cell>
          <cell r="N44">
            <v>348</v>
          </cell>
          <cell r="O44">
            <v>19</v>
          </cell>
          <cell r="P44">
            <v>329</v>
          </cell>
          <cell r="Q44">
            <v>181</v>
          </cell>
          <cell r="R44">
            <v>167</v>
          </cell>
        </row>
        <row r="45">
          <cell r="D45">
            <v>1574</v>
          </cell>
          <cell r="E45">
            <v>170</v>
          </cell>
          <cell r="F45">
            <v>1404</v>
          </cell>
          <cell r="G45">
            <v>995</v>
          </cell>
          <cell r="H45">
            <v>579</v>
          </cell>
          <cell r="I45">
            <v>1307</v>
          </cell>
          <cell r="J45">
            <v>201</v>
          </cell>
          <cell r="K45">
            <v>1106</v>
          </cell>
          <cell r="L45">
            <v>877</v>
          </cell>
          <cell r="M45">
            <v>430</v>
          </cell>
          <cell r="N45">
            <v>267</v>
          </cell>
          <cell r="O45">
            <v>-31</v>
          </cell>
          <cell r="P45">
            <v>298</v>
          </cell>
          <cell r="Q45">
            <v>118</v>
          </cell>
          <cell r="R45">
            <v>149</v>
          </cell>
        </row>
        <row r="46">
          <cell r="D46">
            <v>1589</v>
          </cell>
          <cell r="E46">
            <v>315</v>
          </cell>
          <cell r="F46">
            <v>1274</v>
          </cell>
          <cell r="G46">
            <v>885</v>
          </cell>
          <cell r="H46">
            <v>704</v>
          </cell>
          <cell r="I46">
            <v>1317</v>
          </cell>
          <cell r="J46">
            <v>379</v>
          </cell>
          <cell r="K46">
            <v>938</v>
          </cell>
          <cell r="L46">
            <v>774</v>
          </cell>
          <cell r="M46">
            <v>543</v>
          </cell>
          <cell r="N46">
            <v>272</v>
          </cell>
          <cell r="O46">
            <v>-64</v>
          </cell>
          <cell r="P46">
            <v>336</v>
          </cell>
          <cell r="Q46">
            <v>111</v>
          </cell>
          <cell r="R46">
            <v>161</v>
          </cell>
        </row>
        <row r="47">
          <cell r="D47">
            <v>8683</v>
          </cell>
          <cell r="E47">
            <v>226</v>
          </cell>
          <cell r="F47">
            <v>8457</v>
          </cell>
          <cell r="G47">
            <v>5649</v>
          </cell>
          <cell r="H47">
            <v>3034</v>
          </cell>
          <cell r="I47">
            <v>8084</v>
          </cell>
          <cell r="J47">
            <v>374</v>
          </cell>
          <cell r="K47">
            <v>7710</v>
          </cell>
          <cell r="L47">
            <v>5410</v>
          </cell>
          <cell r="M47">
            <v>2674</v>
          </cell>
          <cell r="N47">
            <v>599</v>
          </cell>
          <cell r="O47">
            <v>-148</v>
          </cell>
          <cell r="P47">
            <v>747</v>
          </cell>
          <cell r="Q47">
            <v>239</v>
          </cell>
          <cell r="R47">
            <v>360</v>
          </cell>
        </row>
        <row r="48">
          <cell r="D48">
            <v>8850</v>
          </cell>
          <cell r="E48">
            <v>597</v>
          </cell>
          <cell r="F48">
            <v>8253</v>
          </cell>
          <cell r="G48">
            <v>6001</v>
          </cell>
          <cell r="H48">
            <v>2849</v>
          </cell>
          <cell r="I48">
            <v>7895</v>
          </cell>
          <cell r="J48">
            <v>764</v>
          </cell>
          <cell r="K48">
            <v>7131</v>
          </cell>
          <cell r="L48">
            <v>5652</v>
          </cell>
          <cell r="M48">
            <v>2243</v>
          </cell>
          <cell r="N48">
            <v>955</v>
          </cell>
          <cell r="O48">
            <v>-167</v>
          </cell>
          <cell r="P48">
            <v>1122</v>
          </cell>
          <cell r="Q48">
            <v>349</v>
          </cell>
          <cell r="R48">
            <v>606</v>
          </cell>
        </row>
        <row r="49">
          <cell r="D49">
            <v>566</v>
          </cell>
          <cell r="E49">
            <v>165</v>
          </cell>
          <cell r="F49">
            <v>401</v>
          </cell>
          <cell r="G49">
            <v>338</v>
          </cell>
          <cell r="H49">
            <v>228</v>
          </cell>
          <cell r="I49">
            <v>493</v>
          </cell>
          <cell r="J49">
            <v>187</v>
          </cell>
          <cell r="K49">
            <v>306</v>
          </cell>
          <cell r="L49">
            <v>291</v>
          </cell>
          <cell r="M49">
            <v>202</v>
          </cell>
          <cell r="N49">
            <v>73</v>
          </cell>
          <cell r="O49">
            <v>-22</v>
          </cell>
          <cell r="P49">
            <v>95</v>
          </cell>
          <cell r="Q49">
            <v>47</v>
          </cell>
          <cell r="R49">
            <v>26</v>
          </cell>
        </row>
        <row r="50">
          <cell r="D50">
            <v>1822</v>
          </cell>
          <cell r="E50">
            <v>193</v>
          </cell>
          <cell r="F50">
            <v>1629</v>
          </cell>
          <cell r="G50">
            <v>1122</v>
          </cell>
          <cell r="H50">
            <v>700</v>
          </cell>
          <cell r="I50">
            <v>1459</v>
          </cell>
          <cell r="J50">
            <v>222</v>
          </cell>
          <cell r="K50">
            <v>1237</v>
          </cell>
          <cell r="L50">
            <v>981</v>
          </cell>
          <cell r="M50">
            <v>478</v>
          </cell>
          <cell r="N50">
            <v>363</v>
          </cell>
          <cell r="O50">
            <v>-29</v>
          </cell>
          <cell r="P50">
            <v>392</v>
          </cell>
          <cell r="Q50">
            <v>141</v>
          </cell>
          <cell r="R50">
            <v>222</v>
          </cell>
        </row>
        <row r="51">
          <cell r="D51">
            <v>1813</v>
          </cell>
          <cell r="E51">
            <v>240</v>
          </cell>
          <cell r="F51">
            <v>1573</v>
          </cell>
          <cell r="G51">
            <v>1184</v>
          </cell>
          <cell r="H51">
            <v>629</v>
          </cell>
          <cell r="I51">
            <v>1519</v>
          </cell>
          <cell r="J51">
            <v>319</v>
          </cell>
          <cell r="K51">
            <v>1200</v>
          </cell>
          <cell r="L51">
            <v>1034</v>
          </cell>
          <cell r="M51">
            <v>485</v>
          </cell>
          <cell r="N51">
            <v>294</v>
          </cell>
          <cell r="O51">
            <v>-79</v>
          </cell>
          <cell r="P51">
            <v>373</v>
          </cell>
          <cell r="Q51">
            <v>150</v>
          </cell>
          <cell r="R51">
            <v>144</v>
          </cell>
        </row>
        <row r="52">
          <cell r="D52">
            <v>3402</v>
          </cell>
          <cell r="E52">
            <v>130</v>
          </cell>
          <cell r="F52">
            <v>3272</v>
          </cell>
          <cell r="G52">
            <v>1982</v>
          </cell>
          <cell r="H52">
            <v>1420</v>
          </cell>
          <cell r="I52">
            <v>2989</v>
          </cell>
          <cell r="J52">
            <v>181</v>
          </cell>
          <cell r="K52">
            <v>2808</v>
          </cell>
          <cell r="L52">
            <v>1759</v>
          </cell>
          <cell r="M52">
            <v>1230</v>
          </cell>
          <cell r="N52">
            <v>413</v>
          </cell>
          <cell r="O52">
            <v>-51</v>
          </cell>
          <cell r="P52">
            <v>464</v>
          </cell>
          <cell r="Q52">
            <v>223</v>
          </cell>
          <cell r="R52">
            <v>190</v>
          </cell>
        </row>
        <row r="53">
          <cell r="D53">
            <v>11171</v>
          </cell>
          <cell r="E53">
            <v>442</v>
          </cell>
          <cell r="F53">
            <v>10729</v>
          </cell>
          <cell r="G53">
            <v>6700</v>
          </cell>
          <cell r="H53">
            <v>4471</v>
          </cell>
          <cell r="I53">
            <v>4492</v>
          </cell>
          <cell r="J53">
            <v>643</v>
          </cell>
          <cell r="K53">
            <v>3849</v>
          </cell>
          <cell r="L53">
            <v>2864</v>
          </cell>
          <cell r="M53">
            <v>1628</v>
          </cell>
          <cell r="N53">
            <v>6679</v>
          </cell>
          <cell r="O53">
            <v>-201</v>
          </cell>
          <cell r="P53">
            <v>6880</v>
          </cell>
          <cell r="Q53">
            <v>3836</v>
          </cell>
          <cell r="R53">
            <v>2843</v>
          </cell>
        </row>
        <row r="54">
          <cell r="D54">
            <v>3396</v>
          </cell>
          <cell r="E54">
            <v>237</v>
          </cell>
          <cell r="F54">
            <v>3159</v>
          </cell>
          <cell r="G54">
            <v>1934</v>
          </cell>
          <cell r="H54">
            <v>1462</v>
          </cell>
          <cell r="I54">
            <v>2921</v>
          </cell>
          <cell r="J54">
            <v>268</v>
          </cell>
          <cell r="K54">
            <v>2653</v>
          </cell>
          <cell r="L54">
            <v>1813</v>
          </cell>
          <cell r="M54">
            <v>1108</v>
          </cell>
          <cell r="N54">
            <v>475</v>
          </cell>
          <cell r="O54">
            <v>-31</v>
          </cell>
          <cell r="P54">
            <v>506</v>
          </cell>
          <cell r="Q54">
            <v>121</v>
          </cell>
          <cell r="R54">
            <v>354</v>
          </cell>
        </row>
        <row r="55">
          <cell r="D55">
            <v>910</v>
          </cell>
          <cell r="E55">
            <v>155</v>
          </cell>
          <cell r="F55">
            <v>755</v>
          </cell>
          <cell r="G55">
            <v>625</v>
          </cell>
          <cell r="H55">
            <v>285</v>
          </cell>
          <cell r="I55">
            <v>928</v>
          </cell>
          <cell r="J55">
            <v>256</v>
          </cell>
          <cell r="K55">
            <v>672</v>
          </cell>
          <cell r="L55">
            <v>654</v>
          </cell>
          <cell r="M55">
            <v>274</v>
          </cell>
          <cell r="N55">
            <v>-18</v>
          </cell>
          <cell r="O55">
            <v>-101</v>
          </cell>
          <cell r="P55">
            <v>83</v>
          </cell>
          <cell r="Q55">
            <v>-29</v>
          </cell>
          <cell r="R55">
            <v>11</v>
          </cell>
        </row>
        <row r="56">
          <cell r="D56">
            <v>411</v>
          </cell>
          <cell r="E56">
            <v>79</v>
          </cell>
          <cell r="F56">
            <v>332</v>
          </cell>
          <cell r="G56">
            <v>213</v>
          </cell>
          <cell r="H56">
            <v>198</v>
          </cell>
          <cell r="I56">
            <v>401</v>
          </cell>
          <cell r="J56">
            <v>115</v>
          </cell>
          <cell r="K56">
            <v>286</v>
          </cell>
          <cell r="L56">
            <v>205</v>
          </cell>
          <cell r="M56">
            <v>196</v>
          </cell>
          <cell r="N56">
            <v>10</v>
          </cell>
          <cell r="O56">
            <v>-36</v>
          </cell>
          <cell r="P56">
            <v>46</v>
          </cell>
          <cell r="Q56">
            <v>8</v>
          </cell>
          <cell r="R56">
            <v>2</v>
          </cell>
        </row>
        <row r="57">
          <cell r="D57">
            <v>51667</v>
          </cell>
          <cell r="E57">
            <v>4187</v>
          </cell>
          <cell r="F57">
            <v>47480</v>
          </cell>
          <cell r="G57">
            <v>31908</v>
          </cell>
          <cell r="H57">
            <v>19759</v>
          </cell>
          <cell r="I57">
            <v>38885</v>
          </cell>
          <cell r="J57">
            <v>5387</v>
          </cell>
          <cell r="K57">
            <v>33498</v>
          </cell>
          <cell r="L57">
            <v>25561</v>
          </cell>
          <cell r="M57">
            <v>13324</v>
          </cell>
          <cell r="N57">
            <v>12782</v>
          </cell>
          <cell r="O57">
            <v>-1200</v>
          </cell>
          <cell r="P57">
            <v>13982</v>
          </cell>
          <cell r="Q57">
            <v>6347</v>
          </cell>
          <cell r="R57">
            <v>6435</v>
          </cell>
        </row>
        <row r="58">
          <cell r="D58">
            <v>128077</v>
          </cell>
          <cell r="E58">
            <v>21479</v>
          </cell>
          <cell r="F58">
            <v>106598</v>
          </cell>
          <cell r="G58">
            <v>77002</v>
          </cell>
          <cell r="H58">
            <v>51075</v>
          </cell>
          <cell r="I58">
            <v>86187</v>
          </cell>
          <cell r="J58">
            <v>19114</v>
          </cell>
          <cell r="K58">
            <v>67073</v>
          </cell>
          <cell r="L58">
            <v>56477</v>
          </cell>
          <cell r="M58">
            <v>29710</v>
          </cell>
          <cell r="N58">
            <v>41890</v>
          </cell>
          <cell r="O58">
            <v>2365</v>
          </cell>
          <cell r="P58">
            <v>39525</v>
          </cell>
          <cell r="Q58">
            <v>20525</v>
          </cell>
          <cell r="R58">
            <v>21365</v>
          </cell>
        </row>
      </sheetData>
      <sheetData sheetId="3">
        <row r="7">
          <cell r="A7">
            <v>2020</v>
          </cell>
          <cell r="B7">
            <v>101</v>
          </cell>
          <cell r="E7">
            <v>2893</v>
          </cell>
          <cell r="F7">
            <v>562</v>
          </cell>
          <cell r="G7">
            <v>2331</v>
          </cell>
          <cell r="H7">
            <v>1733</v>
          </cell>
          <cell r="I7">
            <v>1160</v>
          </cell>
          <cell r="J7">
            <v>2440</v>
          </cell>
          <cell r="K7">
            <v>584</v>
          </cell>
          <cell r="L7">
            <v>1856</v>
          </cell>
          <cell r="M7">
            <v>1624</v>
          </cell>
          <cell r="N7">
            <v>816</v>
          </cell>
          <cell r="O7">
            <v>453</v>
          </cell>
          <cell r="P7">
            <v>-22</v>
          </cell>
          <cell r="Q7">
            <v>475</v>
          </cell>
          <cell r="R7">
            <v>109</v>
          </cell>
          <cell r="S7">
            <v>344</v>
          </cell>
        </row>
        <row r="8">
          <cell r="A8">
            <v>2020</v>
          </cell>
          <cell r="B8">
            <v>102</v>
          </cell>
          <cell r="E8">
            <v>1843</v>
          </cell>
          <cell r="F8">
            <v>226</v>
          </cell>
          <cell r="G8">
            <v>1617</v>
          </cell>
          <cell r="H8">
            <v>1166</v>
          </cell>
          <cell r="I8">
            <v>677</v>
          </cell>
          <cell r="J8">
            <v>1314</v>
          </cell>
          <cell r="K8">
            <v>226</v>
          </cell>
          <cell r="L8">
            <v>1088</v>
          </cell>
          <cell r="M8">
            <v>900</v>
          </cell>
          <cell r="N8">
            <v>414</v>
          </cell>
          <cell r="O8">
            <v>529</v>
          </cell>
          <cell r="P8">
            <v>0</v>
          </cell>
          <cell r="Q8">
            <v>529</v>
          </cell>
          <cell r="R8">
            <v>266</v>
          </cell>
          <cell r="S8">
            <v>263</v>
          </cell>
        </row>
        <row r="9">
          <cell r="A9">
            <v>2020</v>
          </cell>
          <cell r="B9">
            <v>103</v>
          </cell>
          <cell r="E9">
            <v>1353</v>
          </cell>
          <cell r="F9">
            <v>166</v>
          </cell>
          <cell r="G9">
            <v>1187</v>
          </cell>
          <cell r="H9">
            <v>820</v>
          </cell>
          <cell r="I9">
            <v>533</v>
          </cell>
          <cell r="J9">
            <v>1461</v>
          </cell>
          <cell r="K9">
            <v>175</v>
          </cell>
          <cell r="L9">
            <v>1286</v>
          </cell>
          <cell r="M9">
            <v>971</v>
          </cell>
          <cell r="N9">
            <v>490</v>
          </cell>
          <cell r="O9">
            <v>-108</v>
          </cell>
          <cell r="P9">
            <v>-9</v>
          </cell>
          <cell r="Q9">
            <v>-99</v>
          </cell>
          <cell r="R9">
            <v>-151</v>
          </cell>
          <cell r="S9">
            <v>43</v>
          </cell>
        </row>
        <row r="10">
          <cell r="A10">
            <v>2020</v>
          </cell>
          <cell r="B10">
            <v>151</v>
          </cell>
          <cell r="E10">
            <v>1183</v>
          </cell>
          <cell r="F10">
            <v>256</v>
          </cell>
          <cell r="G10">
            <v>927</v>
          </cell>
          <cell r="H10">
            <v>768</v>
          </cell>
          <cell r="I10">
            <v>415</v>
          </cell>
          <cell r="J10">
            <v>977</v>
          </cell>
          <cell r="K10">
            <v>276</v>
          </cell>
          <cell r="L10">
            <v>701</v>
          </cell>
          <cell r="M10">
            <v>678</v>
          </cell>
          <cell r="N10">
            <v>299</v>
          </cell>
          <cell r="O10">
            <v>206</v>
          </cell>
          <cell r="P10">
            <v>-20</v>
          </cell>
          <cell r="Q10">
            <v>226</v>
          </cell>
          <cell r="R10">
            <v>90</v>
          </cell>
          <cell r="S10">
            <v>116</v>
          </cell>
        </row>
        <row r="11">
          <cell r="A11">
            <v>2020</v>
          </cell>
          <cell r="B11">
            <v>153</v>
          </cell>
          <cell r="E11">
            <v>1837</v>
          </cell>
          <cell r="F11">
            <v>323</v>
          </cell>
          <cell r="G11">
            <v>1514</v>
          </cell>
          <cell r="H11">
            <v>1260</v>
          </cell>
          <cell r="I11">
            <v>577</v>
          </cell>
          <cell r="J11">
            <v>1281</v>
          </cell>
          <cell r="K11">
            <v>308</v>
          </cell>
          <cell r="L11">
            <v>973</v>
          </cell>
          <cell r="M11">
            <v>843</v>
          </cell>
          <cell r="N11">
            <v>438</v>
          </cell>
          <cell r="O11">
            <v>556</v>
          </cell>
          <cell r="P11">
            <v>15</v>
          </cell>
          <cell r="Q11">
            <v>541</v>
          </cell>
          <cell r="R11">
            <v>417</v>
          </cell>
          <cell r="S11">
            <v>139</v>
          </cell>
        </row>
        <row r="12">
          <cell r="A12">
            <v>2020</v>
          </cell>
          <cell r="B12">
            <v>154</v>
          </cell>
          <cell r="E12">
            <v>762</v>
          </cell>
          <cell r="F12">
            <v>170</v>
          </cell>
          <cell r="G12">
            <v>592</v>
          </cell>
          <cell r="H12">
            <v>509</v>
          </cell>
          <cell r="I12">
            <v>253</v>
          </cell>
          <cell r="J12">
            <v>604</v>
          </cell>
          <cell r="K12">
            <v>195</v>
          </cell>
          <cell r="L12">
            <v>409</v>
          </cell>
          <cell r="M12">
            <v>438</v>
          </cell>
          <cell r="N12">
            <v>166</v>
          </cell>
          <cell r="O12">
            <v>158</v>
          </cell>
          <cell r="P12">
            <v>-25</v>
          </cell>
          <cell r="Q12">
            <v>183</v>
          </cell>
          <cell r="R12">
            <v>71</v>
          </cell>
          <cell r="S12">
            <v>87</v>
          </cell>
        </row>
        <row r="13">
          <cell r="A13">
            <v>2020</v>
          </cell>
          <cell r="B13">
            <v>155</v>
          </cell>
          <cell r="E13">
            <v>901</v>
          </cell>
          <cell r="F13">
            <v>255</v>
          </cell>
          <cell r="G13">
            <v>646</v>
          </cell>
          <cell r="H13">
            <v>573</v>
          </cell>
          <cell r="I13">
            <v>328</v>
          </cell>
          <cell r="J13">
            <v>807</v>
          </cell>
          <cell r="K13">
            <v>262</v>
          </cell>
          <cell r="L13">
            <v>545</v>
          </cell>
          <cell r="M13">
            <v>540</v>
          </cell>
          <cell r="N13">
            <v>267</v>
          </cell>
          <cell r="O13">
            <v>94</v>
          </cell>
          <cell r="P13">
            <v>-7</v>
          </cell>
          <cell r="Q13">
            <v>101</v>
          </cell>
          <cell r="R13">
            <v>33</v>
          </cell>
          <cell r="S13">
            <v>61</v>
          </cell>
        </row>
        <row r="14">
          <cell r="A14">
            <v>2020</v>
          </cell>
          <cell r="B14">
            <v>157</v>
          </cell>
          <cell r="E14">
            <v>1264</v>
          </cell>
          <cell r="F14">
            <v>222</v>
          </cell>
          <cell r="G14">
            <v>1042</v>
          </cell>
          <cell r="H14">
            <v>799</v>
          </cell>
          <cell r="I14">
            <v>465</v>
          </cell>
          <cell r="J14">
            <v>886</v>
          </cell>
          <cell r="K14">
            <v>224</v>
          </cell>
          <cell r="L14">
            <v>662</v>
          </cell>
          <cell r="M14">
            <v>618</v>
          </cell>
          <cell r="N14">
            <v>268</v>
          </cell>
          <cell r="O14">
            <v>378</v>
          </cell>
          <cell r="P14">
            <v>-2</v>
          </cell>
          <cell r="Q14">
            <v>380</v>
          </cell>
          <cell r="R14">
            <v>181</v>
          </cell>
          <cell r="S14">
            <v>197</v>
          </cell>
        </row>
        <row r="15">
          <cell r="A15">
            <v>2020</v>
          </cell>
          <cell r="B15">
            <v>158</v>
          </cell>
          <cell r="E15">
            <v>697</v>
          </cell>
          <cell r="F15">
            <v>202</v>
          </cell>
          <cell r="G15">
            <v>495</v>
          </cell>
          <cell r="H15">
            <v>416</v>
          </cell>
          <cell r="I15">
            <v>281</v>
          </cell>
          <cell r="J15">
            <v>549</v>
          </cell>
          <cell r="K15">
            <v>203</v>
          </cell>
          <cell r="L15">
            <v>346</v>
          </cell>
          <cell r="M15">
            <v>379</v>
          </cell>
          <cell r="N15">
            <v>170</v>
          </cell>
          <cell r="O15">
            <v>148</v>
          </cell>
          <cell r="P15">
            <v>-1</v>
          </cell>
          <cell r="Q15">
            <v>149</v>
          </cell>
          <cell r="R15">
            <v>37</v>
          </cell>
          <cell r="S15">
            <v>111</v>
          </cell>
        </row>
        <row r="16">
          <cell r="A16">
            <v>2020</v>
          </cell>
          <cell r="B16">
            <v>159</v>
          </cell>
          <cell r="E16">
            <v>8907</v>
          </cell>
          <cell r="F16">
            <v>4547</v>
          </cell>
          <cell r="G16">
            <v>4360</v>
          </cell>
          <cell r="H16">
            <v>4554</v>
          </cell>
          <cell r="I16">
            <v>4353</v>
          </cell>
          <cell r="J16">
            <v>2947</v>
          </cell>
          <cell r="K16">
            <v>882</v>
          </cell>
          <cell r="L16">
            <v>2065</v>
          </cell>
          <cell r="M16">
            <v>1695</v>
          </cell>
          <cell r="N16">
            <v>1252</v>
          </cell>
          <cell r="O16">
            <v>5960</v>
          </cell>
          <cell r="P16">
            <v>3665</v>
          </cell>
          <cell r="Q16">
            <v>2295</v>
          </cell>
          <cell r="R16">
            <v>2859</v>
          </cell>
          <cell r="S16">
            <v>3101</v>
          </cell>
        </row>
        <row r="19">
          <cell r="A19">
            <v>2020</v>
          </cell>
          <cell r="B19">
            <v>1</v>
          </cell>
          <cell r="E19">
            <v>21640</v>
          </cell>
          <cell r="F19">
            <v>6929</v>
          </cell>
          <cell r="G19">
            <v>14711</v>
          </cell>
          <cell r="H19">
            <v>12598</v>
          </cell>
          <cell r="I19">
            <v>9042</v>
          </cell>
          <cell r="J19">
            <v>13266</v>
          </cell>
          <cell r="K19">
            <v>3335</v>
          </cell>
          <cell r="L19">
            <v>9931</v>
          </cell>
          <cell r="M19">
            <v>8686</v>
          </cell>
          <cell r="N19">
            <v>4580</v>
          </cell>
          <cell r="O19">
            <v>8374</v>
          </cell>
          <cell r="P19">
            <v>3594</v>
          </cell>
          <cell r="Q19">
            <v>4780</v>
          </cell>
          <cell r="R19">
            <v>3912</v>
          </cell>
          <cell r="S19">
            <v>4462</v>
          </cell>
        </row>
        <row r="20">
          <cell r="A20">
            <v>2020</v>
          </cell>
          <cell r="B20">
            <v>241</v>
          </cell>
          <cell r="E20">
            <v>13313</v>
          </cell>
          <cell r="F20">
            <v>2774</v>
          </cell>
          <cell r="G20">
            <v>10539</v>
          </cell>
          <cell r="H20">
            <v>8230</v>
          </cell>
          <cell r="I20">
            <v>5083</v>
          </cell>
          <cell r="J20">
            <v>11398</v>
          </cell>
          <cell r="K20">
            <v>3068</v>
          </cell>
          <cell r="L20">
            <v>8330</v>
          </cell>
          <cell r="M20">
            <v>7649</v>
          </cell>
          <cell r="N20">
            <v>3749</v>
          </cell>
          <cell r="O20">
            <v>1915</v>
          </cell>
          <cell r="P20">
            <v>-294</v>
          </cell>
          <cell r="Q20">
            <v>2209</v>
          </cell>
          <cell r="R20">
            <v>581</v>
          </cell>
          <cell r="S20">
            <v>1334</v>
          </cell>
        </row>
        <row r="21">
          <cell r="A21">
            <v>2020</v>
          </cell>
          <cell r="B21">
            <v>241001</v>
          </cell>
          <cell r="E21">
            <v>7364</v>
          </cell>
          <cell r="F21">
            <v>1507</v>
          </cell>
          <cell r="G21">
            <v>5857</v>
          </cell>
          <cell r="H21">
            <v>4410</v>
          </cell>
          <cell r="I21">
            <v>2954</v>
          </cell>
          <cell r="J21">
            <v>6488</v>
          </cell>
          <cell r="K21">
            <v>1701</v>
          </cell>
          <cell r="L21">
            <v>4787</v>
          </cell>
          <cell r="M21">
            <v>4205</v>
          </cell>
          <cell r="N21">
            <v>2283</v>
          </cell>
          <cell r="O21">
            <v>876</v>
          </cell>
          <cell r="P21">
            <v>-194</v>
          </cell>
          <cell r="Q21">
            <v>1070</v>
          </cell>
          <cell r="R21">
            <v>205</v>
          </cell>
          <cell r="S21">
            <v>671</v>
          </cell>
        </row>
        <row r="22">
          <cell r="A22">
            <v>2020</v>
          </cell>
          <cell r="B22">
            <v>241999</v>
          </cell>
          <cell r="E22">
            <v>5949</v>
          </cell>
          <cell r="F22">
            <v>1267</v>
          </cell>
          <cell r="G22">
            <v>4682</v>
          </cell>
          <cell r="H22">
            <v>3820</v>
          </cell>
          <cell r="I22">
            <v>2129</v>
          </cell>
          <cell r="J22">
            <v>4910</v>
          </cell>
          <cell r="K22">
            <v>1367</v>
          </cell>
          <cell r="L22">
            <v>3543</v>
          </cell>
          <cell r="M22">
            <v>3444</v>
          </cell>
          <cell r="N22">
            <v>1466</v>
          </cell>
          <cell r="O22">
            <v>1039</v>
          </cell>
          <cell r="P22">
            <v>-100</v>
          </cell>
          <cell r="Q22">
            <v>1139</v>
          </cell>
          <cell r="R22">
            <v>376</v>
          </cell>
          <cell r="S22">
            <v>663</v>
          </cell>
        </row>
        <row r="23">
          <cell r="A23">
            <v>2020</v>
          </cell>
          <cell r="B23">
            <v>251</v>
          </cell>
          <cell r="E23">
            <v>2995</v>
          </cell>
          <cell r="F23">
            <v>451</v>
          </cell>
          <cell r="G23">
            <v>2544</v>
          </cell>
          <cell r="H23">
            <v>1885</v>
          </cell>
          <cell r="I23">
            <v>1110</v>
          </cell>
          <cell r="J23">
            <v>2325</v>
          </cell>
          <cell r="K23">
            <v>460</v>
          </cell>
          <cell r="L23">
            <v>1865</v>
          </cell>
          <cell r="M23">
            <v>1497</v>
          </cell>
          <cell r="N23">
            <v>828</v>
          </cell>
          <cell r="O23">
            <v>670</v>
          </cell>
          <cell r="P23">
            <v>-9</v>
          </cell>
          <cell r="Q23">
            <v>679</v>
          </cell>
          <cell r="R23">
            <v>388</v>
          </cell>
          <cell r="S23">
            <v>282</v>
          </cell>
        </row>
        <row r="24">
          <cell r="A24">
            <v>2020</v>
          </cell>
          <cell r="B24">
            <v>252</v>
          </cell>
          <cell r="E24">
            <v>1451</v>
          </cell>
          <cell r="F24">
            <v>351</v>
          </cell>
          <cell r="G24">
            <v>1100</v>
          </cell>
          <cell r="H24">
            <v>846</v>
          </cell>
          <cell r="I24">
            <v>605</v>
          </cell>
          <cell r="J24">
            <v>1249</v>
          </cell>
          <cell r="K24">
            <v>447</v>
          </cell>
          <cell r="L24">
            <v>802</v>
          </cell>
          <cell r="M24">
            <v>803</v>
          </cell>
          <cell r="N24">
            <v>446</v>
          </cell>
          <cell r="O24">
            <v>202</v>
          </cell>
          <cell r="P24">
            <v>-96</v>
          </cell>
          <cell r="Q24">
            <v>298</v>
          </cell>
          <cell r="R24">
            <v>43</v>
          </cell>
          <cell r="S24">
            <v>159</v>
          </cell>
        </row>
        <row r="25">
          <cell r="A25">
            <v>2020</v>
          </cell>
          <cell r="B25">
            <v>254</v>
          </cell>
          <cell r="E25">
            <v>2295</v>
          </cell>
          <cell r="F25">
            <v>454</v>
          </cell>
          <cell r="G25">
            <v>1841</v>
          </cell>
          <cell r="H25">
            <v>1450</v>
          </cell>
          <cell r="I25">
            <v>845</v>
          </cell>
          <cell r="J25">
            <v>1993</v>
          </cell>
          <cell r="K25">
            <v>494</v>
          </cell>
          <cell r="L25">
            <v>1499</v>
          </cell>
          <cell r="M25">
            <v>1310</v>
          </cell>
          <cell r="N25">
            <v>683</v>
          </cell>
          <cell r="O25">
            <v>302</v>
          </cell>
          <cell r="P25">
            <v>-40</v>
          </cell>
          <cell r="Q25">
            <v>342</v>
          </cell>
          <cell r="R25">
            <v>140</v>
          </cell>
          <cell r="S25">
            <v>162</v>
          </cell>
        </row>
        <row r="26">
          <cell r="A26">
            <v>2020</v>
          </cell>
          <cell r="B26">
            <v>255</v>
          </cell>
          <cell r="E26">
            <v>551</v>
          </cell>
          <cell r="F26">
            <v>178</v>
          </cell>
          <cell r="G26">
            <v>373</v>
          </cell>
          <cell r="H26">
            <v>348</v>
          </cell>
          <cell r="I26">
            <v>203</v>
          </cell>
          <cell r="J26">
            <v>457</v>
          </cell>
          <cell r="K26">
            <v>142</v>
          </cell>
          <cell r="L26">
            <v>315</v>
          </cell>
          <cell r="M26">
            <v>310</v>
          </cell>
          <cell r="N26">
            <v>147</v>
          </cell>
          <cell r="O26">
            <v>94</v>
          </cell>
          <cell r="P26">
            <v>36</v>
          </cell>
          <cell r="Q26">
            <v>58</v>
          </cell>
          <cell r="R26">
            <v>38</v>
          </cell>
          <cell r="S26">
            <v>56</v>
          </cell>
        </row>
        <row r="27">
          <cell r="A27">
            <v>2020</v>
          </cell>
          <cell r="B27">
            <v>256</v>
          </cell>
          <cell r="E27">
            <v>1907</v>
          </cell>
          <cell r="F27">
            <v>249</v>
          </cell>
          <cell r="G27">
            <v>1658</v>
          </cell>
          <cell r="H27">
            <v>1230</v>
          </cell>
          <cell r="I27">
            <v>677</v>
          </cell>
          <cell r="J27">
            <v>1675</v>
          </cell>
          <cell r="K27">
            <v>288</v>
          </cell>
          <cell r="L27">
            <v>1387</v>
          </cell>
          <cell r="M27">
            <v>1180</v>
          </cell>
          <cell r="N27">
            <v>495</v>
          </cell>
          <cell r="O27">
            <v>232</v>
          </cell>
          <cell r="P27">
            <v>-39</v>
          </cell>
          <cell r="Q27">
            <v>271</v>
          </cell>
          <cell r="R27">
            <v>50</v>
          </cell>
          <cell r="S27">
            <v>182</v>
          </cell>
        </row>
        <row r="28">
          <cell r="A28">
            <v>2020</v>
          </cell>
          <cell r="B28">
            <v>257</v>
          </cell>
          <cell r="E28">
            <v>1575</v>
          </cell>
          <cell r="F28">
            <v>355</v>
          </cell>
          <cell r="G28">
            <v>1220</v>
          </cell>
          <cell r="H28">
            <v>1035</v>
          </cell>
          <cell r="I28">
            <v>540</v>
          </cell>
          <cell r="J28">
            <v>1225</v>
          </cell>
          <cell r="K28">
            <v>356</v>
          </cell>
          <cell r="L28">
            <v>869</v>
          </cell>
          <cell r="M28">
            <v>851</v>
          </cell>
          <cell r="N28">
            <v>374</v>
          </cell>
          <cell r="O28">
            <v>350</v>
          </cell>
          <cell r="P28">
            <v>-1</v>
          </cell>
          <cell r="Q28">
            <v>351</v>
          </cell>
          <cell r="R28">
            <v>184</v>
          </cell>
          <cell r="S28">
            <v>166</v>
          </cell>
        </row>
        <row r="29">
          <cell r="A29">
            <v>2020</v>
          </cell>
          <cell r="B29">
            <v>2</v>
          </cell>
          <cell r="E29">
            <v>24087</v>
          </cell>
          <cell r="F29">
            <v>4812</v>
          </cell>
          <cell r="G29">
            <v>19275</v>
          </cell>
          <cell r="H29">
            <v>15024</v>
          </cell>
          <cell r="I29">
            <v>9063</v>
          </cell>
          <cell r="J29">
            <v>20322</v>
          </cell>
          <cell r="K29">
            <v>5255</v>
          </cell>
          <cell r="L29">
            <v>15067</v>
          </cell>
          <cell r="M29">
            <v>13600</v>
          </cell>
          <cell r="N29">
            <v>6722</v>
          </cell>
          <cell r="O29">
            <v>3765</v>
          </cell>
          <cell r="P29">
            <v>-443</v>
          </cell>
          <cell r="Q29">
            <v>4208</v>
          </cell>
          <cell r="R29">
            <v>1424</v>
          </cell>
          <cell r="S29">
            <v>2341</v>
          </cell>
        </row>
        <row r="30">
          <cell r="A30">
            <v>2020</v>
          </cell>
          <cell r="B30">
            <v>351</v>
          </cell>
          <cell r="E30">
            <v>1796</v>
          </cell>
          <cell r="F30">
            <v>436</v>
          </cell>
          <cell r="G30">
            <v>1360</v>
          </cell>
          <cell r="H30">
            <v>1137</v>
          </cell>
          <cell r="I30">
            <v>659</v>
          </cell>
          <cell r="J30">
            <v>1619</v>
          </cell>
          <cell r="K30">
            <v>419</v>
          </cell>
          <cell r="L30">
            <v>1200</v>
          </cell>
          <cell r="M30">
            <v>1094</v>
          </cell>
          <cell r="N30">
            <v>525</v>
          </cell>
          <cell r="O30">
            <v>177</v>
          </cell>
          <cell r="P30">
            <v>17</v>
          </cell>
          <cell r="Q30">
            <v>160</v>
          </cell>
          <cell r="R30">
            <v>43</v>
          </cell>
          <cell r="S30">
            <v>134</v>
          </cell>
        </row>
        <row r="31">
          <cell r="A31">
            <v>2020</v>
          </cell>
          <cell r="B31">
            <v>352</v>
          </cell>
          <cell r="E31">
            <v>1492</v>
          </cell>
          <cell r="F31">
            <v>459</v>
          </cell>
          <cell r="G31">
            <v>1033</v>
          </cell>
          <cell r="H31">
            <v>923</v>
          </cell>
          <cell r="I31">
            <v>569</v>
          </cell>
          <cell r="J31">
            <v>1157</v>
          </cell>
          <cell r="K31">
            <v>435</v>
          </cell>
          <cell r="L31">
            <v>722</v>
          </cell>
          <cell r="M31">
            <v>764</v>
          </cell>
          <cell r="N31">
            <v>393</v>
          </cell>
          <cell r="O31">
            <v>335</v>
          </cell>
          <cell r="P31">
            <v>24</v>
          </cell>
          <cell r="Q31">
            <v>311</v>
          </cell>
          <cell r="R31">
            <v>159</v>
          </cell>
          <cell r="S31">
            <v>176</v>
          </cell>
        </row>
        <row r="32">
          <cell r="A32">
            <v>2020</v>
          </cell>
          <cell r="B32">
            <v>353</v>
          </cell>
          <cell r="E32">
            <v>3259</v>
          </cell>
          <cell r="F32">
            <v>525</v>
          </cell>
          <cell r="G32">
            <v>2734</v>
          </cell>
          <cell r="H32">
            <v>2113</v>
          </cell>
          <cell r="I32">
            <v>1146</v>
          </cell>
          <cell r="J32">
            <v>2777</v>
          </cell>
          <cell r="K32">
            <v>547</v>
          </cell>
          <cell r="L32">
            <v>2230</v>
          </cell>
          <cell r="M32">
            <v>1999</v>
          </cell>
          <cell r="N32">
            <v>778</v>
          </cell>
          <cell r="O32">
            <v>482</v>
          </cell>
          <cell r="P32">
            <v>-22</v>
          </cell>
          <cell r="Q32">
            <v>504</v>
          </cell>
          <cell r="R32">
            <v>114</v>
          </cell>
          <cell r="S32">
            <v>368</v>
          </cell>
        </row>
        <row r="33">
          <cell r="A33">
            <v>2020</v>
          </cell>
          <cell r="B33">
            <v>354</v>
          </cell>
          <cell r="E33">
            <v>437</v>
          </cell>
          <cell r="F33">
            <v>144</v>
          </cell>
          <cell r="G33">
            <v>293</v>
          </cell>
          <cell r="H33">
            <v>261</v>
          </cell>
          <cell r="I33">
            <v>176</v>
          </cell>
          <cell r="J33">
            <v>351</v>
          </cell>
          <cell r="K33">
            <v>145</v>
          </cell>
          <cell r="L33">
            <v>206</v>
          </cell>
          <cell r="M33">
            <v>225</v>
          </cell>
          <cell r="N33">
            <v>126</v>
          </cell>
          <cell r="O33">
            <v>86</v>
          </cell>
          <cell r="P33">
            <v>-1</v>
          </cell>
          <cell r="Q33">
            <v>87</v>
          </cell>
          <cell r="R33">
            <v>36</v>
          </cell>
          <cell r="S33">
            <v>50</v>
          </cell>
        </row>
        <row r="34">
          <cell r="A34">
            <v>2020</v>
          </cell>
          <cell r="B34">
            <v>355</v>
          </cell>
          <cell r="E34">
            <v>1682</v>
          </cell>
          <cell r="F34">
            <v>445</v>
          </cell>
          <cell r="G34">
            <v>1237</v>
          </cell>
          <cell r="H34">
            <v>1084</v>
          </cell>
          <cell r="I34">
            <v>598</v>
          </cell>
          <cell r="J34">
            <v>1435</v>
          </cell>
          <cell r="K34">
            <v>485</v>
          </cell>
          <cell r="L34">
            <v>950</v>
          </cell>
          <cell r="M34">
            <v>965</v>
          </cell>
          <cell r="N34">
            <v>470</v>
          </cell>
          <cell r="O34">
            <v>247</v>
          </cell>
          <cell r="P34">
            <v>-40</v>
          </cell>
          <cell r="Q34">
            <v>287</v>
          </cell>
          <cell r="R34">
            <v>119</v>
          </cell>
          <cell r="S34">
            <v>128</v>
          </cell>
        </row>
        <row r="35">
          <cell r="A35">
            <v>2020</v>
          </cell>
          <cell r="B35">
            <v>356</v>
          </cell>
          <cell r="E35">
            <v>576</v>
          </cell>
          <cell r="F35">
            <v>192</v>
          </cell>
          <cell r="G35">
            <v>384</v>
          </cell>
          <cell r="H35">
            <v>345</v>
          </cell>
          <cell r="I35">
            <v>231</v>
          </cell>
          <cell r="J35">
            <v>475</v>
          </cell>
          <cell r="K35">
            <v>207</v>
          </cell>
          <cell r="L35">
            <v>268</v>
          </cell>
          <cell r="M35">
            <v>308</v>
          </cell>
          <cell r="N35">
            <v>167</v>
          </cell>
          <cell r="O35">
            <v>101</v>
          </cell>
          <cell r="P35">
            <v>-15</v>
          </cell>
          <cell r="Q35">
            <v>116</v>
          </cell>
          <cell r="R35">
            <v>37</v>
          </cell>
          <cell r="S35">
            <v>64</v>
          </cell>
        </row>
        <row r="36">
          <cell r="A36">
            <v>2020</v>
          </cell>
          <cell r="B36">
            <v>357</v>
          </cell>
          <cell r="E36">
            <v>1382</v>
          </cell>
          <cell r="F36">
            <v>260</v>
          </cell>
          <cell r="G36">
            <v>1122</v>
          </cell>
          <cell r="H36">
            <v>842</v>
          </cell>
          <cell r="I36">
            <v>540</v>
          </cell>
          <cell r="J36">
            <v>1215</v>
          </cell>
          <cell r="K36">
            <v>355</v>
          </cell>
          <cell r="L36">
            <v>860</v>
          </cell>
          <cell r="M36">
            <v>798</v>
          </cell>
          <cell r="N36">
            <v>417</v>
          </cell>
          <cell r="O36">
            <v>167</v>
          </cell>
          <cell r="P36">
            <v>-95</v>
          </cell>
          <cell r="Q36">
            <v>262</v>
          </cell>
          <cell r="R36">
            <v>44</v>
          </cell>
          <cell r="S36">
            <v>123</v>
          </cell>
        </row>
        <row r="37">
          <cell r="A37">
            <v>2020</v>
          </cell>
          <cell r="B37">
            <v>358</v>
          </cell>
          <cell r="E37">
            <v>5010</v>
          </cell>
          <cell r="F37">
            <v>278</v>
          </cell>
          <cell r="G37">
            <v>4732</v>
          </cell>
          <cell r="H37">
            <v>3247</v>
          </cell>
          <cell r="I37">
            <v>1763</v>
          </cell>
          <cell r="J37">
            <v>1553</v>
          </cell>
          <cell r="K37">
            <v>285</v>
          </cell>
          <cell r="L37">
            <v>1268</v>
          </cell>
          <cell r="M37">
            <v>1063</v>
          </cell>
          <cell r="N37">
            <v>490</v>
          </cell>
          <cell r="O37">
            <v>3457</v>
          </cell>
          <cell r="P37">
            <v>-7</v>
          </cell>
          <cell r="Q37">
            <v>3464</v>
          </cell>
          <cell r="R37">
            <v>2184</v>
          </cell>
          <cell r="S37">
            <v>1273</v>
          </cell>
        </row>
        <row r="38">
          <cell r="A38">
            <v>2020</v>
          </cell>
          <cell r="B38">
            <v>359</v>
          </cell>
          <cell r="E38">
            <v>2432</v>
          </cell>
          <cell r="F38">
            <v>402</v>
          </cell>
          <cell r="G38">
            <v>2030</v>
          </cell>
          <cell r="H38">
            <v>1534</v>
          </cell>
          <cell r="I38">
            <v>898</v>
          </cell>
          <cell r="J38">
            <v>2219</v>
          </cell>
          <cell r="K38">
            <v>413</v>
          </cell>
          <cell r="L38">
            <v>1806</v>
          </cell>
          <cell r="M38">
            <v>1528</v>
          </cell>
          <cell r="N38">
            <v>691</v>
          </cell>
          <cell r="O38">
            <v>213</v>
          </cell>
          <cell r="P38">
            <v>-11</v>
          </cell>
          <cell r="Q38">
            <v>224</v>
          </cell>
          <cell r="R38">
            <v>6</v>
          </cell>
          <cell r="S38">
            <v>207</v>
          </cell>
        </row>
        <row r="39">
          <cell r="A39">
            <v>2020</v>
          </cell>
          <cell r="B39">
            <v>360</v>
          </cell>
          <cell r="E39">
            <v>799</v>
          </cell>
          <cell r="F39">
            <v>230</v>
          </cell>
          <cell r="G39">
            <v>569</v>
          </cell>
          <cell r="H39">
            <v>489</v>
          </cell>
          <cell r="I39">
            <v>310</v>
          </cell>
          <cell r="J39">
            <v>541</v>
          </cell>
          <cell r="K39">
            <v>229</v>
          </cell>
          <cell r="L39">
            <v>312</v>
          </cell>
          <cell r="M39">
            <v>356</v>
          </cell>
          <cell r="N39">
            <v>185</v>
          </cell>
          <cell r="O39">
            <v>258</v>
          </cell>
          <cell r="P39">
            <v>1</v>
          </cell>
          <cell r="Q39">
            <v>257</v>
          </cell>
          <cell r="R39">
            <v>133</v>
          </cell>
          <cell r="S39">
            <v>125</v>
          </cell>
        </row>
        <row r="40">
          <cell r="A40">
            <v>2020</v>
          </cell>
          <cell r="B40">
            <v>361</v>
          </cell>
          <cell r="E40">
            <v>1094</v>
          </cell>
          <cell r="F40">
            <v>235</v>
          </cell>
          <cell r="G40">
            <v>859</v>
          </cell>
          <cell r="H40">
            <v>679</v>
          </cell>
          <cell r="I40">
            <v>415</v>
          </cell>
          <cell r="J40">
            <v>944</v>
          </cell>
          <cell r="K40">
            <v>276</v>
          </cell>
          <cell r="L40">
            <v>668</v>
          </cell>
          <cell r="M40">
            <v>626</v>
          </cell>
          <cell r="N40">
            <v>318</v>
          </cell>
          <cell r="O40">
            <v>150</v>
          </cell>
          <cell r="P40">
            <v>-41</v>
          </cell>
          <cell r="Q40">
            <v>191</v>
          </cell>
          <cell r="R40">
            <v>53</v>
          </cell>
          <cell r="S40">
            <v>97</v>
          </cell>
        </row>
        <row r="41">
          <cell r="A41">
            <v>2020</v>
          </cell>
          <cell r="B41">
            <v>3</v>
          </cell>
          <cell r="E41">
            <v>19959</v>
          </cell>
          <cell r="F41">
            <v>3606</v>
          </cell>
          <cell r="G41">
            <v>16353</v>
          </cell>
          <cell r="H41">
            <v>12654</v>
          </cell>
          <cell r="I41">
            <v>7305</v>
          </cell>
          <cell r="J41">
            <v>14286</v>
          </cell>
          <cell r="K41">
            <v>3796</v>
          </cell>
          <cell r="L41">
            <v>10490</v>
          </cell>
          <cell r="M41">
            <v>9726</v>
          </cell>
          <cell r="N41">
            <v>4560</v>
          </cell>
          <cell r="O41">
            <v>5673</v>
          </cell>
          <cell r="P41">
            <v>-190</v>
          </cell>
          <cell r="Q41">
            <v>5863</v>
          </cell>
          <cell r="R41">
            <v>2928</v>
          </cell>
          <cell r="S41">
            <v>2745</v>
          </cell>
        </row>
        <row r="42">
          <cell r="A42">
            <v>2020</v>
          </cell>
          <cell r="B42">
            <v>401</v>
          </cell>
          <cell r="E42">
            <v>1344</v>
          </cell>
          <cell r="F42">
            <v>210</v>
          </cell>
          <cell r="G42">
            <v>1134</v>
          </cell>
          <cell r="H42">
            <v>797</v>
          </cell>
          <cell r="I42">
            <v>547</v>
          </cell>
          <cell r="J42">
            <v>988</v>
          </cell>
          <cell r="K42">
            <v>275</v>
          </cell>
          <cell r="L42">
            <v>713</v>
          </cell>
          <cell r="M42">
            <v>623</v>
          </cell>
          <cell r="N42">
            <v>365</v>
          </cell>
          <cell r="O42">
            <v>356</v>
          </cell>
          <cell r="P42">
            <v>-65</v>
          </cell>
          <cell r="Q42">
            <v>421</v>
          </cell>
          <cell r="R42">
            <v>174</v>
          </cell>
          <cell r="S42">
            <v>182</v>
          </cell>
        </row>
        <row r="43">
          <cell r="A43">
            <v>2020</v>
          </cell>
          <cell r="B43">
            <v>402</v>
          </cell>
          <cell r="E43">
            <v>580</v>
          </cell>
          <cell r="F43">
            <v>116</v>
          </cell>
          <cell r="G43">
            <v>464</v>
          </cell>
          <cell r="H43">
            <v>370</v>
          </cell>
          <cell r="I43">
            <v>210</v>
          </cell>
          <cell r="J43">
            <v>353</v>
          </cell>
          <cell r="K43">
            <v>122</v>
          </cell>
          <cell r="L43">
            <v>231</v>
          </cell>
          <cell r="M43">
            <v>237</v>
          </cell>
          <cell r="N43">
            <v>116</v>
          </cell>
          <cell r="O43">
            <v>227</v>
          </cell>
          <cell r="P43">
            <v>-6</v>
          </cell>
          <cell r="Q43">
            <v>233</v>
          </cell>
          <cell r="R43">
            <v>133</v>
          </cell>
          <cell r="S43">
            <v>94</v>
          </cell>
        </row>
        <row r="44">
          <cell r="A44">
            <v>2020</v>
          </cell>
          <cell r="B44">
            <v>403</v>
          </cell>
          <cell r="E44">
            <v>2103</v>
          </cell>
          <cell r="F44">
            <v>422</v>
          </cell>
          <cell r="G44">
            <v>1681</v>
          </cell>
          <cell r="H44">
            <v>1273</v>
          </cell>
          <cell r="I44">
            <v>830</v>
          </cell>
          <cell r="J44">
            <v>1541</v>
          </cell>
          <cell r="K44">
            <v>500</v>
          </cell>
          <cell r="L44">
            <v>1041</v>
          </cell>
          <cell r="M44">
            <v>1021</v>
          </cell>
          <cell r="N44">
            <v>520</v>
          </cell>
          <cell r="O44">
            <v>562</v>
          </cell>
          <cell r="P44">
            <v>-78</v>
          </cell>
          <cell r="Q44">
            <v>640</v>
          </cell>
          <cell r="R44">
            <v>252</v>
          </cell>
          <cell r="S44">
            <v>310</v>
          </cell>
        </row>
        <row r="45">
          <cell r="A45">
            <v>2020</v>
          </cell>
          <cell r="B45">
            <v>404</v>
          </cell>
          <cell r="E45">
            <v>2040</v>
          </cell>
          <cell r="F45">
            <v>344</v>
          </cell>
          <cell r="G45">
            <v>1696</v>
          </cell>
          <cell r="H45">
            <v>1176</v>
          </cell>
          <cell r="I45">
            <v>864</v>
          </cell>
          <cell r="J45">
            <v>1454</v>
          </cell>
          <cell r="K45">
            <v>384</v>
          </cell>
          <cell r="L45">
            <v>1070</v>
          </cell>
          <cell r="M45">
            <v>847</v>
          </cell>
          <cell r="N45">
            <v>607</v>
          </cell>
          <cell r="O45">
            <v>586</v>
          </cell>
          <cell r="P45">
            <v>-40</v>
          </cell>
          <cell r="Q45">
            <v>626</v>
          </cell>
          <cell r="R45">
            <v>329</v>
          </cell>
          <cell r="S45">
            <v>257</v>
          </cell>
        </row>
        <row r="46">
          <cell r="A46">
            <v>2020</v>
          </cell>
          <cell r="B46">
            <v>405</v>
          </cell>
          <cell r="E46">
            <v>883</v>
          </cell>
          <cell r="F46">
            <v>248</v>
          </cell>
          <cell r="G46">
            <v>635</v>
          </cell>
          <cell r="H46">
            <v>551</v>
          </cell>
          <cell r="I46">
            <v>332</v>
          </cell>
          <cell r="J46">
            <v>751</v>
          </cell>
          <cell r="K46">
            <v>233</v>
          </cell>
          <cell r="L46">
            <v>518</v>
          </cell>
          <cell r="M46">
            <v>556</v>
          </cell>
          <cell r="N46">
            <v>195</v>
          </cell>
          <cell r="O46">
            <v>132</v>
          </cell>
          <cell r="P46">
            <v>15</v>
          </cell>
          <cell r="Q46">
            <v>117</v>
          </cell>
          <cell r="R46">
            <v>-5</v>
          </cell>
          <cell r="S46">
            <v>137</v>
          </cell>
        </row>
        <row r="47">
          <cell r="A47">
            <v>2020</v>
          </cell>
          <cell r="B47">
            <v>451</v>
          </cell>
          <cell r="E47">
            <v>1686</v>
          </cell>
          <cell r="F47">
            <v>192</v>
          </cell>
          <cell r="G47">
            <v>1494</v>
          </cell>
          <cell r="H47">
            <v>1119</v>
          </cell>
          <cell r="I47">
            <v>567</v>
          </cell>
          <cell r="J47">
            <v>1384</v>
          </cell>
          <cell r="K47">
            <v>172</v>
          </cell>
          <cell r="L47">
            <v>1212</v>
          </cell>
          <cell r="M47">
            <v>919</v>
          </cell>
          <cell r="N47">
            <v>465</v>
          </cell>
          <cell r="O47">
            <v>302</v>
          </cell>
          <cell r="P47">
            <v>20</v>
          </cell>
          <cell r="Q47">
            <v>282</v>
          </cell>
          <cell r="R47">
            <v>200</v>
          </cell>
          <cell r="S47">
            <v>102</v>
          </cell>
        </row>
        <row r="48">
          <cell r="A48">
            <v>2020</v>
          </cell>
          <cell r="B48">
            <v>452</v>
          </cell>
          <cell r="E48">
            <v>1430</v>
          </cell>
          <cell r="F48">
            <v>271</v>
          </cell>
          <cell r="G48">
            <v>1159</v>
          </cell>
          <cell r="H48">
            <v>807</v>
          </cell>
          <cell r="I48">
            <v>623</v>
          </cell>
          <cell r="J48">
            <v>1254</v>
          </cell>
          <cell r="K48">
            <v>307</v>
          </cell>
          <cell r="L48">
            <v>947</v>
          </cell>
          <cell r="M48">
            <v>746</v>
          </cell>
          <cell r="N48">
            <v>508</v>
          </cell>
          <cell r="O48">
            <v>176</v>
          </cell>
          <cell r="P48">
            <v>-36</v>
          </cell>
          <cell r="Q48">
            <v>212</v>
          </cell>
          <cell r="R48">
            <v>61</v>
          </cell>
          <cell r="S48">
            <v>115</v>
          </cell>
        </row>
        <row r="49">
          <cell r="A49">
            <v>2020</v>
          </cell>
          <cell r="B49">
            <v>453</v>
          </cell>
          <cell r="E49">
            <v>8790</v>
          </cell>
          <cell r="F49">
            <v>217</v>
          </cell>
          <cell r="G49">
            <v>8573</v>
          </cell>
          <cell r="H49">
            <v>5761</v>
          </cell>
          <cell r="I49">
            <v>3029</v>
          </cell>
          <cell r="J49">
            <v>7872</v>
          </cell>
          <cell r="K49">
            <v>271</v>
          </cell>
          <cell r="L49">
            <v>7601</v>
          </cell>
          <cell r="M49">
            <v>5372</v>
          </cell>
          <cell r="N49">
            <v>2500</v>
          </cell>
          <cell r="O49">
            <v>918</v>
          </cell>
          <cell r="P49">
            <v>-54</v>
          </cell>
          <cell r="Q49">
            <v>972</v>
          </cell>
          <cell r="R49">
            <v>389</v>
          </cell>
          <cell r="S49">
            <v>529</v>
          </cell>
        </row>
        <row r="50">
          <cell r="A50">
            <v>2020</v>
          </cell>
          <cell r="B50">
            <v>454</v>
          </cell>
          <cell r="E50">
            <v>8328</v>
          </cell>
          <cell r="F50">
            <v>532</v>
          </cell>
          <cell r="G50">
            <v>7796</v>
          </cell>
          <cell r="H50">
            <v>5678</v>
          </cell>
          <cell r="I50">
            <v>2650</v>
          </cell>
          <cell r="J50">
            <v>7611</v>
          </cell>
          <cell r="K50">
            <v>610</v>
          </cell>
          <cell r="L50">
            <v>7001</v>
          </cell>
          <cell r="M50">
            <v>5584</v>
          </cell>
          <cell r="N50">
            <v>2027</v>
          </cell>
          <cell r="O50">
            <v>717</v>
          </cell>
          <cell r="P50">
            <v>-78</v>
          </cell>
          <cell r="Q50">
            <v>795</v>
          </cell>
          <cell r="R50">
            <v>94</v>
          </cell>
          <cell r="S50">
            <v>623</v>
          </cell>
        </row>
        <row r="51">
          <cell r="A51">
            <v>2020</v>
          </cell>
          <cell r="B51">
            <v>455</v>
          </cell>
          <cell r="E51">
            <v>595</v>
          </cell>
          <cell r="F51">
            <v>153</v>
          </cell>
          <cell r="G51">
            <v>442</v>
          </cell>
          <cell r="H51">
            <v>367</v>
          </cell>
          <cell r="I51">
            <v>228</v>
          </cell>
          <cell r="J51">
            <v>523</v>
          </cell>
          <cell r="K51">
            <v>190</v>
          </cell>
          <cell r="L51">
            <v>333</v>
          </cell>
          <cell r="M51">
            <v>332</v>
          </cell>
          <cell r="N51">
            <v>191</v>
          </cell>
          <cell r="O51">
            <v>72</v>
          </cell>
          <cell r="P51">
            <v>-37</v>
          </cell>
          <cell r="Q51">
            <v>109</v>
          </cell>
          <cell r="R51">
            <v>35</v>
          </cell>
          <cell r="S51">
            <v>37</v>
          </cell>
        </row>
        <row r="52">
          <cell r="A52">
            <v>2020</v>
          </cell>
          <cell r="B52">
            <v>456</v>
          </cell>
          <cell r="E52">
            <v>1793</v>
          </cell>
          <cell r="F52">
            <v>191</v>
          </cell>
          <cell r="G52">
            <v>1602</v>
          </cell>
          <cell r="H52">
            <v>1093</v>
          </cell>
          <cell r="I52">
            <v>700</v>
          </cell>
          <cell r="J52">
            <v>1505</v>
          </cell>
          <cell r="K52">
            <v>193</v>
          </cell>
          <cell r="L52">
            <v>1312</v>
          </cell>
          <cell r="M52">
            <v>1013</v>
          </cell>
          <cell r="N52">
            <v>492</v>
          </cell>
          <cell r="O52">
            <v>288</v>
          </cell>
          <cell r="P52">
            <v>-2</v>
          </cell>
          <cell r="Q52">
            <v>290</v>
          </cell>
          <cell r="R52">
            <v>80</v>
          </cell>
          <cell r="S52">
            <v>208</v>
          </cell>
        </row>
        <row r="53">
          <cell r="A53">
            <v>2020</v>
          </cell>
          <cell r="B53">
            <v>457</v>
          </cell>
          <cell r="E53">
            <v>1751</v>
          </cell>
          <cell r="F53">
            <v>287</v>
          </cell>
          <cell r="G53">
            <v>1464</v>
          </cell>
          <cell r="H53">
            <v>1184</v>
          </cell>
          <cell r="I53">
            <v>567</v>
          </cell>
          <cell r="J53">
            <v>1850</v>
          </cell>
          <cell r="K53">
            <v>384</v>
          </cell>
          <cell r="L53">
            <v>1466</v>
          </cell>
          <cell r="M53">
            <v>1378</v>
          </cell>
          <cell r="N53">
            <v>472</v>
          </cell>
          <cell r="O53">
            <v>-99</v>
          </cell>
          <cell r="P53">
            <v>-97</v>
          </cell>
          <cell r="Q53">
            <v>-2</v>
          </cell>
          <cell r="R53">
            <v>-194</v>
          </cell>
          <cell r="S53">
            <v>95</v>
          </cell>
        </row>
        <row r="54">
          <cell r="A54">
            <v>2020</v>
          </cell>
          <cell r="B54">
            <v>458</v>
          </cell>
          <cell r="E54">
            <v>3544</v>
          </cell>
          <cell r="F54">
            <v>168</v>
          </cell>
          <cell r="G54">
            <v>3376</v>
          </cell>
          <cell r="H54">
            <v>1919</v>
          </cell>
          <cell r="I54">
            <v>1625</v>
          </cell>
          <cell r="J54">
            <v>2892</v>
          </cell>
          <cell r="K54">
            <v>195</v>
          </cell>
          <cell r="L54">
            <v>2697</v>
          </cell>
          <cell r="M54">
            <v>1565</v>
          </cell>
          <cell r="N54">
            <v>1327</v>
          </cell>
          <cell r="O54">
            <v>652</v>
          </cell>
          <cell r="P54">
            <v>-27</v>
          </cell>
          <cell r="Q54">
            <v>679</v>
          </cell>
          <cell r="R54">
            <v>354</v>
          </cell>
          <cell r="S54">
            <v>298</v>
          </cell>
        </row>
        <row r="55">
          <cell r="A55">
            <v>2020</v>
          </cell>
          <cell r="B55">
            <v>459</v>
          </cell>
          <cell r="E55">
            <v>8125</v>
          </cell>
          <cell r="F55">
            <v>515</v>
          </cell>
          <cell r="G55">
            <v>7610</v>
          </cell>
          <cell r="H55">
            <v>4922</v>
          </cell>
          <cell r="I55">
            <v>3203</v>
          </cell>
          <cell r="J55">
            <v>4046</v>
          </cell>
          <cell r="K55">
            <v>707</v>
          </cell>
          <cell r="L55">
            <v>3339</v>
          </cell>
          <cell r="M55">
            <v>2678</v>
          </cell>
          <cell r="N55">
            <v>1368</v>
          </cell>
          <cell r="O55">
            <v>4079</v>
          </cell>
          <cell r="P55">
            <v>-192</v>
          </cell>
          <cell r="Q55">
            <v>4271</v>
          </cell>
          <cell r="R55">
            <v>2244</v>
          </cell>
          <cell r="S55">
            <v>1835</v>
          </cell>
        </row>
        <row r="56">
          <cell r="A56">
            <v>2020</v>
          </cell>
          <cell r="B56">
            <v>460</v>
          </cell>
          <cell r="E56">
            <v>3110</v>
          </cell>
          <cell r="F56">
            <v>250</v>
          </cell>
          <cell r="G56">
            <v>2860</v>
          </cell>
          <cell r="H56">
            <v>1840</v>
          </cell>
          <cell r="I56">
            <v>1270</v>
          </cell>
          <cell r="J56">
            <v>2870</v>
          </cell>
          <cell r="K56">
            <v>301</v>
          </cell>
          <cell r="L56">
            <v>2569</v>
          </cell>
          <cell r="M56">
            <v>1767</v>
          </cell>
          <cell r="N56">
            <v>1103</v>
          </cell>
          <cell r="O56">
            <v>240</v>
          </cell>
          <cell r="P56">
            <v>-51</v>
          </cell>
          <cell r="Q56">
            <v>291</v>
          </cell>
          <cell r="R56">
            <v>73</v>
          </cell>
          <cell r="S56">
            <v>167</v>
          </cell>
        </row>
        <row r="57">
          <cell r="A57">
            <v>2020</v>
          </cell>
          <cell r="B57">
            <v>461</v>
          </cell>
          <cell r="E57">
            <v>1048</v>
          </cell>
          <cell r="F57">
            <v>182</v>
          </cell>
          <cell r="G57">
            <v>866</v>
          </cell>
          <cell r="H57">
            <v>748</v>
          </cell>
          <cell r="I57">
            <v>300</v>
          </cell>
          <cell r="J57">
            <v>1039</v>
          </cell>
          <cell r="K57">
            <v>197</v>
          </cell>
          <cell r="L57">
            <v>842</v>
          </cell>
          <cell r="M57">
            <v>818</v>
          </cell>
          <cell r="N57">
            <v>221</v>
          </cell>
          <cell r="O57">
            <v>9</v>
          </cell>
          <cell r="P57">
            <v>-15</v>
          </cell>
          <cell r="Q57">
            <v>24</v>
          </cell>
          <cell r="R57">
            <v>-70</v>
          </cell>
          <cell r="S57">
            <v>79</v>
          </cell>
        </row>
        <row r="58">
          <cell r="A58">
            <v>2020</v>
          </cell>
          <cell r="B58">
            <v>462</v>
          </cell>
          <cell r="E58">
            <v>440</v>
          </cell>
          <cell r="F58">
            <v>91</v>
          </cell>
          <cell r="G58">
            <v>349</v>
          </cell>
          <cell r="H58">
            <v>208</v>
          </cell>
          <cell r="I58">
            <v>232</v>
          </cell>
          <cell r="J58">
            <v>320</v>
          </cell>
          <cell r="K58">
            <v>92</v>
          </cell>
          <cell r="L58">
            <v>228</v>
          </cell>
          <cell r="M58">
            <v>177</v>
          </cell>
          <cell r="N58">
            <v>143</v>
          </cell>
          <cell r="O58">
            <v>120</v>
          </cell>
          <cell r="P58">
            <v>-1</v>
          </cell>
          <cell r="Q58">
            <v>121</v>
          </cell>
          <cell r="R58">
            <v>31</v>
          </cell>
          <cell r="S58">
            <v>89</v>
          </cell>
        </row>
        <row r="59">
          <cell r="A59">
            <v>2020</v>
          </cell>
          <cell r="B59">
            <v>4</v>
          </cell>
          <cell r="E59">
            <v>47590</v>
          </cell>
          <cell r="F59">
            <v>4389</v>
          </cell>
          <cell r="G59">
            <v>43201</v>
          </cell>
          <cell r="H59">
            <v>29813</v>
          </cell>
          <cell r="I59">
            <v>17777</v>
          </cell>
          <cell r="J59">
            <v>38253</v>
          </cell>
          <cell r="K59">
            <v>5133</v>
          </cell>
          <cell r="L59">
            <v>33120</v>
          </cell>
          <cell r="M59">
            <v>25633</v>
          </cell>
          <cell r="N59">
            <v>12620</v>
          </cell>
          <cell r="O59">
            <v>9337</v>
          </cell>
          <cell r="P59">
            <v>-744</v>
          </cell>
          <cell r="Q59">
            <v>10081</v>
          </cell>
          <cell r="R59">
            <v>4180</v>
          </cell>
          <cell r="S59">
            <v>5157</v>
          </cell>
        </row>
        <row r="60">
          <cell r="A60">
            <v>2020</v>
          </cell>
          <cell r="B60">
            <v>0</v>
          </cell>
          <cell r="E60">
            <v>113276</v>
          </cell>
          <cell r="F60">
            <v>19736</v>
          </cell>
          <cell r="G60">
            <v>93540</v>
          </cell>
          <cell r="H60">
            <v>70089</v>
          </cell>
          <cell r="I60">
            <v>43187</v>
          </cell>
          <cell r="J60">
            <v>86127</v>
          </cell>
          <cell r="K60">
            <v>17519</v>
          </cell>
          <cell r="L60">
            <v>68608</v>
          </cell>
          <cell r="M60">
            <v>57645</v>
          </cell>
          <cell r="N60">
            <v>28482</v>
          </cell>
          <cell r="O60">
            <v>27149</v>
          </cell>
          <cell r="P60">
            <v>2217</v>
          </cell>
          <cell r="Q60">
            <v>24932</v>
          </cell>
          <cell r="R60">
            <v>12444</v>
          </cell>
          <cell r="S60">
            <v>14705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>
            <v>101</v>
          </cell>
          <cell r="C2" t="str">
            <v xml:space="preserve">Braunschweig,Stadt       </v>
          </cell>
          <cell r="D2">
            <v>3914</v>
          </cell>
          <cell r="E2">
            <v>613</v>
          </cell>
          <cell r="F2">
            <v>3301</v>
          </cell>
          <cell r="G2">
            <v>2378</v>
          </cell>
          <cell r="H2">
            <v>1536</v>
          </cell>
          <cell r="I2">
            <v>3009</v>
          </cell>
          <cell r="J2">
            <v>764</v>
          </cell>
          <cell r="K2">
            <v>2245</v>
          </cell>
          <cell r="L2">
            <v>1974</v>
          </cell>
          <cell r="M2">
            <v>1035</v>
          </cell>
        </row>
        <row r="3">
          <cell r="B3">
            <v>102</v>
          </cell>
          <cell r="C3" t="str">
            <v xml:space="preserve">Salzgitter,Stadt         </v>
          </cell>
          <cell r="D3">
            <v>2470</v>
          </cell>
          <cell r="E3">
            <v>290</v>
          </cell>
          <cell r="F3">
            <v>2180</v>
          </cell>
          <cell r="G3">
            <v>1561</v>
          </cell>
          <cell r="H3">
            <v>909</v>
          </cell>
          <cell r="I3">
            <v>2629</v>
          </cell>
          <cell r="J3">
            <v>467</v>
          </cell>
          <cell r="K3">
            <v>2162</v>
          </cell>
          <cell r="L3">
            <v>1791</v>
          </cell>
          <cell r="M3">
            <v>838</v>
          </cell>
        </row>
        <row r="4">
          <cell r="B4">
            <v>103</v>
          </cell>
          <cell r="C4" t="str">
            <v xml:space="preserve">Wolfsburg,Stadt          </v>
          </cell>
          <cell r="D4">
            <v>2342</v>
          </cell>
          <cell r="E4">
            <v>241</v>
          </cell>
          <cell r="F4">
            <v>2101</v>
          </cell>
          <cell r="G4">
            <v>1426</v>
          </cell>
          <cell r="H4">
            <v>916</v>
          </cell>
          <cell r="I4">
            <v>1550</v>
          </cell>
          <cell r="J4">
            <v>247</v>
          </cell>
          <cell r="K4">
            <v>1303</v>
          </cell>
          <cell r="L4">
            <v>1028</v>
          </cell>
          <cell r="M4">
            <v>522</v>
          </cell>
        </row>
        <row r="5">
          <cell r="B5">
            <v>151</v>
          </cell>
          <cell r="C5" t="str">
            <v xml:space="preserve">Gifhorn                  </v>
          </cell>
          <cell r="D5">
            <v>1589</v>
          </cell>
          <cell r="E5">
            <v>299</v>
          </cell>
          <cell r="F5">
            <v>1290</v>
          </cell>
          <cell r="G5">
            <v>1021</v>
          </cell>
          <cell r="H5">
            <v>568</v>
          </cell>
          <cell r="I5">
            <v>1277</v>
          </cell>
          <cell r="J5">
            <v>397</v>
          </cell>
          <cell r="K5">
            <v>880</v>
          </cell>
          <cell r="L5">
            <v>938</v>
          </cell>
          <cell r="M5">
            <v>339</v>
          </cell>
        </row>
        <row r="6">
          <cell r="B6">
            <v>153</v>
          </cell>
          <cell r="C6" t="str">
            <v xml:space="preserve">Goslar                   </v>
          </cell>
          <cell r="D6">
            <v>3065</v>
          </cell>
          <cell r="E6">
            <v>288</v>
          </cell>
          <cell r="F6">
            <v>2777</v>
          </cell>
          <cell r="G6">
            <v>2009</v>
          </cell>
          <cell r="H6">
            <v>1056</v>
          </cell>
          <cell r="I6">
            <v>1710</v>
          </cell>
          <cell r="J6">
            <v>359</v>
          </cell>
          <cell r="K6">
            <v>1351</v>
          </cell>
          <cell r="L6">
            <v>1116</v>
          </cell>
          <cell r="M6">
            <v>594</v>
          </cell>
        </row>
        <row r="7">
          <cell r="B7">
            <v>154</v>
          </cell>
          <cell r="C7" t="str">
            <v xml:space="preserve">Helmstedt                </v>
          </cell>
          <cell r="D7">
            <v>965</v>
          </cell>
          <cell r="E7">
            <v>213</v>
          </cell>
          <cell r="F7">
            <v>752</v>
          </cell>
          <cell r="G7">
            <v>636</v>
          </cell>
          <cell r="H7">
            <v>329</v>
          </cell>
          <cell r="I7">
            <v>798</v>
          </cell>
          <cell r="J7">
            <v>266</v>
          </cell>
          <cell r="K7">
            <v>532</v>
          </cell>
          <cell r="L7">
            <v>555</v>
          </cell>
          <cell r="M7">
            <v>243</v>
          </cell>
        </row>
        <row r="8">
          <cell r="B8">
            <v>155</v>
          </cell>
          <cell r="C8" t="str">
            <v xml:space="preserve">Northeim                 </v>
          </cell>
          <cell r="D8">
            <v>1021</v>
          </cell>
          <cell r="E8">
            <v>233</v>
          </cell>
          <cell r="F8">
            <v>788</v>
          </cell>
          <cell r="G8">
            <v>649</v>
          </cell>
          <cell r="H8">
            <v>372</v>
          </cell>
          <cell r="I8">
            <v>867</v>
          </cell>
          <cell r="J8">
            <v>270</v>
          </cell>
          <cell r="K8">
            <v>597</v>
          </cell>
          <cell r="L8">
            <v>571</v>
          </cell>
          <cell r="M8">
            <v>296</v>
          </cell>
        </row>
        <row r="9">
          <cell r="B9">
            <v>157</v>
          </cell>
          <cell r="C9" t="str">
            <v xml:space="preserve">Peine                    </v>
          </cell>
          <cell r="D9">
            <v>1603</v>
          </cell>
          <cell r="E9">
            <v>272</v>
          </cell>
          <cell r="F9">
            <v>1331</v>
          </cell>
          <cell r="G9">
            <v>996</v>
          </cell>
          <cell r="H9">
            <v>607</v>
          </cell>
          <cell r="I9">
            <v>1332</v>
          </cell>
          <cell r="J9">
            <v>310</v>
          </cell>
          <cell r="K9">
            <v>1022</v>
          </cell>
          <cell r="L9">
            <v>874</v>
          </cell>
          <cell r="M9">
            <v>458</v>
          </cell>
        </row>
        <row r="10">
          <cell r="B10">
            <v>158</v>
          </cell>
          <cell r="C10" t="str">
            <v xml:space="preserve">Wolfenbüttel             </v>
          </cell>
          <cell r="D10">
            <v>841</v>
          </cell>
          <cell r="E10">
            <v>229</v>
          </cell>
          <cell r="F10">
            <v>612</v>
          </cell>
          <cell r="G10">
            <v>495</v>
          </cell>
          <cell r="H10">
            <v>346</v>
          </cell>
          <cell r="I10">
            <v>705</v>
          </cell>
          <cell r="J10">
            <v>270</v>
          </cell>
          <cell r="K10">
            <v>435</v>
          </cell>
          <cell r="L10">
            <v>465</v>
          </cell>
          <cell r="M10">
            <v>240</v>
          </cell>
        </row>
        <row r="11">
          <cell r="B11">
            <v>159</v>
          </cell>
          <cell r="C11" t="str">
            <v xml:space="preserve">Göttingen                </v>
          </cell>
          <cell r="D11">
            <v>16693</v>
          </cell>
          <cell r="E11">
            <v>6667</v>
          </cell>
          <cell r="F11">
            <v>10026</v>
          </cell>
          <cell r="G11">
            <v>8243</v>
          </cell>
          <cell r="H11">
            <v>8450</v>
          </cell>
          <cell r="I11">
            <v>4209</v>
          </cell>
          <cell r="J11">
            <v>1255</v>
          </cell>
          <cell r="K11">
            <v>2954</v>
          </cell>
          <cell r="L11">
            <v>2365</v>
          </cell>
          <cell r="M11">
            <v>1844</v>
          </cell>
        </row>
        <row r="12">
          <cell r="B12">
            <v>159016</v>
          </cell>
          <cell r="C12" t="str">
            <v xml:space="preserve">Göttingen,Stadt          </v>
          </cell>
          <cell r="D12">
            <v>3172</v>
          </cell>
          <cell r="E12">
            <v>401</v>
          </cell>
          <cell r="F12">
            <v>2771</v>
          </cell>
          <cell r="G12">
            <v>1609</v>
          </cell>
          <cell r="H12">
            <v>1563</v>
          </cell>
          <cell r="I12">
            <v>2770</v>
          </cell>
          <cell r="J12">
            <v>687</v>
          </cell>
          <cell r="K12">
            <v>2083</v>
          </cell>
          <cell r="L12">
            <v>1449</v>
          </cell>
          <cell r="M12">
            <v>1321</v>
          </cell>
        </row>
        <row r="13">
          <cell r="B13">
            <v>159999</v>
          </cell>
          <cell r="C13" t="str">
            <v xml:space="preserve">Göttingen Umland         </v>
          </cell>
          <cell r="D13">
            <v>13521</v>
          </cell>
          <cell r="E13">
            <v>6266</v>
          </cell>
          <cell r="F13">
            <v>7255</v>
          </cell>
          <cell r="G13">
            <v>6634</v>
          </cell>
          <cell r="H13">
            <v>6887</v>
          </cell>
          <cell r="I13">
            <v>1439</v>
          </cell>
          <cell r="J13">
            <v>568</v>
          </cell>
          <cell r="K13">
            <v>871</v>
          </cell>
          <cell r="L13">
            <v>916</v>
          </cell>
          <cell r="M13">
            <v>523</v>
          </cell>
        </row>
        <row r="14">
          <cell r="B14">
            <v>1</v>
          </cell>
          <cell r="C14" t="str">
            <v xml:space="preserve">Braunschweig             </v>
          </cell>
          <cell r="D14">
            <v>34503</v>
          </cell>
          <cell r="E14">
            <v>9345</v>
          </cell>
          <cell r="F14">
            <v>25158</v>
          </cell>
          <cell r="G14">
            <v>19414</v>
          </cell>
          <cell r="H14">
            <v>15089</v>
          </cell>
          <cell r="I14">
            <v>18086</v>
          </cell>
          <cell r="J14">
            <v>4605</v>
          </cell>
          <cell r="K14">
            <v>13481</v>
          </cell>
          <cell r="L14">
            <v>11677</v>
          </cell>
          <cell r="M14">
            <v>6409</v>
          </cell>
        </row>
        <row r="15">
          <cell r="B15">
            <v>241</v>
          </cell>
          <cell r="C15" t="str">
            <v xml:space="preserve">Region Hannover          </v>
          </cell>
          <cell r="D15">
            <v>18400</v>
          </cell>
          <cell r="E15">
            <v>3365</v>
          </cell>
          <cell r="F15">
            <v>15035</v>
          </cell>
          <cell r="G15">
            <v>11438</v>
          </cell>
          <cell r="H15">
            <v>6962</v>
          </cell>
          <cell r="I15">
            <v>15212</v>
          </cell>
          <cell r="J15">
            <v>4444</v>
          </cell>
          <cell r="K15">
            <v>10768</v>
          </cell>
          <cell r="L15">
            <v>10161</v>
          </cell>
          <cell r="M15">
            <v>5051</v>
          </cell>
        </row>
        <row r="16">
          <cell r="B16">
            <v>241001</v>
          </cell>
          <cell r="C16" t="str">
            <v xml:space="preserve">Hannover,Landeshptst.    </v>
          </cell>
          <cell r="D16">
            <v>10855</v>
          </cell>
          <cell r="E16">
            <v>1905</v>
          </cell>
          <cell r="F16">
            <v>8950</v>
          </cell>
          <cell r="G16">
            <v>6542</v>
          </cell>
          <cell r="H16">
            <v>4313</v>
          </cell>
          <cell r="I16">
            <v>8801</v>
          </cell>
          <cell r="J16">
            <v>2626</v>
          </cell>
          <cell r="K16">
            <v>6175</v>
          </cell>
          <cell r="L16">
            <v>5716</v>
          </cell>
          <cell r="M16">
            <v>3085</v>
          </cell>
        </row>
        <row r="17">
          <cell r="B17">
            <v>241999</v>
          </cell>
          <cell r="C17" t="str">
            <v xml:space="preserve">Hannover Umland          </v>
          </cell>
          <cell r="D17">
            <v>7545</v>
          </cell>
          <cell r="E17">
            <v>1460</v>
          </cell>
          <cell r="F17">
            <v>6085</v>
          </cell>
          <cell r="G17">
            <v>4896</v>
          </cell>
          <cell r="H17">
            <v>2649</v>
          </cell>
          <cell r="I17">
            <v>6411</v>
          </cell>
          <cell r="J17">
            <v>1818</v>
          </cell>
          <cell r="K17">
            <v>4593</v>
          </cell>
          <cell r="L17">
            <v>4445</v>
          </cell>
          <cell r="M17">
            <v>1966</v>
          </cell>
        </row>
        <row r="18">
          <cell r="B18">
            <v>251</v>
          </cell>
          <cell r="C18" t="str">
            <v xml:space="preserve">Diepholz                 </v>
          </cell>
          <cell r="D18">
            <v>3473</v>
          </cell>
          <cell r="E18">
            <v>519</v>
          </cell>
          <cell r="F18">
            <v>2954</v>
          </cell>
          <cell r="G18">
            <v>2147</v>
          </cell>
          <cell r="H18">
            <v>1326</v>
          </cell>
          <cell r="I18">
            <v>3118</v>
          </cell>
          <cell r="J18">
            <v>686</v>
          </cell>
          <cell r="K18">
            <v>2432</v>
          </cell>
          <cell r="L18">
            <v>2013</v>
          </cell>
          <cell r="M18">
            <v>1105</v>
          </cell>
        </row>
        <row r="19">
          <cell r="B19">
            <v>252</v>
          </cell>
          <cell r="C19" t="str">
            <v xml:space="preserve">Hameln-Pyrmont           </v>
          </cell>
          <cell r="D19">
            <v>1923</v>
          </cell>
          <cell r="E19">
            <v>425</v>
          </cell>
          <cell r="F19">
            <v>1498</v>
          </cell>
          <cell r="G19">
            <v>1270</v>
          </cell>
          <cell r="H19">
            <v>653</v>
          </cell>
          <cell r="I19">
            <v>1648</v>
          </cell>
          <cell r="J19">
            <v>445</v>
          </cell>
          <cell r="K19">
            <v>1203</v>
          </cell>
          <cell r="L19">
            <v>1145</v>
          </cell>
          <cell r="M19">
            <v>503</v>
          </cell>
        </row>
        <row r="20">
          <cell r="B20">
            <v>254</v>
          </cell>
          <cell r="C20" t="str">
            <v xml:space="preserve">Hildesheim               </v>
          </cell>
          <cell r="D20">
            <v>3060</v>
          </cell>
          <cell r="E20">
            <v>528</v>
          </cell>
          <cell r="F20">
            <v>2532</v>
          </cell>
          <cell r="G20">
            <v>1884</v>
          </cell>
          <cell r="H20">
            <v>1176</v>
          </cell>
          <cell r="I20">
            <v>2555</v>
          </cell>
          <cell r="J20">
            <v>643</v>
          </cell>
          <cell r="K20">
            <v>1912</v>
          </cell>
          <cell r="L20">
            <v>1683</v>
          </cell>
          <cell r="M20">
            <v>872</v>
          </cell>
        </row>
        <row r="21">
          <cell r="B21">
            <v>255</v>
          </cell>
          <cell r="C21" t="str">
            <v xml:space="preserve">Holzminden               </v>
          </cell>
          <cell r="D21">
            <v>812</v>
          </cell>
          <cell r="E21">
            <v>173</v>
          </cell>
          <cell r="F21">
            <v>639</v>
          </cell>
          <cell r="G21">
            <v>523</v>
          </cell>
          <cell r="H21">
            <v>289</v>
          </cell>
          <cell r="I21">
            <v>664</v>
          </cell>
          <cell r="J21">
            <v>198</v>
          </cell>
          <cell r="K21">
            <v>466</v>
          </cell>
          <cell r="L21">
            <v>465</v>
          </cell>
          <cell r="M21">
            <v>199</v>
          </cell>
        </row>
        <row r="22">
          <cell r="B22">
            <v>256</v>
          </cell>
          <cell r="C22" t="str">
            <v xml:space="preserve">Nienburg (Weser)         </v>
          </cell>
          <cell r="D22">
            <v>2845</v>
          </cell>
          <cell r="E22">
            <v>279</v>
          </cell>
          <cell r="F22">
            <v>2566</v>
          </cell>
          <cell r="G22">
            <v>1807</v>
          </cell>
          <cell r="H22">
            <v>1038</v>
          </cell>
          <cell r="I22">
            <v>2845</v>
          </cell>
          <cell r="J22">
            <v>363</v>
          </cell>
          <cell r="K22">
            <v>2482</v>
          </cell>
          <cell r="L22">
            <v>1892</v>
          </cell>
          <cell r="M22">
            <v>953</v>
          </cell>
        </row>
        <row r="23">
          <cell r="B23">
            <v>257</v>
          </cell>
          <cell r="C23" t="str">
            <v xml:space="preserve">Schaumburg               </v>
          </cell>
          <cell r="D23">
            <v>1828</v>
          </cell>
          <cell r="E23">
            <v>355</v>
          </cell>
          <cell r="F23">
            <v>1473</v>
          </cell>
          <cell r="G23">
            <v>1213</v>
          </cell>
          <cell r="H23">
            <v>615</v>
          </cell>
          <cell r="I23">
            <v>1452</v>
          </cell>
          <cell r="J23">
            <v>422</v>
          </cell>
          <cell r="K23">
            <v>1030</v>
          </cell>
          <cell r="L23">
            <v>997</v>
          </cell>
          <cell r="M23">
            <v>455</v>
          </cell>
        </row>
        <row r="24">
          <cell r="B24">
            <v>2</v>
          </cell>
          <cell r="C24" t="str">
            <v xml:space="preserve">Hannover                 </v>
          </cell>
          <cell r="D24">
            <v>32341</v>
          </cell>
          <cell r="E24">
            <v>5644</v>
          </cell>
          <cell r="F24">
            <v>26697</v>
          </cell>
          <cell r="G24">
            <v>20282</v>
          </cell>
          <cell r="H24">
            <v>12059</v>
          </cell>
          <cell r="I24">
            <v>27494</v>
          </cell>
          <cell r="J24">
            <v>7201</v>
          </cell>
          <cell r="K24">
            <v>20293</v>
          </cell>
          <cell r="L24">
            <v>18356</v>
          </cell>
          <cell r="M24">
            <v>9138</v>
          </cell>
        </row>
        <row r="25">
          <cell r="B25">
            <v>351</v>
          </cell>
          <cell r="C25" t="str">
            <v xml:space="preserve">Celle                    </v>
          </cell>
          <cell r="D25">
            <v>2366</v>
          </cell>
          <cell r="E25">
            <v>553</v>
          </cell>
          <cell r="F25">
            <v>1813</v>
          </cell>
          <cell r="G25">
            <v>1486</v>
          </cell>
          <cell r="H25">
            <v>880</v>
          </cell>
          <cell r="I25">
            <v>2142</v>
          </cell>
          <cell r="J25">
            <v>587</v>
          </cell>
          <cell r="K25">
            <v>1555</v>
          </cell>
          <cell r="L25">
            <v>1393</v>
          </cell>
          <cell r="M25">
            <v>749</v>
          </cell>
        </row>
        <row r="26">
          <cell r="B26">
            <v>352</v>
          </cell>
          <cell r="C26" t="str">
            <v xml:space="preserve">Cuxhaven                 </v>
          </cell>
          <cell r="D26">
            <v>1871</v>
          </cell>
          <cell r="E26">
            <v>444</v>
          </cell>
          <cell r="F26">
            <v>1427</v>
          </cell>
          <cell r="G26">
            <v>1220</v>
          </cell>
          <cell r="H26">
            <v>651</v>
          </cell>
          <cell r="I26">
            <v>1708</v>
          </cell>
          <cell r="J26">
            <v>600</v>
          </cell>
          <cell r="K26">
            <v>1108</v>
          </cell>
          <cell r="L26">
            <v>1173</v>
          </cell>
          <cell r="M26">
            <v>535</v>
          </cell>
        </row>
        <row r="27">
          <cell r="B27">
            <v>353</v>
          </cell>
          <cell r="C27" t="str">
            <v xml:space="preserve">Harburg                  </v>
          </cell>
          <cell r="D27">
            <v>3909</v>
          </cell>
          <cell r="E27">
            <v>607</v>
          </cell>
          <cell r="F27">
            <v>3302</v>
          </cell>
          <cell r="G27">
            <v>2588</v>
          </cell>
          <cell r="H27">
            <v>1321</v>
          </cell>
          <cell r="I27">
            <v>3310</v>
          </cell>
          <cell r="J27">
            <v>699</v>
          </cell>
          <cell r="K27">
            <v>2611</v>
          </cell>
          <cell r="L27">
            <v>2431</v>
          </cell>
          <cell r="M27">
            <v>879</v>
          </cell>
        </row>
        <row r="28">
          <cell r="B28">
            <v>354</v>
          </cell>
          <cell r="C28" t="str">
            <v xml:space="preserve">Lüchow-Dannenberg        </v>
          </cell>
          <cell r="D28">
            <v>521</v>
          </cell>
          <cell r="E28">
            <v>149</v>
          </cell>
          <cell r="F28">
            <v>372</v>
          </cell>
          <cell r="G28">
            <v>323</v>
          </cell>
          <cell r="H28">
            <v>198</v>
          </cell>
          <cell r="I28">
            <v>456</v>
          </cell>
          <cell r="J28">
            <v>188</v>
          </cell>
          <cell r="K28">
            <v>268</v>
          </cell>
          <cell r="L28">
            <v>286</v>
          </cell>
          <cell r="M28">
            <v>170</v>
          </cell>
        </row>
        <row r="29">
          <cell r="B29">
            <v>355</v>
          </cell>
          <cell r="C29" t="str">
            <v xml:space="preserve">Lüneburg                 </v>
          </cell>
          <cell r="D29">
            <v>2212</v>
          </cell>
          <cell r="E29">
            <v>598</v>
          </cell>
          <cell r="F29">
            <v>1614</v>
          </cell>
          <cell r="G29">
            <v>1373</v>
          </cell>
          <cell r="H29">
            <v>839</v>
          </cell>
          <cell r="I29">
            <v>2130</v>
          </cell>
          <cell r="J29">
            <v>786</v>
          </cell>
          <cell r="K29">
            <v>1344</v>
          </cell>
          <cell r="L29">
            <v>1399</v>
          </cell>
          <cell r="M29">
            <v>731</v>
          </cell>
        </row>
        <row r="30">
          <cell r="B30">
            <v>356</v>
          </cell>
          <cell r="C30" t="str">
            <v xml:space="preserve">Osterholz                </v>
          </cell>
          <cell r="D30">
            <v>696</v>
          </cell>
          <cell r="E30">
            <v>216</v>
          </cell>
          <cell r="F30">
            <v>480</v>
          </cell>
          <cell r="G30">
            <v>415</v>
          </cell>
          <cell r="H30">
            <v>281</v>
          </cell>
          <cell r="I30">
            <v>562</v>
          </cell>
          <cell r="J30">
            <v>233</v>
          </cell>
          <cell r="K30">
            <v>329</v>
          </cell>
          <cell r="L30">
            <v>341</v>
          </cell>
          <cell r="M30">
            <v>221</v>
          </cell>
        </row>
        <row r="31">
          <cell r="B31">
            <v>357</v>
          </cell>
          <cell r="C31" t="str">
            <v xml:space="preserve">Rotenburg (Wümme)        </v>
          </cell>
          <cell r="D31">
            <v>1889</v>
          </cell>
          <cell r="E31">
            <v>300</v>
          </cell>
          <cell r="F31">
            <v>1589</v>
          </cell>
          <cell r="G31">
            <v>1181</v>
          </cell>
          <cell r="H31">
            <v>708</v>
          </cell>
          <cell r="I31">
            <v>1484</v>
          </cell>
          <cell r="J31">
            <v>398</v>
          </cell>
          <cell r="K31">
            <v>1086</v>
          </cell>
          <cell r="L31">
            <v>972</v>
          </cell>
          <cell r="M31">
            <v>512</v>
          </cell>
        </row>
        <row r="32">
          <cell r="B32">
            <v>358</v>
          </cell>
          <cell r="C32" t="str">
            <v xml:space="preserve">Heidekreis               </v>
          </cell>
          <cell r="D32">
            <v>6278</v>
          </cell>
          <cell r="E32">
            <v>317</v>
          </cell>
          <cell r="F32">
            <v>5961</v>
          </cell>
          <cell r="G32">
            <v>3766</v>
          </cell>
          <cell r="H32">
            <v>2512</v>
          </cell>
          <cell r="I32">
            <v>1823</v>
          </cell>
          <cell r="J32">
            <v>352</v>
          </cell>
          <cell r="K32">
            <v>1471</v>
          </cell>
          <cell r="L32">
            <v>1200</v>
          </cell>
          <cell r="M32">
            <v>623</v>
          </cell>
        </row>
        <row r="33">
          <cell r="B33">
            <v>359</v>
          </cell>
          <cell r="C33" t="str">
            <v xml:space="preserve">Stade                    </v>
          </cell>
          <cell r="D33">
            <v>3345</v>
          </cell>
          <cell r="E33">
            <v>514</v>
          </cell>
          <cell r="F33">
            <v>2831</v>
          </cell>
          <cell r="G33">
            <v>2142</v>
          </cell>
          <cell r="H33">
            <v>1203</v>
          </cell>
          <cell r="I33">
            <v>2757</v>
          </cell>
          <cell r="J33">
            <v>587</v>
          </cell>
          <cell r="K33">
            <v>2170</v>
          </cell>
          <cell r="L33">
            <v>1906</v>
          </cell>
          <cell r="M33">
            <v>851</v>
          </cell>
        </row>
        <row r="34">
          <cell r="B34">
            <v>360</v>
          </cell>
          <cell r="C34" t="str">
            <v xml:space="preserve">Uelzen                   </v>
          </cell>
          <cell r="D34">
            <v>1020</v>
          </cell>
          <cell r="E34">
            <v>261</v>
          </cell>
          <cell r="F34">
            <v>759</v>
          </cell>
          <cell r="G34">
            <v>636</v>
          </cell>
          <cell r="H34">
            <v>384</v>
          </cell>
          <cell r="I34">
            <v>881</v>
          </cell>
          <cell r="J34">
            <v>275</v>
          </cell>
          <cell r="K34">
            <v>606</v>
          </cell>
          <cell r="L34">
            <v>610</v>
          </cell>
          <cell r="M34">
            <v>271</v>
          </cell>
        </row>
        <row r="35">
          <cell r="B35">
            <v>361</v>
          </cell>
          <cell r="C35" t="str">
            <v xml:space="preserve">Verden                   </v>
          </cell>
          <cell r="D35">
            <v>1482</v>
          </cell>
          <cell r="E35">
            <v>300</v>
          </cell>
          <cell r="F35">
            <v>1182</v>
          </cell>
          <cell r="G35">
            <v>908</v>
          </cell>
          <cell r="H35">
            <v>574</v>
          </cell>
          <cell r="I35">
            <v>1262</v>
          </cell>
          <cell r="J35">
            <v>380</v>
          </cell>
          <cell r="K35">
            <v>882</v>
          </cell>
          <cell r="L35">
            <v>841</v>
          </cell>
          <cell r="M35">
            <v>421</v>
          </cell>
        </row>
        <row r="36">
          <cell r="B36">
            <v>3</v>
          </cell>
          <cell r="C36" t="str">
            <v xml:space="preserve">Lüneburg                 </v>
          </cell>
          <cell r="D36">
            <v>25589</v>
          </cell>
          <cell r="E36">
            <v>4259</v>
          </cell>
          <cell r="F36">
            <v>21330</v>
          </cell>
          <cell r="G36">
            <v>16038</v>
          </cell>
          <cell r="H36">
            <v>9551</v>
          </cell>
          <cell r="I36">
            <v>18515</v>
          </cell>
          <cell r="J36">
            <v>5085</v>
          </cell>
          <cell r="K36">
            <v>13430</v>
          </cell>
          <cell r="L36">
            <v>12552</v>
          </cell>
          <cell r="M36">
            <v>5963</v>
          </cell>
        </row>
        <row r="37">
          <cell r="B37">
            <v>401</v>
          </cell>
          <cell r="C37" t="str">
            <v xml:space="preserve">Delmenhorst,Stadt        </v>
          </cell>
          <cell r="D37">
            <v>1633</v>
          </cell>
          <cell r="E37">
            <v>285</v>
          </cell>
          <cell r="F37">
            <v>1348</v>
          </cell>
          <cell r="G37">
            <v>980</v>
          </cell>
          <cell r="H37">
            <v>653</v>
          </cell>
          <cell r="I37">
            <v>1350</v>
          </cell>
          <cell r="J37">
            <v>337</v>
          </cell>
          <cell r="K37">
            <v>1013</v>
          </cell>
          <cell r="L37">
            <v>924</v>
          </cell>
          <cell r="M37">
            <v>426</v>
          </cell>
        </row>
        <row r="38">
          <cell r="B38">
            <v>402</v>
          </cell>
          <cell r="C38" t="str">
            <v xml:space="preserve">Emden,Stadt              </v>
          </cell>
          <cell r="D38">
            <v>742</v>
          </cell>
          <cell r="E38">
            <v>137</v>
          </cell>
          <cell r="F38">
            <v>605</v>
          </cell>
          <cell r="G38">
            <v>504</v>
          </cell>
          <cell r="H38">
            <v>238</v>
          </cell>
          <cell r="I38">
            <v>599</v>
          </cell>
          <cell r="J38">
            <v>202</v>
          </cell>
          <cell r="K38">
            <v>397</v>
          </cell>
          <cell r="L38">
            <v>424</v>
          </cell>
          <cell r="M38">
            <v>175</v>
          </cell>
        </row>
        <row r="39">
          <cell r="B39">
            <v>403</v>
          </cell>
          <cell r="C39" t="str">
            <v xml:space="preserve">Oldenburg(Oldb),Stadt    </v>
          </cell>
          <cell r="D39">
            <v>2794</v>
          </cell>
          <cell r="E39">
            <v>555</v>
          </cell>
          <cell r="F39">
            <v>2239</v>
          </cell>
          <cell r="G39">
            <v>1713</v>
          </cell>
          <cell r="H39">
            <v>1081</v>
          </cell>
          <cell r="I39">
            <v>2082</v>
          </cell>
          <cell r="J39">
            <v>647</v>
          </cell>
          <cell r="K39">
            <v>1435</v>
          </cell>
          <cell r="L39">
            <v>1334</v>
          </cell>
          <cell r="M39">
            <v>748</v>
          </cell>
        </row>
        <row r="40">
          <cell r="B40">
            <v>404</v>
          </cell>
          <cell r="C40" t="str">
            <v xml:space="preserve">Osnabrück,Stadt          </v>
          </cell>
          <cell r="D40">
            <v>2650</v>
          </cell>
          <cell r="E40">
            <v>412</v>
          </cell>
          <cell r="F40">
            <v>2238</v>
          </cell>
          <cell r="G40">
            <v>1395</v>
          </cell>
          <cell r="H40">
            <v>1255</v>
          </cell>
          <cell r="I40">
            <v>2066</v>
          </cell>
          <cell r="J40">
            <v>488</v>
          </cell>
          <cell r="K40">
            <v>1578</v>
          </cell>
          <cell r="L40">
            <v>1242</v>
          </cell>
          <cell r="M40">
            <v>824</v>
          </cell>
        </row>
        <row r="41">
          <cell r="B41">
            <v>405</v>
          </cell>
          <cell r="C41" t="str">
            <v xml:space="preserve">Wilhelmshaven,Stadt      </v>
          </cell>
          <cell r="D41">
            <v>1550</v>
          </cell>
          <cell r="E41">
            <v>338</v>
          </cell>
          <cell r="F41">
            <v>1212</v>
          </cell>
          <cell r="G41">
            <v>1067</v>
          </cell>
          <cell r="H41">
            <v>483</v>
          </cell>
          <cell r="I41">
            <v>1242</v>
          </cell>
          <cell r="J41">
            <v>370</v>
          </cell>
          <cell r="K41">
            <v>872</v>
          </cell>
          <cell r="L41">
            <v>951</v>
          </cell>
          <cell r="M41">
            <v>291</v>
          </cell>
        </row>
        <row r="42">
          <cell r="B42">
            <v>451</v>
          </cell>
          <cell r="C42" t="str">
            <v xml:space="preserve">Ammerland                </v>
          </cell>
          <cell r="D42">
            <v>1900</v>
          </cell>
          <cell r="E42">
            <v>203</v>
          </cell>
          <cell r="F42">
            <v>1697</v>
          </cell>
          <cell r="G42">
            <v>1192</v>
          </cell>
          <cell r="H42">
            <v>708</v>
          </cell>
          <cell r="I42">
            <v>1557</v>
          </cell>
          <cell r="J42">
            <v>203</v>
          </cell>
          <cell r="K42">
            <v>1354</v>
          </cell>
          <cell r="L42">
            <v>1062</v>
          </cell>
          <cell r="M42">
            <v>495</v>
          </cell>
        </row>
        <row r="43">
          <cell r="B43">
            <v>452</v>
          </cell>
          <cell r="C43" t="str">
            <v xml:space="preserve">Aurich                   </v>
          </cell>
          <cell r="D43">
            <v>1925</v>
          </cell>
          <cell r="E43">
            <v>338</v>
          </cell>
          <cell r="F43">
            <v>1587</v>
          </cell>
          <cell r="G43">
            <v>1142</v>
          </cell>
          <cell r="H43">
            <v>783</v>
          </cell>
          <cell r="I43">
            <v>2041</v>
          </cell>
          <cell r="J43">
            <v>403</v>
          </cell>
          <cell r="K43">
            <v>1638</v>
          </cell>
          <cell r="L43">
            <v>1292</v>
          </cell>
          <cell r="M43">
            <v>749</v>
          </cell>
        </row>
        <row r="44">
          <cell r="B44">
            <v>453</v>
          </cell>
          <cell r="C44" t="str">
            <v xml:space="preserve">Cloppenburg              </v>
          </cell>
          <cell r="D44">
            <v>9970</v>
          </cell>
          <cell r="E44">
            <v>241</v>
          </cell>
          <cell r="F44">
            <v>9729</v>
          </cell>
          <cell r="G44">
            <v>6630</v>
          </cell>
          <cell r="H44">
            <v>3340</v>
          </cell>
          <cell r="I44">
            <v>9364</v>
          </cell>
          <cell r="J44">
            <v>269</v>
          </cell>
          <cell r="K44">
            <v>9095</v>
          </cell>
          <cell r="L44">
            <v>6371</v>
          </cell>
          <cell r="M44">
            <v>2993</v>
          </cell>
        </row>
        <row r="45">
          <cell r="B45">
            <v>454</v>
          </cell>
          <cell r="C45" t="str">
            <v xml:space="preserve">Emsland                  </v>
          </cell>
          <cell r="D45">
            <v>10377</v>
          </cell>
          <cell r="E45">
            <v>540</v>
          </cell>
          <cell r="F45">
            <v>9837</v>
          </cell>
          <cell r="G45">
            <v>7291</v>
          </cell>
          <cell r="H45">
            <v>3086</v>
          </cell>
          <cell r="I45">
            <v>9157</v>
          </cell>
          <cell r="J45">
            <v>656</v>
          </cell>
          <cell r="K45">
            <v>8501</v>
          </cell>
          <cell r="L45">
            <v>6875</v>
          </cell>
          <cell r="M45">
            <v>2282</v>
          </cell>
        </row>
        <row r="46">
          <cell r="B46">
            <v>455</v>
          </cell>
          <cell r="C46" t="str">
            <v xml:space="preserve">Friesland                </v>
          </cell>
          <cell r="D46">
            <v>823</v>
          </cell>
          <cell r="E46">
            <v>231</v>
          </cell>
          <cell r="F46">
            <v>592</v>
          </cell>
          <cell r="G46">
            <v>525</v>
          </cell>
          <cell r="H46">
            <v>298</v>
          </cell>
          <cell r="I46">
            <v>751</v>
          </cell>
          <cell r="J46">
            <v>227</v>
          </cell>
          <cell r="K46">
            <v>524</v>
          </cell>
          <cell r="L46">
            <v>493</v>
          </cell>
          <cell r="M46">
            <v>258</v>
          </cell>
        </row>
        <row r="47">
          <cell r="B47">
            <v>456</v>
          </cell>
          <cell r="C47" t="str">
            <v xml:space="preserve">Grafschaft Bentheim      </v>
          </cell>
          <cell r="D47">
            <v>2185</v>
          </cell>
          <cell r="E47">
            <v>192</v>
          </cell>
          <cell r="F47">
            <v>1993</v>
          </cell>
          <cell r="G47">
            <v>1397</v>
          </cell>
          <cell r="H47">
            <v>788</v>
          </cell>
          <cell r="I47">
            <v>1712</v>
          </cell>
          <cell r="J47">
            <v>227</v>
          </cell>
          <cell r="K47">
            <v>1485</v>
          </cell>
          <cell r="L47">
            <v>1117</v>
          </cell>
          <cell r="M47">
            <v>595</v>
          </cell>
        </row>
        <row r="48">
          <cell r="B48">
            <v>457</v>
          </cell>
          <cell r="C48" t="str">
            <v xml:space="preserve">Leer                     </v>
          </cell>
          <cell r="D48">
            <v>2601</v>
          </cell>
          <cell r="E48">
            <v>331</v>
          </cell>
          <cell r="F48">
            <v>2270</v>
          </cell>
          <cell r="G48">
            <v>1835</v>
          </cell>
          <cell r="H48">
            <v>766</v>
          </cell>
          <cell r="I48">
            <v>2171</v>
          </cell>
          <cell r="J48">
            <v>410</v>
          </cell>
          <cell r="K48">
            <v>1761</v>
          </cell>
          <cell r="L48">
            <v>1662</v>
          </cell>
          <cell r="M48">
            <v>509</v>
          </cell>
        </row>
        <row r="49">
          <cell r="B49">
            <v>458</v>
          </cell>
          <cell r="C49" t="str">
            <v xml:space="preserve">Oldenburg                </v>
          </cell>
          <cell r="D49">
            <v>5014</v>
          </cell>
          <cell r="E49">
            <v>235</v>
          </cell>
          <cell r="F49">
            <v>4779</v>
          </cell>
          <cell r="G49">
            <v>2605</v>
          </cell>
          <cell r="H49">
            <v>2409</v>
          </cell>
          <cell r="I49">
            <v>4535</v>
          </cell>
          <cell r="J49">
            <v>297</v>
          </cell>
          <cell r="K49">
            <v>4238</v>
          </cell>
          <cell r="L49">
            <v>2380</v>
          </cell>
          <cell r="M49">
            <v>2155</v>
          </cell>
        </row>
        <row r="50">
          <cell r="B50">
            <v>459</v>
          </cell>
          <cell r="C50" t="str">
            <v xml:space="preserve">Osnabrück                </v>
          </cell>
          <cell r="D50">
            <v>8425</v>
          </cell>
          <cell r="E50">
            <v>540</v>
          </cell>
          <cell r="F50">
            <v>7885</v>
          </cell>
          <cell r="G50">
            <v>5151</v>
          </cell>
          <cell r="H50">
            <v>3274</v>
          </cell>
          <cell r="I50">
            <v>4859</v>
          </cell>
          <cell r="J50">
            <v>754</v>
          </cell>
          <cell r="K50">
            <v>4105</v>
          </cell>
          <cell r="L50">
            <v>3219</v>
          </cell>
          <cell r="M50">
            <v>1640</v>
          </cell>
        </row>
        <row r="51">
          <cell r="B51">
            <v>460</v>
          </cell>
          <cell r="C51" t="str">
            <v xml:space="preserve">Vechta                   </v>
          </cell>
          <cell r="D51">
            <v>4323</v>
          </cell>
          <cell r="E51">
            <v>322</v>
          </cell>
          <cell r="F51">
            <v>4001</v>
          </cell>
          <cell r="G51">
            <v>2481</v>
          </cell>
          <cell r="H51">
            <v>1842</v>
          </cell>
          <cell r="I51">
            <v>3812</v>
          </cell>
          <cell r="J51">
            <v>438</v>
          </cell>
          <cell r="K51">
            <v>3374</v>
          </cell>
          <cell r="L51">
            <v>2321</v>
          </cell>
          <cell r="M51">
            <v>1491</v>
          </cell>
        </row>
        <row r="52">
          <cell r="B52">
            <v>461</v>
          </cell>
          <cell r="C52" t="str">
            <v xml:space="preserve">Wesermarsch              </v>
          </cell>
          <cell r="D52">
            <v>1214</v>
          </cell>
          <cell r="E52">
            <v>231</v>
          </cell>
          <cell r="F52">
            <v>983</v>
          </cell>
          <cell r="G52">
            <v>861</v>
          </cell>
          <cell r="H52">
            <v>353</v>
          </cell>
          <cell r="I52">
            <v>1096</v>
          </cell>
          <cell r="J52">
            <v>289</v>
          </cell>
          <cell r="K52">
            <v>807</v>
          </cell>
          <cell r="L52">
            <v>798</v>
          </cell>
          <cell r="M52">
            <v>298</v>
          </cell>
        </row>
        <row r="53">
          <cell r="B53">
            <v>462</v>
          </cell>
          <cell r="C53" t="str">
            <v xml:space="preserve">Wittmund                 </v>
          </cell>
          <cell r="D53">
            <v>590</v>
          </cell>
          <cell r="E53">
            <v>131</v>
          </cell>
          <cell r="F53">
            <v>459</v>
          </cell>
          <cell r="G53">
            <v>329</v>
          </cell>
          <cell r="H53">
            <v>261</v>
          </cell>
          <cell r="I53">
            <v>444</v>
          </cell>
          <cell r="J53">
            <v>115</v>
          </cell>
          <cell r="K53">
            <v>329</v>
          </cell>
          <cell r="L53">
            <v>255</v>
          </cell>
          <cell r="M53">
            <v>189</v>
          </cell>
        </row>
        <row r="54">
          <cell r="B54">
            <v>4</v>
          </cell>
          <cell r="C54" t="str">
            <v xml:space="preserve">Weser-Ems                </v>
          </cell>
          <cell r="D54">
            <v>58716</v>
          </cell>
          <cell r="E54">
            <v>5262</v>
          </cell>
          <cell r="F54">
            <v>53454</v>
          </cell>
          <cell r="G54">
            <v>37098</v>
          </cell>
          <cell r="H54">
            <v>21618</v>
          </cell>
          <cell r="I54">
            <v>48838</v>
          </cell>
          <cell r="J54">
            <v>6332</v>
          </cell>
          <cell r="K54">
            <v>42506</v>
          </cell>
          <cell r="L54">
            <v>32720</v>
          </cell>
          <cell r="M54">
            <v>16118</v>
          </cell>
        </row>
        <row r="55">
          <cell r="B55">
            <v>0</v>
          </cell>
          <cell r="C55" t="str">
            <v xml:space="preserve">Niedersachsen            </v>
          </cell>
          <cell r="D55">
            <v>151149</v>
          </cell>
          <cell r="E55">
            <v>24510</v>
          </cell>
          <cell r="F55">
            <v>126639</v>
          </cell>
          <cell r="G55">
            <v>92832</v>
          </cell>
          <cell r="H55">
            <v>58317</v>
          </cell>
          <cell r="I55">
            <v>112933</v>
          </cell>
          <cell r="J55">
            <v>23223</v>
          </cell>
          <cell r="K55">
            <v>89710</v>
          </cell>
          <cell r="L55">
            <v>75305</v>
          </cell>
          <cell r="M55">
            <v>37628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EC07-36A8-48B0-AADE-D8115B5B5AAC}">
  <sheetPr codeName="Tabelle1"/>
  <dimension ref="B1:S693"/>
  <sheetViews>
    <sheetView showGridLines="0" tabSelected="1" zoomScale="115" zoomScaleNormal="115" workbookViewId="0"/>
  </sheetViews>
  <sheetFormatPr baseColWidth="10" defaultRowHeight="14.4" x14ac:dyDescent="0.3"/>
  <cols>
    <col min="1" max="1" width="5.77734375" customWidth="1"/>
    <col min="2" max="2" width="10.6640625" style="2" hidden="1" customWidth="1"/>
    <col min="3" max="3" width="22.109375" customWidth="1"/>
    <col min="7" max="7" width="19.6640625" customWidth="1"/>
    <col min="12" max="12" width="16.6640625" bestFit="1" customWidth="1"/>
    <col min="17" max="17" width="21.44140625" customWidth="1"/>
  </cols>
  <sheetData>
    <row r="1" spans="2:19" ht="15" customHeight="1" x14ac:dyDescent="0.3">
      <c r="B1" s="1"/>
      <c r="C1" t="s">
        <v>0</v>
      </c>
    </row>
    <row r="2" spans="2:19" ht="15" customHeight="1" x14ac:dyDescent="0.3"/>
    <row r="3" spans="2:19" ht="15" customHeight="1" x14ac:dyDescent="0.3">
      <c r="B3" s="3"/>
      <c r="C3" s="4" t="s">
        <v>1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2:19" ht="15" customHeight="1" x14ac:dyDescent="0.3">
      <c r="B4" s="1"/>
      <c r="C4" s="7" t="s">
        <v>2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2:19" x14ac:dyDescent="0.3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2:19" ht="10.050000000000001" customHeight="1" x14ac:dyDescent="0.3">
      <c r="B6" s="12" t="s">
        <v>3</v>
      </c>
      <c r="C6" s="13" t="s">
        <v>4</v>
      </c>
      <c r="D6" s="14"/>
      <c r="E6" s="15" t="s">
        <v>5</v>
      </c>
      <c r="F6" s="15"/>
      <c r="G6" s="15"/>
      <c r="H6" s="15"/>
      <c r="I6" s="15"/>
      <c r="J6" s="15" t="s">
        <v>6</v>
      </c>
      <c r="K6" s="15"/>
      <c r="L6" s="15"/>
      <c r="M6" s="15"/>
      <c r="N6" s="15"/>
      <c r="O6" s="15" t="s">
        <v>7</v>
      </c>
      <c r="P6" s="15"/>
      <c r="Q6" s="15"/>
      <c r="R6" s="15"/>
      <c r="S6" s="16"/>
    </row>
    <row r="7" spans="2:19" ht="10.050000000000001" customHeight="1" x14ac:dyDescent="0.3">
      <c r="B7" s="17"/>
      <c r="C7" s="13"/>
      <c r="D7" s="14"/>
      <c r="E7" s="15" t="s">
        <v>8</v>
      </c>
      <c r="F7" s="15" t="s">
        <v>9</v>
      </c>
      <c r="G7" s="15"/>
      <c r="H7" s="15"/>
      <c r="I7" s="15"/>
      <c r="J7" s="15" t="s">
        <v>8</v>
      </c>
      <c r="K7" s="15" t="s">
        <v>9</v>
      </c>
      <c r="L7" s="15"/>
      <c r="M7" s="15"/>
      <c r="N7" s="15"/>
      <c r="O7" s="15" t="s">
        <v>8</v>
      </c>
      <c r="P7" s="15" t="s">
        <v>9</v>
      </c>
      <c r="Q7" s="15"/>
      <c r="R7" s="15"/>
      <c r="S7" s="16"/>
    </row>
    <row r="8" spans="2:19" ht="10.050000000000001" customHeight="1" x14ac:dyDescent="0.3">
      <c r="B8" s="17"/>
      <c r="C8" s="13"/>
      <c r="D8" s="14" t="s">
        <v>10</v>
      </c>
      <c r="E8" s="15"/>
      <c r="F8" s="18" t="s">
        <v>11</v>
      </c>
      <c r="G8" s="18" t="s">
        <v>12</v>
      </c>
      <c r="H8" s="18" t="s">
        <v>13</v>
      </c>
      <c r="I8" s="18" t="s">
        <v>14</v>
      </c>
      <c r="J8" s="15"/>
      <c r="K8" s="18" t="s">
        <v>11</v>
      </c>
      <c r="L8" s="18" t="s">
        <v>12</v>
      </c>
      <c r="M8" s="18" t="s">
        <v>13</v>
      </c>
      <c r="N8" s="18" t="s">
        <v>14</v>
      </c>
      <c r="O8" s="15"/>
      <c r="P8" s="18" t="s">
        <v>11</v>
      </c>
      <c r="Q8" s="18" t="s">
        <v>12</v>
      </c>
      <c r="R8" s="18" t="s">
        <v>13</v>
      </c>
      <c r="S8" s="19" t="s">
        <v>14</v>
      </c>
    </row>
    <row r="9" spans="2:19" ht="10.050000000000001" customHeight="1" x14ac:dyDescent="0.3">
      <c r="B9" s="20"/>
      <c r="C9" s="21"/>
      <c r="D9" s="22"/>
      <c r="E9" s="23" t="s">
        <v>15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2:19" ht="8.25" customHeight="1" x14ac:dyDescent="0.3">
      <c r="B10" s="25" t="s">
        <v>16</v>
      </c>
      <c r="C10" s="26" t="s">
        <v>16</v>
      </c>
      <c r="D10" s="27" t="s">
        <v>17</v>
      </c>
      <c r="E10" s="27" t="s">
        <v>18</v>
      </c>
      <c r="F10" s="27" t="s">
        <v>19</v>
      </c>
      <c r="G10" s="27" t="s">
        <v>20</v>
      </c>
      <c r="H10" s="27" t="s">
        <v>21</v>
      </c>
      <c r="I10" s="27" t="s">
        <v>22</v>
      </c>
      <c r="J10" s="27" t="s">
        <v>23</v>
      </c>
      <c r="K10" s="27" t="s">
        <v>24</v>
      </c>
      <c r="L10" s="27" t="s">
        <v>25</v>
      </c>
      <c r="M10" s="27" t="s">
        <v>26</v>
      </c>
      <c r="N10" s="27" t="s">
        <v>27</v>
      </c>
      <c r="O10" s="27" t="s">
        <v>28</v>
      </c>
      <c r="P10" s="27" t="s">
        <v>29</v>
      </c>
      <c r="Q10" s="27" t="s">
        <v>30</v>
      </c>
      <c r="R10" s="27" t="s">
        <v>31</v>
      </c>
      <c r="S10" s="27" t="s">
        <v>32</v>
      </c>
    </row>
    <row r="11" spans="2:19" s="31" customFormat="1" ht="8.25" customHeight="1" x14ac:dyDescent="0.3">
      <c r="B11" s="28">
        <v>101</v>
      </c>
      <c r="C11" s="29" t="str">
        <f>VLOOKUP(B11,[1]Tabelle1!$A$1:$C$68,2,FALSE)</f>
        <v>Braunschweig, Stadt</v>
      </c>
      <c r="D11" s="28">
        <v>2022</v>
      </c>
      <c r="E11" s="30">
        <f>VLOOKUP(B11,'[2]2022_1-4-5_Rohdaten'!$C$4:$S$57,3,FALSE)</f>
        <v>8929</v>
      </c>
      <c r="F11" s="30">
        <f>VLOOKUP(B11,'[2]2022_1-4-5_Rohdaten'!$C$4:$S$57,4,FALSE)</f>
        <v>473</v>
      </c>
      <c r="G11" s="30">
        <f>VLOOKUP(B11,'[2]2022_1-4-5_Rohdaten'!$C$4:$S$57,5,FALSE)</f>
        <v>8456</v>
      </c>
      <c r="H11" s="30">
        <f>VLOOKUP(B11,'[2]2022_1-4-5_Rohdaten'!$C$4:$S$57,6,FALSE)</f>
        <v>4660</v>
      </c>
      <c r="I11" s="30">
        <f>VLOOKUP(B11,'[2]2022_1-4-5_Rohdaten'!$C$4:$S$57,7,FALSE)</f>
        <v>4269</v>
      </c>
      <c r="J11" s="30">
        <f>VLOOKUP(B11,'[2]2022_1-4-5_Rohdaten'!$C$4:$S$57,8,FALSE)</f>
        <v>2745</v>
      </c>
      <c r="K11" s="30">
        <f>VLOOKUP(B11,'[2]2022_1-4-5_Rohdaten'!$C$4:$S$57,9,FALSE)</f>
        <v>684</v>
      </c>
      <c r="L11" s="30">
        <f>VLOOKUP(B11,'[2]2022_1-4-5_Rohdaten'!$C$4:$S$57,10,FALSE)</f>
        <v>2061</v>
      </c>
      <c r="M11" s="30">
        <f>VLOOKUP(B11,'[2]2022_1-4-5_Rohdaten'!$C$4:$S$57,11,FALSE)</f>
        <v>1699</v>
      </c>
      <c r="N11" s="30">
        <f>VLOOKUP(B11,'[2]2022_1-4-5_Rohdaten'!$C$4:$S$57,12,FALSE)</f>
        <v>1046</v>
      </c>
      <c r="O11" s="30">
        <f>VLOOKUP(B11,'[2]2022_1-4-5_Rohdaten'!$C$4:$S$57,13,FALSE)</f>
        <v>6184</v>
      </c>
      <c r="P11" s="30">
        <f>VLOOKUP(B11,'[2]2022_1-4-5_Rohdaten'!$C$4:$S$57,14,FALSE)</f>
        <v>-211</v>
      </c>
      <c r="Q11" s="30">
        <f>VLOOKUP(B11,'[2]2022_1-4-5_Rohdaten'!$C$4:$S$57,15,FALSE)</f>
        <v>6395</v>
      </c>
      <c r="R11" s="30">
        <f>VLOOKUP(B11,'[2]2022_1-4-5_Rohdaten'!$C$4:$S$57,16,FALSE)</f>
        <v>2961</v>
      </c>
      <c r="S11" s="30">
        <f>VLOOKUP(B11,'[2]2022_1-4-5_Rohdaten'!$C$4:$S$57,17,FALSE)</f>
        <v>3223</v>
      </c>
    </row>
    <row r="12" spans="2:19" s="31" customFormat="1" ht="8.25" customHeight="1" x14ac:dyDescent="0.3">
      <c r="B12" s="28">
        <v>102</v>
      </c>
      <c r="C12" s="29" t="str">
        <f>VLOOKUP(B12,[1]Tabelle1!$A$1:$C$68,2,FALSE)</f>
        <v>Salzgitter, Stadt</v>
      </c>
      <c r="D12" s="28">
        <v>2022</v>
      </c>
      <c r="E12" s="30">
        <f>VLOOKUP(B12,'[2]2022_1-4-5_Rohdaten'!$C$4:$S$57,3,FALSE)</f>
        <v>2965</v>
      </c>
      <c r="F12" s="30">
        <f>VLOOKUP(B12,'[2]2022_1-4-5_Rohdaten'!$C$4:$S$57,4,FALSE)</f>
        <v>189</v>
      </c>
      <c r="G12" s="30">
        <f>VLOOKUP(B12,'[2]2022_1-4-5_Rohdaten'!$C$4:$S$57,5,FALSE)</f>
        <v>2776</v>
      </c>
      <c r="H12" s="30">
        <f>VLOOKUP(B12,'[2]2022_1-4-5_Rohdaten'!$C$4:$S$57,6,FALSE)</f>
        <v>1563</v>
      </c>
      <c r="I12" s="30">
        <f>VLOOKUP(B12,'[2]2022_1-4-5_Rohdaten'!$C$4:$S$57,7,FALSE)</f>
        <v>1402</v>
      </c>
      <c r="J12" s="30">
        <f>VLOOKUP(B12,'[2]2022_1-4-5_Rohdaten'!$C$4:$S$57,8,FALSE)</f>
        <v>1280</v>
      </c>
      <c r="K12" s="30">
        <f>VLOOKUP(B12,'[2]2022_1-4-5_Rohdaten'!$C$4:$S$57,9,FALSE)</f>
        <v>245</v>
      </c>
      <c r="L12" s="30">
        <f>VLOOKUP(B12,'[2]2022_1-4-5_Rohdaten'!$C$4:$S$57,10,FALSE)</f>
        <v>1035</v>
      </c>
      <c r="M12" s="30">
        <f>VLOOKUP(B12,'[2]2022_1-4-5_Rohdaten'!$C$4:$S$57,11,FALSE)</f>
        <v>823</v>
      </c>
      <c r="N12" s="30">
        <f>VLOOKUP(B12,'[2]2022_1-4-5_Rohdaten'!$C$4:$S$57,12,FALSE)</f>
        <v>457</v>
      </c>
      <c r="O12" s="30">
        <f>VLOOKUP(B12,'[2]2022_1-4-5_Rohdaten'!$C$4:$S$57,13,FALSE)</f>
        <v>1685</v>
      </c>
      <c r="P12" s="30">
        <f>VLOOKUP(B12,'[2]2022_1-4-5_Rohdaten'!$C$4:$S$57,14,FALSE)</f>
        <v>-56</v>
      </c>
      <c r="Q12" s="30">
        <f>VLOOKUP(B12,'[2]2022_1-4-5_Rohdaten'!$C$4:$S$57,15,FALSE)</f>
        <v>1741</v>
      </c>
      <c r="R12" s="30">
        <f>VLOOKUP(B12,'[2]2022_1-4-5_Rohdaten'!$C$4:$S$57,16,FALSE)</f>
        <v>740</v>
      </c>
      <c r="S12" s="30">
        <f>VLOOKUP(B12,'[2]2022_1-4-5_Rohdaten'!$C$4:$S$57,17,FALSE)</f>
        <v>945</v>
      </c>
    </row>
    <row r="13" spans="2:19" s="31" customFormat="1" ht="8.25" customHeight="1" x14ac:dyDescent="0.3">
      <c r="B13" s="28">
        <v>103</v>
      </c>
      <c r="C13" s="29" t="str">
        <f>VLOOKUP(B13,[1]Tabelle1!$A$1:$C$68,2,FALSE)</f>
        <v>Wolfsburg, Stadt</v>
      </c>
      <c r="D13" s="28">
        <v>2022</v>
      </c>
      <c r="E13" s="30">
        <f>VLOOKUP(B13,'[2]2022_1-4-5_Rohdaten'!$C$4:$S$57,3,FALSE)</f>
        <v>3685</v>
      </c>
      <c r="F13" s="30">
        <f>VLOOKUP(B13,'[2]2022_1-4-5_Rohdaten'!$C$4:$S$57,4,FALSE)</f>
        <v>197</v>
      </c>
      <c r="G13" s="30">
        <f>VLOOKUP(B13,'[2]2022_1-4-5_Rohdaten'!$C$4:$S$57,5,FALSE)</f>
        <v>3488</v>
      </c>
      <c r="H13" s="30">
        <f>VLOOKUP(B13,'[2]2022_1-4-5_Rohdaten'!$C$4:$S$57,6,FALSE)</f>
        <v>1694</v>
      </c>
      <c r="I13" s="30">
        <f>VLOOKUP(B13,'[2]2022_1-4-5_Rohdaten'!$C$4:$S$57,7,FALSE)</f>
        <v>1991</v>
      </c>
      <c r="J13" s="30">
        <f>VLOOKUP(B13,'[2]2022_1-4-5_Rohdaten'!$C$4:$S$57,8,FALSE)</f>
        <v>1257</v>
      </c>
      <c r="K13" s="30">
        <f>VLOOKUP(B13,'[2]2022_1-4-5_Rohdaten'!$C$4:$S$57,9,FALSE)</f>
        <v>300</v>
      </c>
      <c r="L13" s="30">
        <f>VLOOKUP(B13,'[2]2022_1-4-5_Rohdaten'!$C$4:$S$57,10,FALSE)</f>
        <v>957</v>
      </c>
      <c r="M13" s="30">
        <f>VLOOKUP(B13,'[2]2022_1-4-5_Rohdaten'!$C$4:$S$57,11,FALSE)</f>
        <v>749</v>
      </c>
      <c r="N13" s="30">
        <f>VLOOKUP(B13,'[2]2022_1-4-5_Rohdaten'!$C$4:$S$57,12,FALSE)</f>
        <v>508</v>
      </c>
      <c r="O13" s="30">
        <f>VLOOKUP(B13,'[2]2022_1-4-5_Rohdaten'!$C$4:$S$57,13,FALSE)</f>
        <v>2428</v>
      </c>
      <c r="P13" s="30">
        <f>VLOOKUP(B13,'[2]2022_1-4-5_Rohdaten'!$C$4:$S$57,14,FALSE)</f>
        <v>-103</v>
      </c>
      <c r="Q13" s="30">
        <f>VLOOKUP(B13,'[2]2022_1-4-5_Rohdaten'!$C$4:$S$57,15,FALSE)</f>
        <v>2531</v>
      </c>
      <c r="R13" s="30">
        <f>VLOOKUP(B13,'[2]2022_1-4-5_Rohdaten'!$C$4:$S$57,16,FALSE)</f>
        <v>945</v>
      </c>
      <c r="S13" s="30">
        <f>VLOOKUP(B13,'[2]2022_1-4-5_Rohdaten'!$C$4:$S$57,17,FALSE)</f>
        <v>1483</v>
      </c>
    </row>
    <row r="14" spans="2:19" s="31" customFormat="1" ht="8.25" customHeight="1" x14ac:dyDescent="0.3">
      <c r="B14" s="28">
        <v>151</v>
      </c>
      <c r="C14" s="29" t="str">
        <f>VLOOKUP(B14,[1]Tabelle1!$A$1:$C$68,2,FALSE)</f>
        <v>Gifhorn</v>
      </c>
      <c r="D14" s="28">
        <v>2022</v>
      </c>
      <c r="E14" s="30">
        <f>VLOOKUP(B14,'[2]2022_1-4-5_Rohdaten'!$C$4:$S$57,3,FALSE)</f>
        <v>3604</v>
      </c>
      <c r="F14" s="30">
        <f>VLOOKUP(B14,'[2]2022_1-4-5_Rohdaten'!$C$4:$S$57,4,FALSE)</f>
        <v>254</v>
      </c>
      <c r="G14" s="30">
        <f>VLOOKUP(B14,'[2]2022_1-4-5_Rohdaten'!$C$4:$S$57,5,FALSE)</f>
        <v>3350</v>
      </c>
      <c r="H14" s="30">
        <f>VLOOKUP(B14,'[2]2022_1-4-5_Rohdaten'!$C$4:$S$57,6,FALSE)</f>
        <v>1663</v>
      </c>
      <c r="I14" s="30">
        <f>VLOOKUP(B14,'[2]2022_1-4-5_Rohdaten'!$C$4:$S$57,7,FALSE)</f>
        <v>1941</v>
      </c>
      <c r="J14" s="30">
        <f>VLOOKUP(B14,'[2]2022_1-4-5_Rohdaten'!$C$4:$S$57,8,FALSE)</f>
        <v>1476</v>
      </c>
      <c r="K14" s="30">
        <f>VLOOKUP(B14,'[2]2022_1-4-5_Rohdaten'!$C$4:$S$57,9,FALSE)</f>
        <v>375</v>
      </c>
      <c r="L14" s="30">
        <f>VLOOKUP(B14,'[2]2022_1-4-5_Rohdaten'!$C$4:$S$57,10,FALSE)</f>
        <v>1101</v>
      </c>
      <c r="M14" s="30">
        <f>VLOOKUP(B14,'[2]2022_1-4-5_Rohdaten'!$C$4:$S$57,11,FALSE)</f>
        <v>854</v>
      </c>
      <c r="N14" s="30">
        <f>VLOOKUP(B14,'[2]2022_1-4-5_Rohdaten'!$C$4:$S$57,12,FALSE)</f>
        <v>622</v>
      </c>
      <c r="O14" s="30">
        <f>VLOOKUP(B14,'[2]2022_1-4-5_Rohdaten'!$C$4:$S$57,13,FALSE)</f>
        <v>2128</v>
      </c>
      <c r="P14" s="30">
        <f>VLOOKUP(B14,'[2]2022_1-4-5_Rohdaten'!$C$4:$S$57,14,FALSE)</f>
        <v>-121</v>
      </c>
      <c r="Q14" s="30">
        <f>VLOOKUP(B14,'[2]2022_1-4-5_Rohdaten'!$C$4:$S$57,15,FALSE)</f>
        <v>2249</v>
      </c>
      <c r="R14" s="30">
        <f>VLOOKUP(B14,'[2]2022_1-4-5_Rohdaten'!$C$4:$S$57,16,FALSE)</f>
        <v>809</v>
      </c>
      <c r="S14" s="30">
        <f>VLOOKUP(B14,'[2]2022_1-4-5_Rohdaten'!$C$4:$S$57,17,FALSE)</f>
        <v>1319</v>
      </c>
    </row>
    <row r="15" spans="2:19" s="31" customFormat="1" ht="8.25" customHeight="1" x14ac:dyDescent="0.3">
      <c r="B15" s="28">
        <v>153</v>
      </c>
      <c r="C15" s="29" t="str">
        <f>VLOOKUP(B15,[1]Tabelle1!$A$1:$C$68,2,FALSE)</f>
        <v>Goslar</v>
      </c>
      <c r="D15" s="28">
        <v>2022</v>
      </c>
      <c r="E15" s="30">
        <f>VLOOKUP(B15,'[2]2022_1-4-5_Rohdaten'!$C$4:$S$57,3,FALSE)</f>
        <v>4572</v>
      </c>
      <c r="F15" s="30">
        <f>VLOOKUP(B15,'[2]2022_1-4-5_Rohdaten'!$C$4:$S$57,4,FALSE)</f>
        <v>258</v>
      </c>
      <c r="G15" s="30">
        <f>VLOOKUP(B15,'[2]2022_1-4-5_Rohdaten'!$C$4:$S$57,5,FALSE)</f>
        <v>4314</v>
      </c>
      <c r="H15" s="30">
        <f>VLOOKUP(B15,'[2]2022_1-4-5_Rohdaten'!$C$4:$S$57,6,FALSE)</f>
        <v>2533</v>
      </c>
      <c r="I15" s="30">
        <f>VLOOKUP(B15,'[2]2022_1-4-5_Rohdaten'!$C$4:$S$57,7,FALSE)</f>
        <v>2039</v>
      </c>
      <c r="J15" s="30">
        <f>VLOOKUP(B15,'[2]2022_1-4-5_Rohdaten'!$C$4:$S$57,8,FALSE)</f>
        <v>1574</v>
      </c>
      <c r="K15" s="30">
        <f>VLOOKUP(B15,'[2]2022_1-4-5_Rohdaten'!$C$4:$S$57,9,FALSE)</f>
        <v>420</v>
      </c>
      <c r="L15" s="30">
        <f>VLOOKUP(B15,'[2]2022_1-4-5_Rohdaten'!$C$4:$S$57,10,FALSE)</f>
        <v>1154</v>
      </c>
      <c r="M15" s="30">
        <f>VLOOKUP(B15,'[2]2022_1-4-5_Rohdaten'!$C$4:$S$57,11,FALSE)</f>
        <v>980</v>
      </c>
      <c r="N15" s="30">
        <f>VLOOKUP(B15,'[2]2022_1-4-5_Rohdaten'!$C$4:$S$57,12,FALSE)</f>
        <v>594</v>
      </c>
      <c r="O15" s="30">
        <f>VLOOKUP(B15,'[2]2022_1-4-5_Rohdaten'!$C$4:$S$57,13,FALSE)</f>
        <v>2998</v>
      </c>
      <c r="P15" s="30">
        <f>VLOOKUP(B15,'[2]2022_1-4-5_Rohdaten'!$C$4:$S$57,14,FALSE)</f>
        <v>-162</v>
      </c>
      <c r="Q15" s="30">
        <f>VLOOKUP(B15,'[2]2022_1-4-5_Rohdaten'!$C$4:$S$57,15,FALSE)</f>
        <v>3160</v>
      </c>
      <c r="R15" s="30">
        <f>VLOOKUP(B15,'[2]2022_1-4-5_Rohdaten'!$C$4:$S$57,16,FALSE)</f>
        <v>1553</v>
      </c>
      <c r="S15" s="30">
        <f>VLOOKUP(B15,'[2]2022_1-4-5_Rohdaten'!$C$4:$S$57,17,FALSE)</f>
        <v>1445</v>
      </c>
    </row>
    <row r="16" spans="2:19" s="31" customFormat="1" ht="8.25" customHeight="1" x14ac:dyDescent="0.3">
      <c r="B16" s="28">
        <v>154</v>
      </c>
      <c r="C16" s="29" t="str">
        <f>VLOOKUP(B16,[1]Tabelle1!$A$1:$C$68,2,FALSE)</f>
        <v>Helmstedt</v>
      </c>
      <c r="D16" s="28">
        <v>2022</v>
      </c>
      <c r="E16" s="30">
        <f>VLOOKUP(B16,'[2]2022_1-4-5_Rohdaten'!$C$4:$S$57,3,FALSE)</f>
        <v>2233</v>
      </c>
      <c r="F16" s="30">
        <f>VLOOKUP(B16,'[2]2022_1-4-5_Rohdaten'!$C$4:$S$57,4,FALSE)</f>
        <v>146</v>
      </c>
      <c r="G16" s="30">
        <f>VLOOKUP(B16,'[2]2022_1-4-5_Rohdaten'!$C$4:$S$57,5,FALSE)</f>
        <v>2087</v>
      </c>
      <c r="H16" s="30">
        <f>VLOOKUP(B16,'[2]2022_1-4-5_Rohdaten'!$C$4:$S$57,6,FALSE)</f>
        <v>983</v>
      </c>
      <c r="I16" s="30">
        <f>VLOOKUP(B16,'[2]2022_1-4-5_Rohdaten'!$C$4:$S$57,7,FALSE)</f>
        <v>1250</v>
      </c>
      <c r="J16" s="30">
        <f>VLOOKUP(B16,'[2]2022_1-4-5_Rohdaten'!$C$4:$S$57,8,FALSE)</f>
        <v>950</v>
      </c>
      <c r="K16" s="30">
        <f>VLOOKUP(B16,'[2]2022_1-4-5_Rohdaten'!$C$4:$S$57,9,FALSE)</f>
        <v>236</v>
      </c>
      <c r="L16" s="30">
        <f>VLOOKUP(B16,'[2]2022_1-4-5_Rohdaten'!$C$4:$S$57,10,FALSE)</f>
        <v>714</v>
      </c>
      <c r="M16" s="30">
        <f>VLOOKUP(B16,'[2]2022_1-4-5_Rohdaten'!$C$4:$S$57,11,FALSE)</f>
        <v>535</v>
      </c>
      <c r="N16" s="30">
        <f>VLOOKUP(B16,'[2]2022_1-4-5_Rohdaten'!$C$4:$S$57,12,FALSE)</f>
        <v>415</v>
      </c>
      <c r="O16" s="30">
        <f>VLOOKUP(B16,'[2]2022_1-4-5_Rohdaten'!$C$4:$S$57,13,FALSE)</f>
        <v>1283</v>
      </c>
      <c r="P16" s="30">
        <f>VLOOKUP(B16,'[2]2022_1-4-5_Rohdaten'!$C$4:$S$57,14,FALSE)</f>
        <v>-90</v>
      </c>
      <c r="Q16" s="30">
        <f>VLOOKUP(B16,'[2]2022_1-4-5_Rohdaten'!$C$4:$S$57,15,FALSE)</f>
        <v>1373</v>
      </c>
      <c r="R16" s="30">
        <f>VLOOKUP(B16,'[2]2022_1-4-5_Rohdaten'!$C$4:$S$57,16,FALSE)</f>
        <v>448</v>
      </c>
      <c r="S16" s="30">
        <f>VLOOKUP(B16,'[2]2022_1-4-5_Rohdaten'!$C$4:$S$57,17,FALSE)</f>
        <v>835</v>
      </c>
    </row>
    <row r="17" spans="2:19" s="31" customFormat="1" ht="8.25" customHeight="1" x14ac:dyDescent="0.3">
      <c r="B17" s="28">
        <v>155</v>
      </c>
      <c r="C17" s="29" t="str">
        <f>VLOOKUP(B17,[1]Tabelle1!$A$1:$C$68,2,FALSE)</f>
        <v>Northeim</v>
      </c>
      <c r="D17" s="28">
        <v>2022</v>
      </c>
      <c r="E17" s="30">
        <f>VLOOKUP(B17,'[2]2022_1-4-5_Rohdaten'!$C$4:$S$57,3,FALSE)</f>
        <v>3331</v>
      </c>
      <c r="F17" s="30">
        <f>VLOOKUP(B17,'[2]2022_1-4-5_Rohdaten'!$C$4:$S$57,4,FALSE)</f>
        <v>252</v>
      </c>
      <c r="G17" s="30">
        <f>VLOOKUP(B17,'[2]2022_1-4-5_Rohdaten'!$C$4:$S$57,5,FALSE)</f>
        <v>3079</v>
      </c>
      <c r="H17" s="30">
        <f>VLOOKUP(B17,'[2]2022_1-4-5_Rohdaten'!$C$4:$S$57,6,FALSE)</f>
        <v>1555</v>
      </c>
      <c r="I17" s="30">
        <f>VLOOKUP(B17,'[2]2022_1-4-5_Rohdaten'!$C$4:$S$57,7,FALSE)</f>
        <v>1776</v>
      </c>
      <c r="J17" s="30">
        <f>VLOOKUP(B17,'[2]2022_1-4-5_Rohdaten'!$C$4:$S$57,8,FALSE)</f>
        <v>1126</v>
      </c>
      <c r="K17" s="30">
        <f>VLOOKUP(B17,'[2]2022_1-4-5_Rohdaten'!$C$4:$S$57,9,FALSE)</f>
        <v>343</v>
      </c>
      <c r="L17" s="30">
        <f>VLOOKUP(B17,'[2]2022_1-4-5_Rohdaten'!$C$4:$S$57,10,FALSE)</f>
        <v>783</v>
      </c>
      <c r="M17" s="30">
        <f>VLOOKUP(B17,'[2]2022_1-4-5_Rohdaten'!$C$4:$S$57,11,FALSE)</f>
        <v>649</v>
      </c>
      <c r="N17" s="30">
        <f>VLOOKUP(B17,'[2]2022_1-4-5_Rohdaten'!$C$4:$S$57,12,FALSE)</f>
        <v>477</v>
      </c>
      <c r="O17" s="30">
        <f>VLOOKUP(B17,'[2]2022_1-4-5_Rohdaten'!$C$4:$S$57,13,FALSE)</f>
        <v>2205</v>
      </c>
      <c r="P17" s="30">
        <f>VLOOKUP(B17,'[2]2022_1-4-5_Rohdaten'!$C$4:$S$57,14,FALSE)</f>
        <v>-91</v>
      </c>
      <c r="Q17" s="30">
        <f>VLOOKUP(B17,'[2]2022_1-4-5_Rohdaten'!$C$4:$S$57,15,FALSE)</f>
        <v>2296</v>
      </c>
      <c r="R17" s="30">
        <f>VLOOKUP(B17,'[2]2022_1-4-5_Rohdaten'!$C$4:$S$57,16,FALSE)</f>
        <v>906</v>
      </c>
      <c r="S17" s="30">
        <f>VLOOKUP(B17,'[2]2022_1-4-5_Rohdaten'!$C$4:$S$57,17,FALSE)</f>
        <v>1299</v>
      </c>
    </row>
    <row r="18" spans="2:19" s="31" customFormat="1" ht="8.25" customHeight="1" x14ac:dyDescent="0.3">
      <c r="B18" s="28">
        <v>157</v>
      </c>
      <c r="C18" s="29" t="str">
        <f>VLOOKUP(B18,[1]Tabelle1!$A$1:$C$68,2,FALSE)</f>
        <v>Peine</v>
      </c>
      <c r="D18" s="28">
        <v>2022</v>
      </c>
      <c r="E18" s="30">
        <f>VLOOKUP(B18,'[2]2022_1-4-5_Rohdaten'!$C$4:$S$57,3,FALSE)</f>
        <v>3332</v>
      </c>
      <c r="F18" s="30">
        <f>VLOOKUP(B18,'[2]2022_1-4-5_Rohdaten'!$C$4:$S$57,4,FALSE)</f>
        <v>180</v>
      </c>
      <c r="G18" s="30">
        <f>VLOOKUP(B18,'[2]2022_1-4-5_Rohdaten'!$C$4:$S$57,5,FALSE)</f>
        <v>3152</v>
      </c>
      <c r="H18" s="30">
        <f>VLOOKUP(B18,'[2]2022_1-4-5_Rohdaten'!$C$4:$S$57,6,FALSE)</f>
        <v>1611</v>
      </c>
      <c r="I18" s="30">
        <f>VLOOKUP(B18,'[2]2022_1-4-5_Rohdaten'!$C$4:$S$57,7,FALSE)</f>
        <v>1721</v>
      </c>
      <c r="J18" s="30">
        <f>VLOOKUP(B18,'[2]2022_1-4-5_Rohdaten'!$C$4:$S$57,8,FALSE)</f>
        <v>1573</v>
      </c>
      <c r="K18" s="30">
        <f>VLOOKUP(B18,'[2]2022_1-4-5_Rohdaten'!$C$4:$S$57,9,FALSE)</f>
        <v>323</v>
      </c>
      <c r="L18" s="30">
        <f>VLOOKUP(B18,'[2]2022_1-4-5_Rohdaten'!$C$4:$S$57,10,FALSE)</f>
        <v>1250</v>
      </c>
      <c r="M18" s="30">
        <f>VLOOKUP(B18,'[2]2022_1-4-5_Rohdaten'!$C$4:$S$57,11,FALSE)</f>
        <v>925</v>
      </c>
      <c r="N18" s="30">
        <f>VLOOKUP(B18,'[2]2022_1-4-5_Rohdaten'!$C$4:$S$57,12,FALSE)</f>
        <v>648</v>
      </c>
      <c r="O18" s="30">
        <f>VLOOKUP(B18,'[2]2022_1-4-5_Rohdaten'!$C$4:$S$57,13,FALSE)</f>
        <v>1759</v>
      </c>
      <c r="P18" s="30">
        <f>VLOOKUP(B18,'[2]2022_1-4-5_Rohdaten'!$C$4:$S$57,14,FALSE)</f>
        <v>-143</v>
      </c>
      <c r="Q18" s="30">
        <f>VLOOKUP(B18,'[2]2022_1-4-5_Rohdaten'!$C$4:$S$57,15,FALSE)</f>
        <v>1902</v>
      </c>
      <c r="R18" s="30">
        <f>VLOOKUP(B18,'[2]2022_1-4-5_Rohdaten'!$C$4:$S$57,16,FALSE)</f>
        <v>686</v>
      </c>
      <c r="S18" s="30">
        <f>VLOOKUP(B18,'[2]2022_1-4-5_Rohdaten'!$C$4:$S$57,17,FALSE)</f>
        <v>1073</v>
      </c>
    </row>
    <row r="19" spans="2:19" s="31" customFormat="1" ht="8.25" customHeight="1" x14ac:dyDescent="0.3">
      <c r="B19" s="28">
        <v>158</v>
      </c>
      <c r="C19" s="29" t="str">
        <f>VLOOKUP(B19,[1]Tabelle1!$A$1:$C$68,2,FALSE)</f>
        <v>Wolfenbüttel</v>
      </c>
      <c r="D19" s="28">
        <v>2022</v>
      </c>
      <c r="E19" s="30">
        <f>VLOOKUP(B19,'[2]2022_1-4-5_Rohdaten'!$C$4:$S$57,3,FALSE)</f>
        <v>2106</v>
      </c>
      <c r="F19" s="30">
        <f>VLOOKUP(B19,'[2]2022_1-4-5_Rohdaten'!$C$4:$S$57,4,FALSE)</f>
        <v>180</v>
      </c>
      <c r="G19" s="30">
        <f>VLOOKUP(B19,'[2]2022_1-4-5_Rohdaten'!$C$4:$S$57,5,FALSE)</f>
        <v>1926</v>
      </c>
      <c r="H19" s="30">
        <f>VLOOKUP(B19,'[2]2022_1-4-5_Rohdaten'!$C$4:$S$57,6,FALSE)</f>
        <v>1038</v>
      </c>
      <c r="I19" s="30">
        <f>VLOOKUP(B19,'[2]2022_1-4-5_Rohdaten'!$C$4:$S$57,7,FALSE)</f>
        <v>1068</v>
      </c>
      <c r="J19" s="30">
        <f>VLOOKUP(B19,'[2]2022_1-4-5_Rohdaten'!$C$4:$S$57,8,FALSE)</f>
        <v>706</v>
      </c>
      <c r="K19" s="30">
        <f>VLOOKUP(B19,'[2]2022_1-4-5_Rohdaten'!$C$4:$S$57,9,FALSE)</f>
        <v>297</v>
      </c>
      <c r="L19" s="30">
        <f>VLOOKUP(B19,'[2]2022_1-4-5_Rohdaten'!$C$4:$S$57,10,FALSE)</f>
        <v>409</v>
      </c>
      <c r="M19" s="30">
        <f>VLOOKUP(B19,'[2]2022_1-4-5_Rohdaten'!$C$4:$S$57,11,FALSE)</f>
        <v>407</v>
      </c>
      <c r="N19" s="30">
        <f>VLOOKUP(B19,'[2]2022_1-4-5_Rohdaten'!$C$4:$S$57,12,FALSE)</f>
        <v>299</v>
      </c>
      <c r="O19" s="30">
        <f>VLOOKUP(B19,'[2]2022_1-4-5_Rohdaten'!$C$4:$S$57,13,FALSE)</f>
        <v>1400</v>
      </c>
      <c r="P19" s="30">
        <f>VLOOKUP(B19,'[2]2022_1-4-5_Rohdaten'!$C$4:$S$57,14,FALSE)</f>
        <v>-117</v>
      </c>
      <c r="Q19" s="30">
        <f>VLOOKUP(B19,'[2]2022_1-4-5_Rohdaten'!$C$4:$S$57,15,FALSE)</f>
        <v>1517</v>
      </c>
      <c r="R19" s="30">
        <f>VLOOKUP(B19,'[2]2022_1-4-5_Rohdaten'!$C$4:$S$57,16,FALSE)</f>
        <v>631</v>
      </c>
      <c r="S19" s="30">
        <f>VLOOKUP(B19,'[2]2022_1-4-5_Rohdaten'!$C$4:$S$57,17,FALSE)</f>
        <v>769</v>
      </c>
    </row>
    <row r="20" spans="2:19" s="31" customFormat="1" ht="8.25" customHeight="1" x14ac:dyDescent="0.3">
      <c r="B20" s="28">
        <v>159</v>
      </c>
      <c r="C20" s="29" t="str">
        <f>VLOOKUP(B20,[1]Tabelle1!$A$1:$C$68,2,FALSE)</f>
        <v>Göttingen</v>
      </c>
      <c r="D20" s="28">
        <v>2022</v>
      </c>
      <c r="E20" s="30">
        <f>VLOOKUP(B20,'[2]2022_1-4-5_Rohdaten'!$C$4:$S$57,3,FALSE)</f>
        <v>20537</v>
      </c>
      <c r="F20" s="30">
        <f>VLOOKUP(B20,'[2]2022_1-4-5_Rohdaten'!$C$4:$S$57,4,FALSE)</f>
        <v>7414</v>
      </c>
      <c r="G20" s="30">
        <f>VLOOKUP(B20,'[2]2022_1-4-5_Rohdaten'!$C$4:$S$57,5,FALSE)</f>
        <v>13123</v>
      </c>
      <c r="H20" s="30">
        <f>VLOOKUP(B20,'[2]2022_1-4-5_Rohdaten'!$C$4:$S$57,6,FALSE)</f>
        <v>9879</v>
      </c>
      <c r="I20" s="30">
        <f>VLOOKUP(B20,'[2]2022_1-4-5_Rohdaten'!$C$4:$S$57,7,FALSE)</f>
        <v>10658</v>
      </c>
      <c r="J20" s="30">
        <f>VLOOKUP(B20,'[2]2022_1-4-5_Rohdaten'!$C$4:$S$57,8,FALSE)</f>
        <v>4256</v>
      </c>
      <c r="K20" s="30">
        <f>VLOOKUP(B20,'[2]2022_1-4-5_Rohdaten'!$C$4:$S$57,9,FALSE)</f>
        <v>1318</v>
      </c>
      <c r="L20" s="30">
        <f>VLOOKUP(B20,'[2]2022_1-4-5_Rohdaten'!$C$4:$S$57,10,FALSE)</f>
        <v>2938</v>
      </c>
      <c r="M20" s="30">
        <f>VLOOKUP(B20,'[2]2022_1-4-5_Rohdaten'!$C$4:$S$57,11,FALSE)</f>
        <v>2229</v>
      </c>
      <c r="N20" s="30">
        <f>VLOOKUP(B20,'[2]2022_1-4-5_Rohdaten'!$C$4:$S$57,12,FALSE)</f>
        <v>2027</v>
      </c>
      <c r="O20" s="30">
        <f>VLOOKUP(B20,'[2]2022_1-4-5_Rohdaten'!$C$4:$S$57,13,FALSE)</f>
        <v>16281</v>
      </c>
      <c r="P20" s="30">
        <f>VLOOKUP(B20,'[2]2022_1-4-5_Rohdaten'!$C$4:$S$57,14,FALSE)</f>
        <v>6096</v>
      </c>
      <c r="Q20" s="30">
        <f>VLOOKUP(B20,'[2]2022_1-4-5_Rohdaten'!$C$4:$S$57,15,FALSE)</f>
        <v>10185</v>
      </c>
      <c r="R20" s="30">
        <f>VLOOKUP(B20,'[2]2022_1-4-5_Rohdaten'!$C$4:$S$57,16,FALSE)</f>
        <v>7650</v>
      </c>
      <c r="S20" s="30">
        <f>VLOOKUP(B20,'[2]2022_1-4-5_Rohdaten'!$C$4:$S$57,17,FALSE)</f>
        <v>8631</v>
      </c>
    </row>
    <row r="21" spans="2:19" s="35" customFormat="1" ht="16.5" customHeight="1" x14ac:dyDescent="0.3">
      <c r="B21" s="32">
        <v>1</v>
      </c>
      <c r="C21" s="33" t="str">
        <f>VLOOKUP(B21,[1]Tabelle1!$A$1:$C$68,2,FALSE)</f>
        <v>Statistische Region Braunschweig</v>
      </c>
      <c r="D21" s="32">
        <v>2022</v>
      </c>
      <c r="E21" s="34">
        <f>VLOOKUP(B21,'[2]2022_1-4-5_Rohdaten'!$C$4:$S$57,3,FALSE)</f>
        <v>55294</v>
      </c>
      <c r="F21" s="34">
        <f>VLOOKUP(B21,'[2]2022_1-4-5_Rohdaten'!$C$4:$S$57,4,FALSE)</f>
        <v>9543</v>
      </c>
      <c r="G21" s="34">
        <f>VLOOKUP(B21,'[2]2022_1-4-5_Rohdaten'!$C$4:$S$57,5,FALSE)</f>
        <v>45751</v>
      </c>
      <c r="H21" s="34">
        <f>VLOOKUP(B21,'[2]2022_1-4-5_Rohdaten'!$C$4:$S$57,6,FALSE)</f>
        <v>27179</v>
      </c>
      <c r="I21" s="34">
        <f>VLOOKUP(B21,'[2]2022_1-4-5_Rohdaten'!$C$4:$S$57,7,FALSE)</f>
        <v>28115</v>
      </c>
      <c r="J21" s="34">
        <f>VLOOKUP(B21,'[2]2022_1-4-5_Rohdaten'!$C$4:$S$57,8,FALSE)</f>
        <v>16943</v>
      </c>
      <c r="K21" s="34">
        <f>VLOOKUP(B21,'[2]2022_1-4-5_Rohdaten'!$C$4:$S$57,9,FALSE)</f>
        <v>4541</v>
      </c>
      <c r="L21" s="34">
        <f>VLOOKUP(B21,'[2]2022_1-4-5_Rohdaten'!$C$4:$S$57,10,FALSE)</f>
        <v>12402</v>
      </c>
      <c r="M21" s="34">
        <f>VLOOKUP(B21,'[2]2022_1-4-5_Rohdaten'!$C$4:$S$57,11,FALSE)</f>
        <v>9850</v>
      </c>
      <c r="N21" s="34">
        <f>VLOOKUP(B21,'[2]2022_1-4-5_Rohdaten'!$C$4:$S$57,12,FALSE)</f>
        <v>7093</v>
      </c>
      <c r="O21" s="34">
        <f>VLOOKUP(B21,'[2]2022_1-4-5_Rohdaten'!$C$4:$S$57,13,FALSE)</f>
        <v>38351</v>
      </c>
      <c r="P21" s="34">
        <f>VLOOKUP(B21,'[2]2022_1-4-5_Rohdaten'!$C$4:$S$57,14,FALSE)</f>
        <v>5002</v>
      </c>
      <c r="Q21" s="34">
        <f>VLOOKUP(B21,'[2]2022_1-4-5_Rohdaten'!$C$4:$S$57,15,FALSE)</f>
        <v>33349</v>
      </c>
      <c r="R21" s="34">
        <f>VLOOKUP(B21,'[2]2022_1-4-5_Rohdaten'!$C$4:$S$57,16,FALSE)</f>
        <v>17329</v>
      </c>
      <c r="S21" s="34">
        <f>VLOOKUP(B21,'[2]2022_1-4-5_Rohdaten'!$C$4:$S$57,17,FALSE)</f>
        <v>21022</v>
      </c>
    </row>
    <row r="22" spans="2:19" s="31" customFormat="1" ht="8.25" customHeight="1" x14ac:dyDescent="0.3">
      <c r="B22" s="28">
        <v>241</v>
      </c>
      <c r="C22" s="29" t="str">
        <f>VLOOKUP(B22,[1]Tabelle1!$A$1:$C$68,2,FALSE)</f>
        <v>Region Hannover</v>
      </c>
      <c r="D22" s="28">
        <v>2022</v>
      </c>
      <c r="E22" s="30">
        <f>VLOOKUP(B22,'[2]2022_1-4-5_Rohdaten'!$C$4:$S$57,3,FALSE)</f>
        <v>31050</v>
      </c>
      <c r="F22" s="30">
        <f>VLOOKUP(B22,'[2]2022_1-4-5_Rohdaten'!$C$4:$S$57,4,FALSE)</f>
        <v>2537</v>
      </c>
      <c r="G22" s="30">
        <f>VLOOKUP(B22,'[2]2022_1-4-5_Rohdaten'!$C$4:$S$57,5,FALSE)</f>
        <v>28513</v>
      </c>
      <c r="H22" s="30">
        <f>VLOOKUP(B22,'[2]2022_1-4-5_Rohdaten'!$C$4:$S$57,6,FALSE)</f>
        <v>14697</v>
      </c>
      <c r="I22" s="30">
        <f>VLOOKUP(B22,'[2]2022_1-4-5_Rohdaten'!$C$4:$S$57,7,FALSE)</f>
        <v>16353</v>
      </c>
      <c r="J22" s="30">
        <f>VLOOKUP(B22,'[2]2022_1-4-5_Rohdaten'!$C$4:$S$57,8,FALSE)</f>
        <v>12625</v>
      </c>
      <c r="K22" s="30">
        <f>VLOOKUP(B22,'[2]2022_1-4-5_Rohdaten'!$C$4:$S$57,9,FALSE)</f>
        <v>3462</v>
      </c>
      <c r="L22" s="30">
        <f>VLOOKUP(B22,'[2]2022_1-4-5_Rohdaten'!$C$4:$S$57,10,FALSE)</f>
        <v>9163</v>
      </c>
      <c r="M22" s="30">
        <f>VLOOKUP(B22,'[2]2022_1-4-5_Rohdaten'!$C$4:$S$57,11,FALSE)</f>
        <v>7600</v>
      </c>
      <c r="N22" s="30">
        <f>VLOOKUP(B22,'[2]2022_1-4-5_Rohdaten'!$C$4:$S$57,12,FALSE)</f>
        <v>5025</v>
      </c>
      <c r="O22" s="30">
        <f>VLOOKUP(B22,'[2]2022_1-4-5_Rohdaten'!$C$4:$S$57,13,FALSE)</f>
        <v>18425</v>
      </c>
      <c r="P22" s="30">
        <f>VLOOKUP(B22,'[2]2022_1-4-5_Rohdaten'!$C$4:$S$57,14,FALSE)</f>
        <v>-925</v>
      </c>
      <c r="Q22" s="30">
        <f>VLOOKUP(B22,'[2]2022_1-4-5_Rohdaten'!$C$4:$S$57,15,FALSE)</f>
        <v>19350</v>
      </c>
      <c r="R22" s="30">
        <f>VLOOKUP(B22,'[2]2022_1-4-5_Rohdaten'!$C$4:$S$57,16,FALSE)</f>
        <v>7097</v>
      </c>
      <c r="S22" s="30">
        <f>VLOOKUP(B22,'[2]2022_1-4-5_Rohdaten'!$C$4:$S$57,17,FALSE)</f>
        <v>11328</v>
      </c>
    </row>
    <row r="23" spans="2:19" s="31" customFormat="1" ht="8.25" customHeight="1" x14ac:dyDescent="0.3">
      <c r="B23" s="28">
        <v>241001</v>
      </c>
      <c r="C23" s="29" t="str">
        <f>VLOOKUP(B23,[1]Tabelle1!$A$1:$C$68,2,FALSE)</f>
        <v>dav. Hannover, Lhst.</v>
      </c>
      <c r="D23" s="28">
        <v>2022</v>
      </c>
      <c r="E23" s="30">
        <f>VLOOKUP(B23,'[2]2022_1-4-5_Rohdaten'!$C$4:$S$57,3,FALSE)</f>
        <v>16912</v>
      </c>
      <c r="F23" s="30">
        <f>VLOOKUP(B23,'[2]2022_1-4-5_Rohdaten'!$C$4:$S$57,4,FALSE)</f>
        <v>1463</v>
      </c>
      <c r="G23" s="30">
        <f>VLOOKUP(B23,'[2]2022_1-4-5_Rohdaten'!$C$4:$S$57,5,FALSE)</f>
        <v>15449</v>
      </c>
      <c r="H23" s="30">
        <f>VLOOKUP(B23,'[2]2022_1-4-5_Rohdaten'!$C$4:$S$57,6,FALSE)</f>
        <v>7999</v>
      </c>
      <c r="I23" s="30">
        <f>VLOOKUP(B23,'[2]2022_1-4-5_Rohdaten'!$C$4:$S$57,7,FALSE)</f>
        <v>8913</v>
      </c>
      <c r="J23" s="30">
        <f>VLOOKUP(B23,'[2]2022_1-4-5_Rohdaten'!$C$4:$S$57,8,FALSE)</f>
        <v>6534</v>
      </c>
      <c r="K23" s="30">
        <f>VLOOKUP(B23,'[2]2022_1-4-5_Rohdaten'!$C$4:$S$57,9,FALSE)</f>
        <v>1844</v>
      </c>
      <c r="L23" s="30">
        <f>VLOOKUP(B23,'[2]2022_1-4-5_Rohdaten'!$C$4:$S$57,10,FALSE)</f>
        <v>4690</v>
      </c>
      <c r="M23" s="30">
        <f>VLOOKUP(B23,'[2]2022_1-4-5_Rohdaten'!$C$4:$S$57,11,FALSE)</f>
        <v>3920</v>
      </c>
      <c r="N23" s="30">
        <f>VLOOKUP(B23,'[2]2022_1-4-5_Rohdaten'!$C$4:$S$57,12,FALSE)</f>
        <v>2614</v>
      </c>
      <c r="O23" s="30">
        <f>VLOOKUP(B23,'[2]2022_1-4-5_Rohdaten'!$C$4:$S$57,13,FALSE)</f>
        <v>10378</v>
      </c>
      <c r="P23" s="30">
        <f>VLOOKUP(B23,'[2]2022_1-4-5_Rohdaten'!$C$4:$S$57,14,FALSE)</f>
        <v>-381</v>
      </c>
      <c r="Q23" s="30">
        <f>VLOOKUP(B23,'[2]2022_1-4-5_Rohdaten'!$C$4:$S$57,15,FALSE)</f>
        <v>10759</v>
      </c>
      <c r="R23" s="30">
        <f>VLOOKUP(B23,'[2]2022_1-4-5_Rohdaten'!$C$4:$S$57,16,FALSE)</f>
        <v>4079</v>
      </c>
      <c r="S23" s="30">
        <f>VLOOKUP(B23,'[2]2022_1-4-5_Rohdaten'!$C$4:$S$57,17,FALSE)</f>
        <v>6299</v>
      </c>
    </row>
    <row r="24" spans="2:19" s="31" customFormat="1" ht="8.25" customHeight="1" x14ac:dyDescent="0.3">
      <c r="B24" s="28">
        <v>241999</v>
      </c>
      <c r="C24" s="29" t="str">
        <f>VLOOKUP(B24,[1]Tabelle1!$A$1:$C$68,2,FALSE)</f>
        <v>dav. Hannover, Umland</v>
      </c>
      <c r="D24" s="28">
        <v>2022</v>
      </c>
      <c r="E24" s="30">
        <f>VLOOKUP(B24,'[2]2022_1-4-5_Rohdaten'!$C$4:$S$57,3,FALSE)</f>
        <v>14138</v>
      </c>
      <c r="F24" s="30">
        <f>VLOOKUP(B24,'[2]2022_1-4-5_Rohdaten'!$C$4:$S$57,4,FALSE)</f>
        <v>1074</v>
      </c>
      <c r="G24" s="30">
        <f>VLOOKUP(B24,'[2]2022_1-4-5_Rohdaten'!$C$4:$S$57,5,FALSE)</f>
        <v>13064</v>
      </c>
      <c r="H24" s="30">
        <f>VLOOKUP(B24,'[2]2022_1-4-5_Rohdaten'!$C$4:$S$57,6,FALSE)</f>
        <v>6698</v>
      </c>
      <c r="I24" s="30">
        <f>VLOOKUP(B24,'[2]2022_1-4-5_Rohdaten'!$C$4:$S$57,7,FALSE)</f>
        <v>7440</v>
      </c>
      <c r="J24" s="30">
        <f>VLOOKUP(B24,'[2]2022_1-4-5_Rohdaten'!$C$4:$S$57,8,FALSE)</f>
        <v>6091</v>
      </c>
      <c r="K24" s="30">
        <f>VLOOKUP(B24,'[2]2022_1-4-5_Rohdaten'!$C$4:$S$57,9,FALSE)</f>
        <v>1618</v>
      </c>
      <c r="L24" s="30">
        <f>VLOOKUP(B24,'[2]2022_1-4-5_Rohdaten'!$C$4:$S$57,10,FALSE)</f>
        <v>4473</v>
      </c>
      <c r="M24" s="30">
        <f>VLOOKUP(B24,'[2]2022_1-4-5_Rohdaten'!$C$4:$S$57,11,FALSE)</f>
        <v>3680</v>
      </c>
      <c r="N24" s="30">
        <f>VLOOKUP(B24,'[2]2022_1-4-5_Rohdaten'!$C$4:$S$57,12,FALSE)</f>
        <v>2411</v>
      </c>
      <c r="O24" s="30">
        <f>VLOOKUP(B24,'[2]2022_1-4-5_Rohdaten'!$C$4:$S$57,13,FALSE)</f>
        <v>8047</v>
      </c>
      <c r="P24" s="30">
        <f>VLOOKUP(B24,'[2]2022_1-4-5_Rohdaten'!$C$4:$S$57,14,FALSE)</f>
        <v>-544</v>
      </c>
      <c r="Q24" s="30">
        <f>VLOOKUP(B24,'[2]2022_1-4-5_Rohdaten'!$C$4:$S$57,15,FALSE)</f>
        <v>8591</v>
      </c>
      <c r="R24" s="30">
        <f>VLOOKUP(B24,'[2]2022_1-4-5_Rohdaten'!$C$4:$S$57,16,FALSE)</f>
        <v>3018</v>
      </c>
      <c r="S24" s="30">
        <f>VLOOKUP(B24,'[2]2022_1-4-5_Rohdaten'!$C$4:$S$57,17,FALSE)</f>
        <v>5029</v>
      </c>
    </row>
    <row r="25" spans="2:19" s="31" customFormat="1" ht="8.25" customHeight="1" x14ac:dyDescent="0.3">
      <c r="B25" s="28">
        <v>251</v>
      </c>
      <c r="C25" s="29" t="str">
        <f>VLOOKUP(B25,[1]Tabelle1!$A$1:$C$68,2,FALSE)</f>
        <v>Diepholz</v>
      </c>
      <c r="D25" s="28">
        <v>2022</v>
      </c>
      <c r="E25" s="30">
        <f>VLOOKUP(B25,'[2]2022_1-4-5_Rohdaten'!$C$4:$S$57,3,FALSE)</f>
        <v>6241</v>
      </c>
      <c r="F25" s="30">
        <f>VLOOKUP(B25,'[2]2022_1-4-5_Rohdaten'!$C$4:$S$57,4,FALSE)</f>
        <v>440</v>
      </c>
      <c r="G25" s="30">
        <f>VLOOKUP(B25,'[2]2022_1-4-5_Rohdaten'!$C$4:$S$57,5,FALSE)</f>
        <v>5801</v>
      </c>
      <c r="H25" s="30">
        <f>VLOOKUP(B25,'[2]2022_1-4-5_Rohdaten'!$C$4:$S$57,6,FALSE)</f>
        <v>2995</v>
      </c>
      <c r="I25" s="30">
        <f>VLOOKUP(B25,'[2]2022_1-4-5_Rohdaten'!$C$4:$S$57,7,FALSE)</f>
        <v>3246</v>
      </c>
      <c r="J25" s="30">
        <f>VLOOKUP(B25,'[2]2022_1-4-5_Rohdaten'!$C$4:$S$57,8,FALSE)</f>
        <v>3144</v>
      </c>
      <c r="K25" s="30">
        <f>VLOOKUP(B25,'[2]2022_1-4-5_Rohdaten'!$C$4:$S$57,9,FALSE)</f>
        <v>584</v>
      </c>
      <c r="L25" s="30">
        <f>VLOOKUP(B25,'[2]2022_1-4-5_Rohdaten'!$C$4:$S$57,10,FALSE)</f>
        <v>2560</v>
      </c>
      <c r="M25" s="30">
        <f>VLOOKUP(B25,'[2]2022_1-4-5_Rohdaten'!$C$4:$S$57,11,FALSE)</f>
        <v>1831</v>
      </c>
      <c r="N25" s="30">
        <f>VLOOKUP(B25,'[2]2022_1-4-5_Rohdaten'!$C$4:$S$57,12,FALSE)</f>
        <v>1313</v>
      </c>
      <c r="O25" s="30">
        <f>VLOOKUP(B25,'[2]2022_1-4-5_Rohdaten'!$C$4:$S$57,13,FALSE)</f>
        <v>3097</v>
      </c>
      <c r="P25" s="30">
        <f>VLOOKUP(B25,'[2]2022_1-4-5_Rohdaten'!$C$4:$S$57,14,FALSE)</f>
        <v>-144</v>
      </c>
      <c r="Q25" s="30">
        <f>VLOOKUP(B25,'[2]2022_1-4-5_Rohdaten'!$C$4:$S$57,15,FALSE)</f>
        <v>3241</v>
      </c>
      <c r="R25" s="30">
        <f>VLOOKUP(B25,'[2]2022_1-4-5_Rohdaten'!$C$4:$S$57,16,FALSE)</f>
        <v>1164</v>
      </c>
      <c r="S25" s="30">
        <f>VLOOKUP(B25,'[2]2022_1-4-5_Rohdaten'!$C$4:$S$57,17,FALSE)</f>
        <v>1933</v>
      </c>
    </row>
    <row r="26" spans="2:19" s="31" customFormat="1" ht="8.25" customHeight="1" x14ac:dyDescent="0.3">
      <c r="B26" s="28">
        <v>252</v>
      </c>
      <c r="C26" s="29" t="str">
        <f>VLOOKUP(B26,[1]Tabelle1!$A$1:$C$68,2,FALSE)</f>
        <v>Hameln-Pyrmont</v>
      </c>
      <c r="D26" s="28">
        <v>2022</v>
      </c>
      <c r="E26" s="30">
        <f>VLOOKUP(B26,'[2]2022_1-4-5_Rohdaten'!$C$4:$S$57,3,FALSE)</f>
        <v>3982</v>
      </c>
      <c r="F26" s="30">
        <f>VLOOKUP(B26,'[2]2022_1-4-5_Rohdaten'!$C$4:$S$57,4,FALSE)</f>
        <v>358</v>
      </c>
      <c r="G26" s="30">
        <f>VLOOKUP(B26,'[2]2022_1-4-5_Rohdaten'!$C$4:$S$57,5,FALSE)</f>
        <v>3624</v>
      </c>
      <c r="H26" s="30">
        <f>VLOOKUP(B26,'[2]2022_1-4-5_Rohdaten'!$C$4:$S$57,6,FALSE)</f>
        <v>1840</v>
      </c>
      <c r="I26" s="30">
        <f>VLOOKUP(B26,'[2]2022_1-4-5_Rohdaten'!$C$4:$S$57,7,FALSE)</f>
        <v>2142</v>
      </c>
      <c r="J26" s="30">
        <f>VLOOKUP(B26,'[2]2022_1-4-5_Rohdaten'!$C$4:$S$57,8,FALSE)</f>
        <v>1648</v>
      </c>
      <c r="K26" s="30">
        <f>VLOOKUP(B26,'[2]2022_1-4-5_Rohdaten'!$C$4:$S$57,9,FALSE)</f>
        <v>496</v>
      </c>
      <c r="L26" s="30">
        <f>VLOOKUP(B26,'[2]2022_1-4-5_Rohdaten'!$C$4:$S$57,10,FALSE)</f>
        <v>1152</v>
      </c>
      <c r="M26" s="30">
        <f>VLOOKUP(B26,'[2]2022_1-4-5_Rohdaten'!$C$4:$S$57,11,FALSE)</f>
        <v>946</v>
      </c>
      <c r="N26" s="30">
        <f>VLOOKUP(B26,'[2]2022_1-4-5_Rohdaten'!$C$4:$S$57,12,FALSE)</f>
        <v>702</v>
      </c>
      <c r="O26" s="30">
        <f>VLOOKUP(B26,'[2]2022_1-4-5_Rohdaten'!$C$4:$S$57,13,FALSE)</f>
        <v>2334</v>
      </c>
      <c r="P26" s="30">
        <f>VLOOKUP(B26,'[2]2022_1-4-5_Rohdaten'!$C$4:$S$57,14,FALSE)</f>
        <v>-138</v>
      </c>
      <c r="Q26" s="30">
        <f>VLOOKUP(B26,'[2]2022_1-4-5_Rohdaten'!$C$4:$S$57,15,FALSE)</f>
        <v>2472</v>
      </c>
      <c r="R26" s="30">
        <f>VLOOKUP(B26,'[2]2022_1-4-5_Rohdaten'!$C$4:$S$57,16,FALSE)</f>
        <v>894</v>
      </c>
      <c r="S26" s="30">
        <f>VLOOKUP(B26,'[2]2022_1-4-5_Rohdaten'!$C$4:$S$57,17,FALSE)</f>
        <v>1440</v>
      </c>
    </row>
    <row r="27" spans="2:19" s="31" customFormat="1" ht="8.25" customHeight="1" x14ac:dyDescent="0.3">
      <c r="B27" s="28">
        <v>254</v>
      </c>
      <c r="C27" s="29" t="str">
        <f>VLOOKUP(B27,[1]Tabelle1!$A$1:$C$68,2,FALSE)</f>
        <v>Hildesheim</v>
      </c>
      <c r="D27" s="28">
        <v>2022</v>
      </c>
      <c r="E27" s="30">
        <f>VLOOKUP(B27,'[2]2022_1-4-5_Rohdaten'!$C$4:$S$57,3,FALSE)</f>
        <v>6490</v>
      </c>
      <c r="F27" s="30">
        <f>VLOOKUP(B27,'[2]2022_1-4-5_Rohdaten'!$C$4:$S$57,4,FALSE)</f>
        <v>400</v>
      </c>
      <c r="G27" s="30">
        <f>VLOOKUP(B27,'[2]2022_1-4-5_Rohdaten'!$C$4:$S$57,5,FALSE)</f>
        <v>6090</v>
      </c>
      <c r="H27" s="30">
        <f>VLOOKUP(B27,'[2]2022_1-4-5_Rohdaten'!$C$4:$S$57,6,FALSE)</f>
        <v>3054</v>
      </c>
      <c r="I27" s="30">
        <f>VLOOKUP(B27,'[2]2022_1-4-5_Rohdaten'!$C$4:$S$57,7,FALSE)</f>
        <v>3436</v>
      </c>
      <c r="J27" s="30">
        <f>VLOOKUP(B27,'[2]2022_1-4-5_Rohdaten'!$C$4:$S$57,8,FALSE)</f>
        <v>2389</v>
      </c>
      <c r="K27" s="30">
        <f>VLOOKUP(B27,'[2]2022_1-4-5_Rohdaten'!$C$4:$S$57,9,FALSE)</f>
        <v>607</v>
      </c>
      <c r="L27" s="30">
        <f>VLOOKUP(B27,'[2]2022_1-4-5_Rohdaten'!$C$4:$S$57,10,FALSE)</f>
        <v>1782</v>
      </c>
      <c r="M27" s="30">
        <f>VLOOKUP(B27,'[2]2022_1-4-5_Rohdaten'!$C$4:$S$57,11,FALSE)</f>
        <v>1405</v>
      </c>
      <c r="N27" s="30">
        <f>VLOOKUP(B27,'[2]2022_1-4-5_Rohdaten'!$C$4:$S$57,12,FALSE)</f>
        <v>984</v>
      </c>
      <c r="O27" s="30">
        <f>VLOOKUP(B27,'[2]2022_1-4-5_Rohdaten'!$C$4:$S$57,13,FALSE)</f>
        <v>4101</v>
      </c>
      <c r="P27" s="30">
        <f>VLOOKUP(B27,'[2]2022_1-4-5_Rohdaten'!$C$4:$S$57,14,FALSE)</f>
        <v>-207</v>
      </c>
      <c r="Q27" s="30">
        <f>VLOOKUP(B27,'[2]2022_1-4-5_Rohdaten'!$C$4:$S$57,15,FALSE)</f>
        <v>4308</v>
      </c>
      <c r="R27" s="30">
        <f>VLOOKUP(B27,'[2]2022_1-4-5_Rohdaten'!$C$4:$S$57,16,FALSE)</f>
        <v>1649</v>
      </c>
      <c r="S27" s="30">
        <f>VLOOKUP(B27,'[2]2022_1-4-5_Rohdaten'!$C$4:$S$57,17,FALSE)</f>
        <v>2452</v>
      </c>
    </row>
    <row r="28" spans="2:19" s="31" customFormat="1" ht="8.25" customHeight="1" x14ac:dyDescent="0.3">
      <c r="B28" s="28">
        <v>255</v>
      </c>
      <c r="C28" s="29" t="str">
        <f>VLOOKUP(B28,[1]Tabelle1!$A$1:$C$68,2,FALSE)</f>
        <v>Holzminden</v>
      </c>
      <c r="D28" s="28">
        <v>2022</v>
      </c>
      <c r="E28" s="30">
        <f>VLOOKUP(B28,'[2]2022_1-4-5_Rohdaten'!$C$4:$S$57,3,FALSE)</f>
        <v>2281</v>
      </c>
      <c r="F28" s="30">
        <f>VLOOKUP(B28,'[2]2022_1-4-5_Rohdaten'!$C$4:$S$57,4,FALSE)</f>
        <v>157</v>
      </c>
      <c r="G28" s="30">
        <f>VLOOKUP(B28,'[2]2022_1-4-5_Rohdaten'!$C$4:$S$57,5,FALSE)</f>
        <v>2124</v>
      </c>
      <c r="H28" s="30">
        <f>VLOOKUP(B28,'[2]2022_1-4-5_Rohdaten'!$C$4:$S$57,6,FALSE)</f>
        <v>1037</v>
      </c>
      <c r="I28" s="30">
        <f>VLOOKUP(B28,'[2]2022_1-4-5_Rohdaten'!$C$4:$S$57,7,FALSE)</f>
        <v>1244</v>
      </c>
      <c r="J28" s="30">
        <f>VLOOKUP(B28,'[2]2022_1-4-5_Rohdaten'!$C$4:$S$57,8,FALSE)</f>
        <v>800</v>
      </c>
      <c r="K28" s="30">
        <f>VLOOKUP(B28,'[2]2022_1-4-5_Rohdaten'!$C$4:$S$57,9,FALSE)</f>
        <v>182</v>
      </c>
      <c r="L28" s="30">
        <f>VLOOKUP(B28,'[2]2022_1-4-5_Rohdaten'!$C$4:$S$57,10,FALSE)</f>
        <v>618</v>
      </c>
      <c r="M28" s="30">
        <f>VLOOKUP(B28,'[2]2022_1-4-5_Rohdaten'!$C$4:$S$57,11,FALSE)</f>
        <v>431</v>
      </c>
      <c r="N28" s="30">
        <f>VLOOKUP(B28,'[2]2022_1-4-5_Rohdaten'!$C$4:$S$57,12,FALSE)</f>
        <v>369</v>
      </c>
      <c r="O28" s="30">
        <f>VLOOKUP(B28,'[2]2022_1-4-5_Rohdaten'!$C$4:$S$57,13,FALSE)</f>
        <v>1481</v>
      </c>
      <c r="P28" s="30">
        <f>VLOOKUP(B28,'[2]2022_1-4-5_Rohdaten'!$C$4:$S$57,14,FALSE)</f>
        <v>-25</v>
      </c>
      <c r="Q28" s="30">
        <f>VLOOKUP(B28,'[2]2022_1-4-5_Rohdaten'!$C$4:$S$57,15,FALSE)</f>
        <v>1506</v>
      </c>
      <c r="R28" s="30">
        <f>VLOOKUP(B28,'[2]2022_1-4-5_Rohdaten'!$C$4:$S$57,16,FALSE)</f>
        <v>606</v>
      </c>
      <c r="S28" s="30">
        <f>VLOOKUP(B28,'[2]2022_1-4-5_Rohdaten'!$C$4:$S$57,17,FALSE)</f>
        <v>875</v>
      </c>
    </row>
    <row r="29" spans="2:19" s="31" customFormat="1" ht="8.25" customHeight="1" x14ac:dyDescent="0.3">
      <c r="B29" s="28">
        <v>256</v>
      </c>
      <c r="C29" s="29" t="str">
        <f>VLOOKUP(B29,[1]Tabelle1!$A$1:$C$68,2,FALSE)</f>
        <v>Nienburg (Weser)</v>
      </c>
      <c r="D29" s="28">
        <v>2022</v>
      </c>
      <c r="E29" s="30">
        <f>VLOOKUP(B29,'[2]2022_1-4-5_Rohdaten'!$C$4:$S$57,3,FALSE)</f>
        <v>2996</v>
      </c>
      <c r="F29" s="30">
        <f>VLOOKUP(B29,'[2]2022_1-4-5_Rohdaten'!$C$4:$S$57,4,FALSE)</f>
        <v>236</v>
      </c>
      <c r="G29" s="30">
        <f>VLOOKUP(B29,'[2]2022_1-4-5_Rohdaten'!$C$4:$S$57,5,FALSE)</f>
        <v>2760</v>
      </c>
      <c r="H29" s="30">
        <f>VLOOKUP(B29,'[2]2022_1-4-5_Rohdaten'!$C$4:$S$57,6,FALSE)</f>
        <v>1479</v>
      </c>
      <c r="I29" s="30">
        <f>VLOOKUP(B29,'[2]2022_1-4-5_Rohdaten'!$C$4:$S$57,7,FALSE)</f>
        <v>1517</v>
      </c>
      <c r="J29" s="30">
        <f>VLOOKUP(B29,'[2]2022_1-4-5_Rohdaten'!$C$4:$S$57,8,FALSE)</f>
        <v>1468</v>
      </c>
      <c r="K29" s="30">
        <f>VLOOKUP(B29,'[2]2022_1-4-5_Rohdaten'!$C$4:$S$57,9,FALSE)</f>
        <v>379</v>
      </c>
      <c r="L29" s="30">
        <f>VLOOKUP(B29,'[2]2022_1-4-5_Rohdaten'!$C$4:$S$57,10,FALSE)</f>
        <v>1089</v>
      </c>
      <c r="M29" s="30">
        <f>VLOOKUP(B29,'[2]2022_1-4-5_Rohdaten'!$C$4:$S$57,11,FALSE)</f>
        <v>883</v>
      </c>
      <c r="N29" s="30">
        <f>VLOOKUP(B29,'[2]2022_1-4-5_Rohdaten'!$C$4:$S$57,12,FALSE)</f>
        <v>585</v>
      </c>
      <c r="O29" s="30">
        <f>VLOOKUP(B29,'[2]2022_1-4-5_Rohdaten'!$C$4:$S$57,13,FALSE)</f>
        <v>1528</v>
      </c>
      <c r="P29" s="30">
        <f>VLOOKUP(B29,'[2]2022_1-4-5_Rohdaten'!$C$4:$S$57,14,FALSE)</f>
        <v>-143</v>
      </c>
      <c r="Q29" s="30">
        <f>VLOOKUP(B29,'[2]2022_1-4-5_Rohdaten'!$C$4:$S$57,15,FALSE)</f>
        <v>1671</v>
      </c>
      <c r="R29" s="30">
        <f>VLOOKUP(B29,'[2]2022_1-4-5_Rohdaten'!$C$4:$S$57,16,FALSE)</f>
        <v>596</v>
      </c>
      <c r="S29" s="30">
        <f>VLOOKUP(B29,'[2]2022_1-4-5_Rohdaten'!$C$4:$S$57,17,FALSE)</f>
        <v>932</v>
      </c>
    </row>
    <row r="30" spans="2:19" s="31" customFormat="1" ht="8.25" customHeight="1" x14ac:dyDescent="0.3">
      <c r="B30" s="28">
        <v>257</v>
      </c>
      <c r="C30" s="29" t="str">
        <f>VLOOKUP(B30,[1]Tabelle1!$A$1:$C$68,2,FALSE)</f>
        <v>Schaumburg</v>
      </c>
      <c r="D30" s="28">
        <v>2022</v>
      </c>
      <c r="E30" s="30">
        <f>VLOOKUP(B30,'[2]2022_1-4-5_Rohdaten'!$C$4:$S$57,3,FALSE)</f>
        <v>3483</v>
      </c>
      <c r="F30" s="30">
        <f>VLOOKUP(B30,'[2]2022_1-4-5_Rohdaten'!$C$4:$S$57,4,FALSE)</f>
        <v>303</v>
      </c>
      <c r="G30" s="30">
        <f>VLOOKUP(B30,'[2]2022_1-4-5_Rohdaten'!$C$4:$S$57,5,FALSE)</f>
        <v>3180</v>
      </c>
      <c r="H30" s="30">
        <f>VLOOKUP(B30,'[2]2022_1-4-5_Rohdaten'!$C$4:$S$57,6,FALSE)</f>
        <v>1639</v>
      </c>
      <c r="I30" s="30">
        <f>VLOOKUP(B30,'[2]2022_1-4-5_Rohdaten'!$C$4:$S$57,7,FALSE)</f>
        <v>1844</v>
      </c>
      <c r="J30" s="30">
        <f>VLOOKUP(B30,'[2]2022_1-4-5_Rohdaten'!$C$4:$S$57,8,FALSE)</f>
        <v>1665</v>
      </c>
      <c r="K30" s="30">
        <f>VLOOKUP(B30,'[2]2022_1-4-5_Rohdaten'!$C$4:$S$57,9,FALSE)</f>
        <v>437</v>
      </c>
      <c r="L30" s="30">
        <f>VLOOKUP(B30,'[2]2022_1-4-5_Rohdaten'!$C$4:$S$57,10,FALSE)</f>
        <v>1228</v>
      </c>
      <c r="M30" s="30">
        <f>VLOOKUP(B30,'[2]2022_1-4-5_Rohdaten'!$C$4:$S$57,11,FALSE)</f>
        <v>973</v>
      </c>
      <c r="N30" s="30">
        <f>VLOOKUP(B30,'[2]2022_1-4-5_Rohdaten'!$C$4:$S$57,12,FALSE)</f>
        <v>692</v>
      </c>
      <c r="O30" s="30">
        <f>VLOOKUP(B30,'[2]2022_1-4-5_Rohdaten'!$C$4:$S$57,13,FALSE)</f>
        <v>1818</v>
      </c>
      <c r="P30" s="30">
        <f>VLOOKUP(B30,'[2]2022_1-4-5_Rohdaten'!$C$4:$S$57,14,FALSE)</f>
        <v>-134</v>
      </c>
      <c r="Q30" s="30">
        <f>VLOOKUP(B30,'[2]2022_1-4-5_Rohdaten'!$C$4:$S$57,15,FALSE)</f>
        <v>1952</v>
      </c>
      <c r="R30" s="30">
        <f>VLOOKUP(B30,'[2]2022_1-4-5_Rohdaten'!$C$4:$S$57,16,FALSE)</f>
        <v>666</v>
      </c>
      <c r="S30" s="30">
        <f>VLOOKUP(B30,'[2]2022_1-4-5_Rohdaten'!$C$4:$S$57,17,FALSE)</f>
        <v>1152</v>
      </c>
    </row>
    <row r="31" spans="2:19" s="35" customFormat="1" ht="16.5" customHeight="1" x14ac:dyDescent="0.3">
      <c r="B31" s="32">
        <v>2</v>
      </c>
      <c r="C31" s="33" t="str">
        <f>VLOOKUP(B31,[1]Tabelle1!$A$1:$C$68,2,FALSE)</f>
        <v>Statistische Region Hannover</v>
      </c>
      <c r="D31" s="32">
        <v>2022</v>
      </c>
      <c r="E31" s="34">
        <f>VLOOKUP(B31,'[2]2022_1-4-5_Rohdaten'!$C$4:$S$57,3,FALSE)</f>
        <v>56523</v>
      </c>
      <c r="F31" s="34">
        <f>VLOOKUP(B31,'[2]2022_1-4-5_Rohdaten'!$C$4:$S$57,4,FALSE)</f>
        <v>4431</v>
      </c>
      <c r="G31" s="34">
        <f>VLOOKUP(B31,'[2]2022_1-4-5_Rohdaten'!$C$4:$S$57,5,FALSE)</f>
        <v>52092</v>
      </c>
      <c r="H31" s="34">
        <f>VLOOKUP(B31,'[2]2022_1-4-5_Rohdaten'!$C$4:$S$57,6,FALSE)</f>
        <v>26741</v>
      </c>
      <c r="I31" s="34">
        <f>VLOOKUP(B31,'[2]2022_1-4-5_Rohdaten'!$C$4:$S$57,7,FALSE)</f>
        <v>29782</v>
      </c>
      <c r="J31" s="34">
        <f>VLOOKUP(B31,'[2]2022_1-4-5_Rohdaten'!$C$4:$S$57,8,FALSE)</f>
        <v>23739</v>
      </c>
      <c r="K31" s="34">
        <f>VLOOKUP(B31,'[2]2022_1-4-5_Rohdaten'!$C$4:$S$57,9,FALSE)</f>
        <v>6147</v>
      </c>
      <c r="L31" s="34">
        <f>VLOOKUP(B31,'[2]2022_1-4-5_Rohdaten'!$C$4:$S$57,10,FALSE)</f>
        <v>17592</v>
      </c>
      <c r="M31" s="34">
        <f>VLOOKUP(B31,'[2]2022_1-4-5_Rohdaten'!$C$4:$S$57,11,FALSE)</f>
        <v>14069</v>
      </c>
      <c r="N31" s="34">
        <f>VLOOKUP(B31,'[2]2022_1-4-5_Rohdaten'!$C$4:$S$57,12,FALSE)</f>
        <v>9670</v>
      </c>
      <c r="O31" s="34">
        <f>VLOOKUP(B31,'[2]2022_1-4-5_Rohdaten'!$C$4:$S$57,13,FALSE)</f>
        <v>32784</v>
      </c>
      <c r="P31" s="34">
        <f>VLOOKUP(B31,'[2]2022_1-4-5_Rohdaten'!$C$4:$S$57,14,FALSE)</f>
        <v>-1716</v>
      </c>
      <c r="Q31" s="34">
        <f>VLOOKUP(B31,'[2]2022_1-4-5_Rohdaten'!$C$4:$S$57,15,FALSE)</f>
        <v>34500</v>
      </c>
      <c r="R31" s="34">
        <f>VLOOKUP(B31,'[2]2022_1-4-5_Rohdaten'!$C$4:$S$57,16,FALSE)</f>
        <v>12672</v>
      </c>
      <c r="S31" s="34">
        <f>VLOOKUP(B31,'[2]2022_1-4-5_Rohdaten'!$C$4:$S$57,17,FALSE)</f>
        <v>20112</v>
      </c>
    </row>
    <row r="32" spans="2:19" s="31" customFormat="1" ht="8.25" customHeight="1" x14ac:dyDescent="0.3">
      <c r="B32" s="28">
        <v>351</v>
      </c>
      <c r="C32" s="29" t="str">
        <f>VLOOKUP(B32,[1]Tabelle1!$A$1:$C$68,2,FALSE)</f>
        <v>Celle</v>
      </c>
      <c r="D32" s="28">
        <v>2022</v>
      </c>
      <c r="E32" s="30">
        <f>VLOOKUP(B32,'[2]2022_1-4-5_Rohdaten'!$C$4:$S$57,3,FALSE)</f>
        <v>4486</v>
      </c>
      <c r="F32" s="30">
        <f>VLOOKUP(B32,'[2]2022_1-4-5_Rohdaten'!$C$4:$S$57,4,FALSE)</f>
        <v>375</v>
      </c>
      <c r="G32" s="30">
        <f>VLOOKUP(B32,'[2]2022_1-4-5_Rohdaten'!$C$4:$S$57,5,FALSE)</f>
        <v>4111</v>
      </c>
      <c r="H32" s="30">
        <f>VLOOKUP(B32,'[2]2022_1-4-5_Rohdaten'!$C$4:$S$57,6,FALSE)</f>
        <v>2068</v>
      </c>
      <c r="I32" s="30">
        <f>VLOOKUP(B32,'[2]2022_1-4-5_Rohdaten'!$C$4:$S$57,7,FALSE)</f>
        <v>2418</v>
      </c>
      <c r="J32" s="30">
        <f>VLOOKUP(B32,'[2]2022_1-4-5_Rohdaten'!$C$4:$S$57,8,FALSE)</f>
        <v>2236</v>
      </c>
      <c r="K32" s="30">
        <f>VLOOKUP(B32,'[2]2022_1-4-5_Rohdaten'!$C$4:$S$57,9,FALSE)</f>
        <v>506</v>
      </c>
      <c r="L32" s="30">
        <f>VLOOKUP(B32,'[2]2022_1-4-5_Rohdaten'!$C$4:$S$57,10,FALSE)</f>
        <v>1730</v>
      </c>
      <c r="M32" s="30">
        <f>VLOOKUP(B32,'[2]2022_1-4-5_Rohdaten'!$C$4:$S$57,11,FALSE)</f>
        <v>1287</v>
      </c>
      <c r="N32" s="30">
        <f>VLOOKUP(B32,'[2]2022_1-4-5_Rohdaten'!$C$4:$S$57,12,FALSE)</f>
        <v>949</v>
      </c>
      <c r="O32" s="30">
        <f>VLOOKUP(B32,'[2]2022_1-4-5_Rohdaten'!$C$4:$S$57,13,FALSE)</f>
        <v>2250</v>
      </c>
      <c r="P32" s="30">
        <f>VLOOKUP(B32,'[2]2022_1-4-5_Rohdaten'!$C$4:$S$57,14,FALSE)</f>
        <v>-131</v>
      </c>
      <c r="Q32" s="30">
        <f>VLOOKUP(B32,'[2]2022_1-4-5_Rohdaten'!$C$4:$S$57,15,FALSE)</f>
        <v>2381</v>
      </c>
      <c r="R32" s="30">
        <f>VLOOKUP(B32,'[2]2022_1-4-5_Rohdaten'!$C$4:$S$57,16,FALSE)</f>
        <v>781</v>
      </c>
      <c r="S32" s="30">
        <f>VLOOKUP(B32,'[2]2022_1-4-5_Rohdaten'!$C$4:$S$57,17,FALSE)</f>
        <v>1469</v>
      </c>
    </row>
    <row r="33" spans="2:19" s="31" customFormat="1" ht="8.25" customHeight="1" x14ac:dyDescent="0.3">
      <c r="B33" s="28">
        <v>352</v>
      </c>
      <c r="C33" s="29" t="str">
        <f>VLOOKUP(B33,[1]Tabelle1!$A$1:$C$68,2,FALSE)</f>
        <v>Cuxhaven</v>
      </c>
      <c r="D33" s="28">
        <v>2022</v>
      </c>
      <c r="E33" s="30">
        <f>VLOOKUP(B33,'[2]2022_1-4-5_Rohdaten'!$C$4:$S$57,3,FALSE)</f>
        <v>3941</v>
      </c>
      <c r="F33" s="30">
        <f>VLOOKUP(B33,'[2]2022_1-4-5_Rohdaten'!$C$4:$S$57,4,FALSE)</f>
        <v>337</v>
      </c>
      <c r="G33" s="30">
        <f>VLOOKUP(B33,'[2]2022_1-4-5_Rohdaten'!$C$4:$S$57,5,FALSE)</f>
        <v>3604</v>
      </c>
      <c r="H33" s="30">
        <f>VLOOKUP(B33,'[2]2022_1-4-5_Rohdaten'!$C$4:$S$57,6,FALSE)</f>
        <v>1856</v>
      </c>
      <c r="I33" s="30">
        <f>VLOOKUP(B33,'[2]2022_1-4-5_Rohdaten'!$C$4:$S$57,7,FALSE)</f>
        <v>2085</v>
      </c>
      <c r="J33" s="30">
        <f>VLOOKUP(B33,'[2]2022_1-4-5_Rohdaten'!$C$4:$S$57,8,FALSE)</f>
        <v>1937</v>
      </c>
      <c r="K33" s="30">
        <f>VLOOKUP(B33,'[2]2022_1-4-5_Rohdaten'!$C$4:$S$57,9,FALSE)</f>
        <v>599</v>
      </c>
      <c r="L33" s="30">
        <f>VLOOKUP(B33,'[2]2022_1-4-5_Rohdaten'!$C$4:$S$57,10,FALSE)</f>
        <v>1338</v>
      </c>
      <c r="M33" s="30">
        <f>VLOOKUP(B33,'[2]2022_1-4-5_Rohdaten'!$C$4:$S$57,11,FALSE)</f>
        <v>1082</v>
      </c>
      <c r="N33" s="30">
        <f>VLOOKUP(B33,'[2]2022_1-4-5_Rohdaten'!$C$4:$S$57,12,FALSE)</f>
        <v>855</v>
      </c>
      <c r="O33" s="30">
        <f>VLOOKUP(B33,'[2]2022_1-4-5_Rohdaten'!$C$4:$S$57,13,FALSE)</f>
        <v>2004</v>
      </c>
      <c r="P33" s="30">
        <f>VLOOKUP(B33,'[2]2022_1-4-5_Rohdaten'!$C$4:$S$57,14,FALSE)</f>
        <v>-262</v>
      </c>
      <c r="Q33" s="30">
        <f>VLOOKUP(B33,'[2]2022_1-4-5_Rohdaten'!$C$4:$S$57,15,FALSE)</f>
        <v>2266</v>
      </c>
      <c r="R33" s="30">
        <f>VLOOKUP(B33,'[2]2022_1-4-5_Rohdaten'!$C$4:$S$57,16,FALSE)</f>
        <v>774</v>
      </c>
      <c r="S33" s="30">
        <f>VLOOKUP(B33,'[2]2022_1-4-5_Rohdaten'!$C$4:$S$57,17,FALSE)</f>
        <v>1230</v>
      </c>
    </row>
    <row r="34" spans="2:19" s="31" customFormat="1" ht="8.25" customHeight="1" x14ac:dyDescent="0.3">
      <c r="B34" s="28">
        <v>353</v>
      </c>
      <c r="C34" s="29" t="str">
        <f>VLOOKUP(B34,[1]Tabelle1!$A$1:$C$68,2,FALSE)</f>
        <v>Harburg</v>
      </c>
      <c r="D34" s="28">
        <v>2022</v>
      </c>
      <c r="E34" s="30">
        <f>VLOOKUP(B34,'[2]2022_1-4-5_Rohdaten'!$C$4:$S$57,3,FALSE)</f>
        <v>6390</v>
      </c>
      <c r="F34" s="30">
        <f>VLOOKUP(B34,'[2]2022_1-4-5_Rohdaten'!$C$4:$S$57,4,FALSE)</f>
        <v>464</v>
      </c>
      <c r="G34" s="30">
        <f>VLOOKUP(B34,'[2]2022_1-4-5_Rohdaten'!$C$4:$S$57,5,FALSE)</f>
        <v>5926</v>
      </c>
      <c r="H34" s="30">
        <f>VLOOKUP(B34,'[2]2022_1-4-5_Rohdaten'!$C$4:$S$57,6,FALSE)</f>
        <v>3249</v>
      </c>
      <c r="I34" s="30">
        <f>VLOOKUP(B34,'[2]2022_1-4-5_Rohdaten'!$C$4:$S$57,7,FALSE)</f>
        <v>3141</v>
      </c>
      <c r="J34" s="30">
        <f>VLOOKUP(B34,'[2]2022_1-4-5_Rohdaten'!$C$4:$S$57,8,FALSE)</f>
        <v>3725</v>
      </c>
      <c r="K34" s="30">
        <f>VLOOKUP(B34,'[2]2022_1-4-5_Rohdaten'!$C$4:$S$57,9,FALSE)</f>
        <v>731</v>
      </c>
      <c r="L34" s="30">
        <f>VLOOKUP(B34,'[2]2022_1-4-5_Rohdaten'!$C$4:$S$57,10,FALSE)</f>
        <v>2994</v>
      </c>
      <c r="M34" s="30">
        <f>VLOOKUP(B34,'[2]2022_1-4-5_Rohdaten'!$C$4:$S$57,11,FALSE)</f>
        <v>2391</v>
      </c>
      <c r="N34" s="30">
        <f>VLOOKUP(B34,'[2]2022_1-4-5_Rohdaten'!$C$4:$S$57,12,FALSE)</f>
        <v>1334</v>
      </c>
      <c r="O34" s="30">
        <f>VLOOKUP(B34,'[2]2022_1-4-5_Rohdaten'!$C$4:$S$57,13,FALSE)</f>
        <v>2665</v>
      </c>
      <c r="P34" s="30">
        <f>VLOOKUP(B34,'[2]2022_1-4-5_Rohdaten'!$C$4:$S$57,14,FALSE)</f>
        <v>-267</v>
      </c>
      <c r="Q34" s="30">
        <f>VLOOKUP(B34,'[2]2022_1-4-5_Rohdaten'!$C$4:$S$57,15,FALSE)</f>
        <v>2932</v>
      </c>
      <c r="R34" s="30">
        <f>VLOOKUP(B34,'[2]2022_1-4-5_Rohdaten'!$C$4:$S$57,16,FALSE)</f>
        <v>858</v>
      </c>
      <c r="S34" s="30">
        <f>VLOOKUP(B34,'[2]2022_1-4-5_Rohdaten'!$C$4:$S$57,17,FALSE)</f>
        <v>1807</v>
      </c>
    </row>
    <row r="35" spans="2:19" s="31" customFormat="1" ht="8.25" customHeight="1" x14ac:dyDescent="0.3">
      <c r="B35" s="28">
        <v>354</v>
      </c>
      <c r="C35" s="29" t="str">
        <f>VLOOKUP(B35,[1]Tabelle1!$A$1:$C$68,2,FALSE)</f>
        <v>Lüchow-Dannenberg</v>
      </c>
      <c r="D35" s="28">
        <v>2022</v>
      </c>
      <c r="E35" s="30">
        <f>VLOOKUP(B35,'[2]2022_1-4-5_Rohdaten'!$C$4:$S$57,3,FALSE)</f>
        <v>1167</v>
      </c>
      <c r="F35" s="30">
        <f>VLOOKUP(B35,'[2]2022_1-4-5_Rohdaten'!$C$4:$S$57,4,FALSE)</f>
        <v>111</v>
      </c>
      <c r="G35" s="30">
        <f>VLOOKUP(B35,'[2]2022_1-4-5_Rohdaten'!$C$4:$S$57,5,FALSE)</f>
        <v>1056</v>
      </c>
      <c r="H35" s="30">
        <f>VLOOKUP(B35,'[2]2022_1-4-5_Rohdaten'!$C$4:$S$57,6,FALSE)</f>
        <v>526</v>
      </c>
      <c r="I35" s="30">
        <f>VLOOKUP(B35,'[2]2022_1-4-5_Rohdaten'!$C$4:$S$57,7,FALSE)</f>
        <v>641</v>
      </c>
      <c r="J35" s="30">
        <f>VLOOKUP(B35,'[2]2022_1-4-5_Rohdaten'!$C$4:$S$57,8,FALSE)</f>
        <v>502</v>
      </c>
      <c r="K35" s="30">
        <f>VLOOKUP(B35,'[2]2022_1-4-5_Rohdaten'!$C$4:$S$57,9,FALSE)</f>
        <v>177</v>
      </c>
      <c r="L35" s="30">
        <f>VLOOKUP(B35,'[2]2022_1-4-5_Rohdaten'!$C$4:$S$57,10,FALSE)</f>
        <v>325</v>
      </c>
      <c r="M35" s="30">
        <f>VLOOKUP(B35,'[2]2022_1-4-5_Rohdaten'!$C$4:$S$57,11,FALSE)</f>
        <v>278</v>
      </c>
      <c r="N35" s="30">
        <f>VLOOKUP(B35,'[2]2022_1-4-5_Rohdaten'!$C$4:$S$57,12,FALSE)</f>
        <v>224</v>
      </c>
      <c r="O35" s="30">
        <f>VLOOKUP(B35,'[2]2022_1-4-5_Rohdaten'!$C$4:$S$57,13,FALSE)</f>
        <v>665</v>
      </c>
      <c r="P35" s="30">
        <f>VLOOKUP(B35,'[2]2022_1-4-5_Rohdaten'!$C$4:$S$57,14,FALSE)</f>
        <v>-66</v>
      </c>
      <c r="Q35" s="30">
        <f>VLOOKUP(B35,'[2]2022_1-4-5_Rohdaten'!$C$4:$S$57,15,FALSE)</f>
        <v>731</v>
      </c>
      <c r="R35" s="30">
        <f>VLOOKUP(B35,'[2]2022_1-4-5_Rohdaten'!$C$4:$S$57,16,FALSE)</f>
        <v>248</v>
      </c>
      <c r="S35" s="30">
        <f>VLOOKUP(B35,'[2]2022_1-4-5_Rohdaten'!$C$4:$S$57,17,FALSE)</f>
        <v>417</v>
      </c>
    </row>
    <row r="36" spans="2:19" s="31" customFormat="1" ht="8.25" customHeight="1" x14ac:dyDescent="0.3">
      <c r="B36" s="28">
        <v>355</v>
      </c>
      <c r="C36" s="29" t="str">
        <f>VLOOKUP(B36,[1]Tabelle1!$A$1:$C$68,2,FALSE)</f>
        <v>Lüneburg</v>
      </c>
      <c r="D36" s="28">
        <v>2022</v>
      </c>
      <c r="E36" s="30">
        <f>VLOOKUP(B36,'[2]2022_1-4-5_Rohdaten'!$C$4:$S$57,3,FALSE)</f>
        <v>4216</v>
      </c>
      <c r="F36" s="30">
        <f>VLOOKUP(B36,'[2]2022_1-4-5_Rohdaten'!$C$4:$S$57,4,FALSE)</f>
        <v>503</v>
      </c>
      <c r="G36" s="30">
        <f>VLOOKUP(B36,'[2]2022_1-4-5_Rohdaten'!$C$4:$S$57,5,FALSE)</f>
        <v>3713</v>
      </c>
      <c r="H36" s="30">
        <f>VLOOKUP(B36,'[2]2022_1-4-5_Rohdaten'!$C$4:$S$57,6,FALSE)</f>
        <v>1942</v>
      </c>
      <c r="I36" s="30">
        <f>VLOOKUP(B36,'[2]2022_1-4-5_Rohdaten'!$C$4:$S$57,7,FALSE)</f>
        <v>2274</v>
      </c>
      <c r="J36" s="30">
        <f>VLOOKUP(B36,'[2]2022_1-4-5_Rohdaten'!$C$4:$S$57,8,FALSE)</f>
        <v>2076</v>
      </c>
      <c r="K36" s="30">
        <f>VLOOKUP(B36,'[2]2022_1-4-5_Rohdaten'!$C$4:$S$57,9,FALSE)</f>
        <v>761</v>
      </c>
      <c r="L36" s="30">
        <f>VLOOKUP(B36,'[2]2022_1-4-5_Rohdaten'!$C$4:$S$57,10,FALSE)</f>
        <v>1315</v>
      </c>
      <c r="M36" s="30">
        <f>VLOOKUP(B36,'[2]2022_1-4-5_Rohdaten'!$C$4:$S$57,11,FALSE)</f>
        <v>1171</v>
      </c>
      <c r="N36" s="30">
        <f>VLOOKUP(B36,'[2]2022_1-4-5_Rohdaten'!$C$4:$S$57,12,FALSE)</f>
        <v>905</v>
      </c>
      <c r="O36" s="30">
        <f>VLOOKUP(B36,'[2]2022_1-4-5_Rohdaten'!$C$4:$S$57,13,FALSE)</f>
        <v>2140</v>
      </c>
      <c r="P36" s="30">
        <f>VLOOKUP(B36,'[2]2022_1-4-5_Rohdaten'!$C$4:$S$57,14,FALSE)</f>
        <v>-258</v>
      </c>
      <c r="Q36" s="30">
        <f>VLOOKUP(B36,'[2]2022_1-4-5_Rohdaten'!$C$4:$S$57,15,FALSE)</f>
        <v>2398</v>
      </c>
      <c r="R36" s="30">
        <f>VLOOKUP(B36,'[2]2022_1-4-5_Rohdaten'!$C$4:$S$57,16,FALSE)</f>
        <v>771</v>
      </c>
      <c r="S36" s="30">
        <f>VLOOKUP(B36,'[2]2022_1-4-5_Rohdaten'!$C$4:$S$57,17,FALSE)</f>
        <v>1369</v>
      </c>
    </row>
    <row r="37" spans="2:19" s="31" customFormat="1" ht="8.25" customHeight="1" x14ac:dyDescent="0.3">
      <c r="B37" s="28">
        <v>356</v>
      </c>
      <c r="C37" s="29" t="str">
        <f>VLOOKUP(B37,[1]Tabelle1!$A$1:$C$68,2,FALSE)</f>
        <v>Osterholz</v>
      </c>
      <c r="D37" s="28">
        <v>2022</v>
      </c>
      <c r="E37" s="30">
        <f>VLOOKUP(B37,'[2]2022_1-4-5_Rohdaten'!$C$4:$S$57,3,FALSE)</f>
        <v>2093</v>
      </c>
      <c r="F37" s="30">
        <f>VLOOKUP(B37,'[2]2022_1-4-5_Rohdaten'!$C$4:$S$57,4,FALSE)</f>
        <v>191</v>
      </c>
      <c r="G37" s="30">
        <f>VLOOKUP(B37,'[2]2022_1-4-5_Rohdaten'!$C$4:$S$57,5,FALSE)</f>
        <v>1902</v>
      </c>
      <c r="H37" s="30">
        <f>VLOOKUP(B37,'[2]2022_1-4-5_Rohdaten'!$C$4:$S$57,6,FALSE)</f>
        <v>912</v>
      </c>
      <c r="I37" s="30">
        <f>VLOOKUP(B37,'[2]2022_1-4-5_Rohdaten'!$C$4:$S$57,7,FALSE)</f>
        <v>1181</v>
      </c>
      <c r="J37" s="30">
        <f>VLOOKUP(B37,'[2]2022_1-4-5_Rohdaten'!$C$4:$S$57,8,FALSE)</f>
        <v>882</v>
      </c>
      <c r="K37" s="30">
        <f>VLOOKUP(B37,'[2]2022_1-4-5_Rohdaten'!$C$4:$S$57,9,FALSE)</f>
        <v>301</v>
      </c>
      <c r="L37" s="30">
        <f>VLOOKUP(B37,'[2]2022_1-4-5_Rohdaten'!$C$4:$S$57,10,FALSE)</f>
        <v>581</v>
      </c>
      <c r="M37" s="30">
        <f>VLOOKUP(B37,'[2]2022_1-4-5_Rohdaten'!$C$4:$S$57,11,FALSE)</f>
        <v>476</v>
      </c>
      <c r="N37" s="30">
        <f>VLOOKUP(B37,'[2]2022_1-4-5_Rohdaten'!$C$4:$S$57,12,FALSE)</f>
        <v>406</v>
      </c>
      <c r="O37" s="30">
        <f>VLOOKUP(B37,'[2]2022_1-4-5_Rohdaten'!$C$4:$S$57,13,FALSE)</f>
        <v>1211</v>
      </c>
      <c r="P37" s="30">
        <f>VLOOKUP(B37,'[2]2022_1-4-5_Rohdaten'!$C$4:$S$57,14,FALSE)</f>
        <v>-110</v>
      </c>
      <c r="Q37" s="30">
        <f>VLOOKUP(B37,'[2]2022_1-4-5_Rohdaten'!$C$4:$S$57,15,FALSE)</f>
        <v>1321</v>
      </c>
      <c r="R37" s="30">
        <f>VLOOKUP(B37,'[2]2022_1-4-5_Rohdaten'!$C$4:$S$57,16,FALSE)</f>
        <v>436</v>
      </c>
      <c r="S37" s="30">
        <f>VLOOKUP(B37,'[2]2022_1-4-5_Rohdaten'!$C$4:$S$57,17,FALSE)</f>
        <v>775</v>
      </c>
    </row>
    <row r="38" spans="2:19" s="31" customFormat="1" ht="8.25" customHeight="1" x14ac:dyDescent="0.3">
      <c r="B38" s="28">
        <v>357</v>
      </c>
      <c r="C38" s="29" t="str">
        <f>VLOOKUP(B38,[1]Tabelle1!$A$1:$C$68,2,FALSE)</f>
        <v>Rotenburg (Wümme)</v>
      </c>
      <c r="D38" s="28">
        <v>2022</v>
      </c>
      <c r="E38" s="30">
        <f>VLOOKUP(B38,'[2]2022_1-4-5_Rohdaten'!$C$4:$S$57,3,FALSE)</f>
        <v>3481</v>
      </c>
      <c r="F38" s="30">
        <f>VLOOKUP(B38,'[2]2022_1-4-5_Rohdaten'!$C$4:$S$57,4,FALSE)</f>
        <v>246</v>
      </c>
      <c r="G38" s="30">
        <f>VLOOKUP(B38,'[2]2022_1-4-5_Rohdaten'!$C$4:$S$57,5,FALSE)</f>
        <v>3235</v>
      </c>
      <c r="H38" s="30">
        <f>VLOOKUP(B38,'[2]2022_1-4-5_Rohdaten'!$C$4:$S$57,6,FALSE)</f>
        <v>1742</v>
      </c>
      <c r="I38" s="30">
        <f>VLOOKUP(B38,'[2]2022_1-4-5_Rohdaten'!$C$4:$S$57,7,FALSE)</f>
        <v>1739</v>
      </c>
      <c r="J38" s="30">
        <f>VLOOKUP(B38,'[2]2022_1-4-5_Rohdaten'!$C$4:$S$57,8,FALSE)</f>
        <v>1727</v>
      </c>
      <c r="K38" s="30">
        <f>VLOOKUP(B38,'[2]2022_1-4-5_Rohdaten'!$C$4:$S$57,9,FALSE)</f>
        <v>443</v>
      </c>
      <c r="L38" s="30">
        <f>VLOOKUP(B38,'[2]2022_1-4-5_Rohdaten'!$C$4:$S$57,10,FALSE)</f>
        <v>1284</v>
      </c>
      <c r="M38" s="30">
        <f>VLOOKUP(B38,'[2]2022_1-4-5_Rohdaten'!$C$4:$S$57,11,FALSE)</f>
        <v>1003</v>
      </c>
      <c r="N38" s="30">
        <f>VLOOKUP(B38,'[2]2022_1-4-5_Rohdaten'!$C$4:$S$57,12,FALSE)</f>
        <v>724</v>
      </c>
      <c r="O38" s="30">
        <f>VLOOKUP(B38,'[2]2022_1-4-5_Rohdaten'!$C$4:$S$57,13,FALSE)</f>
        <v>1754</v>
      </c>
      <c r="P38" s="30">
        <f>VLOOKUP(B38,'[2]2022_1-4-5_Rohdaten'!$C$4:$S$57,14,FALSE)</f>
        <v>-197</v>
      </c>
      <c r="Q38" s="30">
        <f>VLOOKUP(B38,'[2]2022_1-4-5_Rohdaten'!$C$4:$S$57,15,FALSE)</f>
        <v>1951</v>
      </c>
      <c r="R38" s="30">
        <f>VLOOKUP(B38,'[2]2022_1-4-5_Rohdaten'!$C$4:$S$57,16,FALSE)</f>
        <v>739</v>
      </c>
      <c r="S38" s="30">
        <f>VLOOKUP(B38,'[2]2022_1-4-5_Rohdaten'!$C$4:$S$57,17,FALSE)</f>
        <v>1015</v>
      </c>
    </row>
    <row r="39" spans="2:19" s="31" customFormat="1" ht="8.25" customHeight="1" x14ac:dyDescent="0.3">
      <c r="B39" s="28">
        <v>358</v>
      </c>
      <c r="C39" s="29" t="str">
        <f>VLOOKUP(B39,[1]Tabelle1!$A$1:$C$68,2,FALSE)</f>
        <v>Heidekreis</v>
      </c>
      <c r="D39" s="28">
        <v>2022</v>
      </c>
      <c r="E39" s="30">
        <f>VLOOKUP(B39,'[2]2022_1-4-5_Rohdaten'!$C$4:$S$57,3,FALSE)</f>
        <v>19837</v>
      </c>
      <c r="F39" s="30">
        <f>VLOOKUP(B39,'[2]2022_1-4-5_Rohdaten'!$C$4:$S$57,4,FALSE)</f>
        <v>282</v>
      </c>
      <c r="G39" s="30">
        <f>VLOOKUP(B39,'[2]2022_1-4-5_Rohdaten'!$C$4:$S$57,5,FALSE)</f>
        <v>19555</v>
      </c>
      <c r="H39" s="30">
        <f>VLOOKUP(B39,'[2]2022_1-4-5_Rohdaten'!$C$4:$S$57,6,FALSE)</f>
        <v>10127</v>
      </c>
      <c r="I39" s="30">
        <f>VLOOKUP(B39,'[2]2022_1-4-5_Rohdaten'!$C$4:$S$57,7,FALSE)</f>
        <v>9710</v>
      </c>
      <c r="J39" s="30">
        <f>VLOOKUP(B39,'[2]2022_1-4-5_Rohdaten'!$C$4:$S$57,8,FALSE)</f>
        <v>5856</v>
      </c>
      <c r="K39" s="30">
        <f>VLOOKUP(B39,'[2]2022_1-4-5_Rohdaten'!$C$4:$S$57,9,FALSE)</f>
        <v>442</v>
      </c>
      <c r="L39" s="30">
        <f>VLOOKUP(B39,'[2]2022_1-4-5_Rohdaten'!$C$4:$S$57,10,FALSE)</f>
        <v>5414</v>
      </c>
      <c r="M39" s="30">
        <f>VLOOKUP(B39,'[2]2022_1-4-5_Rohdaten'!$C$4:$S$57,11,FALSE)</f>
        <v>3025</v>
      </c>
      <c r="N39" s="30">
        <f>VLOOKUP(B39,'[2]2022_1-4-5_Rohdaten'!$C$4:$S$57,12,FALSE)</f>
        <v>2831</v>
      </c>
      <c r="O39" s="30">
        <f>VLOOKUP(B39,'[2]2022_1-4-5_Rohdaten'!$C$4:$S$57,13,FALSE)</f>
        <v>13981</v>
      </c>
      <c r="P39" s="30">
        <f>VLOOKUP(B39,'[2]2022_1-4-5_Rohdaten'!$C$4:$S$57,14,FALSE)</f>
        <v>-160</v>
      </c>
      <c r="Q39" s="30">
        <f>VLOOKUP(B39,'[2]2022_1-4-5_Rohdaten'!$C$4:$S$57,15,FALSE)</f>
        <v>14141</v>
      </c>
      <c r="R39" s="30">
        <f>VLOOKUP(B39,'[2]2022_1-4-5_Rohdaten'!$C$4:$S$57,16,FALSE)</f>
        <v>7102</v>
      </c>
      <c r="S39" s="30">
        <f>VLOOKUP(B39,'[2]2022_1-4-5_Rohdaten'!$C$4:$S$57,17,FALSE)</f>
        <v>6879</v>
      </c>
    </row>
    <row r="40" spans="2:19" s="31" customFormat="1" ht="8.25" customHeight="1" x14ac:dyDescent="0.3">
      <c r="B40" s="28">
        <v>359</v>
      </c>
      <c r="C40" s="29" t="str">
        <f>VLOOKUP(B40,[1]Tabelle1!$A$1:$C$68,2,FALSE)</f>
        <v>Stade</v>
      </c>
      <c r="D40" s="28">
        <v>2022</v>
      </c>
      <c r="E40" s="30">
        <f>VLOOKUP(B40,'[2]2022_1-4-5_Rohdaten'!$C$4:$S$57,3,FALSE)</f>
        <v>5535</v>
      </c>
      <c r="F40" s="30">
        <f>VLOOKUP(B40,'[2]2022_1-4-5_Rohdaten'!$C$4:$S$57,4,FALSE)</f>
        <v>377</v>
      </c>
      <c r="G40" s="30">
        <f>VLOOKUP(B40,'[2]2022_1-4-5_Rohdaten'!$C$4:$S$57,5,FALSE)</f>
        <v>5158</v>
      </c>
      <c r="H40" s="30">
        <f>VLOOKUP(B40,'[2]2022_1-4-5_Rohdaten'!$C$4:$S$57,6,FALSE)</f>
        <v>2689</v>
      </c>
      <c r="I40" s="30">
        <f>VLOOKUP(B40,'[2]2022_1-4-5_Rohdaten'!$C$4:$S$57,7,FALSE)</f>
        <v>2846</v>
      </c>
      <c r="J40" s="30">
        <f>VLOOKUP(B40,'[2]2022_1-4-5_Rohdaten'!$C$4:$S$57,8,FALSE)</f>
        <v>2622</v>
      </c>
      <c r="K40" s="30">
        <f>VLOOKUP(B40,'[2]2022_1-4-5_Rohdaten'!$C$4:$S$57,9,FALSE)</f>
        <v>591</v>
      </c>
      <c r="L40" s="30">
        <f>VLOOKUP(B40,'[2]2022_1-4-5_Rohdaten'!$C$4:$S$57,10,FALSE)</f>
        <v>2031</v>
      </c>
      <c r="M40" s="30">
        <f>VLOOKUP(B40,'[2]2022_1-4-5_Rohdaten'!$C$4:$S$57,11,FALSE)</f>
        <v>1548</v>
      </c>
      <c r="N40" s="30">
        <f>VLOOKUP(B40,'[2]2022_1-4-5_Rohdaten'!$C$4:$S$57,12,FALSE)</f>
        <v>1074</v>
      </c>
      <c r="O40" s="30">
        <f>VLOOKUP(B40,'[2]2022_1-4-5_Rohdaten'!$C$4:$S$57,13,FALSE)</f>
        <v>2913</v>
      </c>
      <c r="P40" s="30">
        <f>VLOOKUP(B40,'[2]2022_1-4-5_Rohdaten'!$C$4:$S$57,14,FALSE)</f>
        <v>-214</v>
      </c>
      <c r="Q40" s="30">
        <f>VLOOKUP(B40,'[2]2022_1-4-5_Rohdaten'!$C$4:$S$57,15,FALSE)</f>
        <v>3127</v>
      </c>
      <c r="R40" s="30">
        <f>VLOOKUP(B40,'[2]2022_1-4-5_Rohdaten'!$C$4:$S$57,16,FALSE)</f>
        <v>1141</v>
      </c>
      <c r="S40" s="30">
        <f>VLOOKUP(B40,'[2]2022_1-4-5_Rohdaten'!$C$4:$S$57,17,FALSE)</f>
        <v>1772</v>
      </c>
    </row>
    <row r="41" spans="2:19" s="31" customFormat="1" ht="8.25" customHeight="1" x14ac:dyDescent="0.3">
      <c r="B41" s="28">
        <v>360</v>
      </c>
      <c r="C41" s="29" t="str">
        <f>VLOOKUP(B41,[1]Tabelle1!$A$1:$C$68,2,FALSE)</f>
        <v>Uelzen</v>
      </c>
      <c r="D41" s="28">
        <v>2022</v>
      </c>
      <c r="E41" s="30">
        <f>VLOOKUP(B41,'[2]2022_1-4-5_Rohdaten'!$C$4:$S$57,3,FALSE)</f>
        <v>2282</v>
      </c>
      <c r="F41" s="30">
        <f>VLOOKUP(B41,'[2]2022_1-4-5_Rohdaten'!$C$4:$S$57,4,FALSE)</f>
        <v>189</v>
      </c>
      <c r="G41" s="30">
        <f>VLOOKUP(B41,'[2]2022_1-4-5_Rohdaten'!$C$4:$S$57,5,FALSE)</f>
        <v>2093</v>
      </c>
      <c r="H41" s="30">
        <f>VLOOKUP(B41,'[2]2022_1-4-5_Rohdaten'!$C$4:$S$57,6,FALSE)</f>
        <v>1065</v>
      </c>
      <c r="I41" s="30">
        <f>VLOOKUP(B41,'[2]2022_1-4-5_Rohdaten'!$C$4:$S$57,7,FALSE)</f>
        <v>1217</v>
      </c>
      <c r="J41" s="30">
        <f>VLOOKUP(B41,'[2]2022_1-4-5_Rohdaten'!$C$4:$S$57,8,FALSE)</f>
        <v>761</v>
      </c>
      <c r="K41" s="30">
        <f>VLOOKUP(B41,'[2]2022_1-4-5_Rohdaten'!$C$4:$S$57,9,FALSE)</f>
        <v>253</v>
      </c>
      <c r="L41" s="30">
        <f>VLOOKUP(B41,'[2]2022_1-4-5_Rohdaten'!$C$4:$S$57,10,FALSE)</f>
        <v>508</v>
      </c>
      <c r="M41" s="30">
        <f>VLOOKUP(B41,'[2]2022_1-4-5_Rohdaten'!$C$4:$S$57,11,FALSE)</f>
        <v>449</v>
      </c>
      <c r="N41" s="30">
        <f>VLOOKUP(B41,'[2]2022_1-4-5_Rohdaten'!$C$4:$S$57,12,FALSE)</f>
        <v>312</v>
      </c>
      <c r="O41" s="30">
        <f>VLOOKUP(B41,'[2]2022_1-4-5_Rohdaten'!$C$4:$S$57,13,FALSE)</f>
        <v>1521</v>
      </c>
      <c r="P41" s="30">
        <f>VLOOKUP(B41,'[2]2022_1-4-5_Rohdaten'!$C$4:$S$57,14,FALSE)</f>
        <v>-64</v>
      </c>
      <c r="Q41" s="30">
        <f>VLOOKUP(B41,'[2]2022_1-4-5_Rohdaten'!$C$4:$S$57,15,FALSE)</f>
        <v>1585</v>
      </c>
      <c r="R41" s="30">
        <f>VLOOKUP(B41,'[2]2022_1-4-5_Rohdaten'!$C$4:$S$57,16,FALSE)</f>
        <v>616</v>
      </c>
      <c r="S41" s="30">
        <f>VLOOKUP(B41,'[2]2022_1-4-5_Rohdaten'!$C$4:$S$57,17,FALSE)</f>
        <v>905</v>
      </c>
    </row>
    <row r="42" spans="2:19" s="31" customFormat="1" ht="8.25" customHeight="1" x14ac:dyDescent="0.3">
      <c r="B42" s="28">
        <v>361</v>
      </c>
      <c r="C42" s="29" t="str">
        <f>VLOOKUP(B42,[1]Tabelle1!$A$1:$C$68,2,FALSE)</f>
        <v>Verden</v>
      </c>
      <c r="D42" s="28">
        <v>2022</v>
      </c>
      <c r="E42" s="30">
        <f>VLOOKUP(B42,'[2]2022_1-4-5_Rohdaten'!$C$4:$S$57,3,FALSE)</f>
        <v>3509</v>
      </c>
      <c r="F42" s="30">
        <f>VLOOKUP(B42,'[2]2022_1-4-5_Rohdaten'!$C$4:$S$57,4,FALSE)</f>
        <v>243</v>
      </c>
      <c r="G42" s="30">
        <f>VLOOKUP(B42,'[2]2022_1-4-5_Rohdaten'!$C$4:$S$57,5,FALSE)</f>
        <v>3266</v>
      </c>
      <c r="H42" s="30">
        <f>VLOOKUP(B42,'[2]2022_1-4-5_Rohdaten'!$C$4:$S$57,6,FALSE)</f>
        <v>1686</v>
      </c>
      <c r="I42" s="30">
        <f>VLOOKUP(B42,'[2]2022_1-4-5_Rohdaten'!$C$4:$S$57,7,FALSE)</f>
        <v>1823</v>
      </c>
      <c r="J42" s="30">
        <f>VLOOKUP(B42,'[2]2022_1-4-5_Rohdaten'!$C$4:$S$57,8,FALSE)</f>
        <v>1519</v>
      </c>
      <c r="K42" s="30">
        <f>VLOOKUP(B42,'[2]2022_1-4-5_Rohdaten'!$C$4:$S$57,9,FALSE)</f>
        <v>350</v>
      </c>
      <c r="L42" s="30">
        <f>VLOOKUP(B42,'[2]2022_1-4-5_Rohdaten'!$C$4:$S$57,10,FALSE)</f>
        <v>1169</v>
      </c>
      <c r="M42" s="30">
        <f>VLOOKUP(B42,'[2]2022_1-4-5_Rohdaten'!$C$4:$S$57,11,FALSE)</f>
        <v>839</v>
      </c>
      <c r="N42" s="30">
        <f>VLOOKUP(B42,'[2]2022_1-4-5_Rohdaten'!$C$4:$S$57,12,FALSE)</f>
        <v>680</v>
      </c>
      <c r="O42" s="30">
        <f>VLOOKUP(B42,'[2]2022_1-4-5_Rohdaten'!$C$4:$S$57,13,FALSE)</f>
        <v>1990</v>
      </c>
      <c r="P42" s="30">
        <f>VLOOKUP(B42,'[2]2022_1-4-5_Rohdaten'!$C$4:$S$57,14,FALSE)</f>
        <v>-107</v>
      </c>
      <c r="Q42" s="30">
        <f>VLOOKUP(B42,'[2]2022_1-4-5_Rohdaten'!$C$4:$S$57,15,FALSE)</f>
        <v>2097</v>
      </c>
      <c r="R42" s="30">
        <f>VLOOKUP(B42,'[2]2022_1-4-5_Rohdaten'!$C$4:$S$57,16,FALSE)</f>
        <v>847</v>
      </c>
      <c r="S42" s="30">
        <f>VLOOKUP(B42,'[2]2022_1-4-5_Rohdaten'!$C$4:$S$57,17,FALSE)</f>
        <v>1143</v>
      </c>
    </row>
    <row r="43" spans="2:19" s="35" customFormat="1" ht="16.5" customHeight="1" x14ac:dyDescent="0.3">
      <c r="B43" s="32">
        <v>3</v>
      </c>
      <c r="C43" s="33" t="str">
        <f>VLOOKUP(B43,[1]Tabelle1!$A$1:$C$68,2,FALSE)</f>
        <v>Statistische Region Lüneburg</v>
      </c>
      <c r="D43" s="32">
        <v>2022</v>
      </c>
      <c r="E43" s="34">
        <f>VLOOKUP(B43,'[2]2022_1-4-5_Rohdaten'!$C$4:$S$57,3,FALSE)</f>
        <v>56937</v>
      </c>
      <c r="F43" s="34">
        <f>VLOOKUP(B43,'[2]2022_1-4-5_Rohdaten'!$C$4:$S$57,4,FALSE)</f>
        <v>3318</v>
      </c>
      <c r="G43" s="34">
        <f>VLOOKUP(B43,'[2]2022_1-4-5_Rohdaten'!$C$4:$S$57,5,FALSE)</f>
        <v>53619</v>
      </c>
      <c r="H43" s="34">
        <f>VLOOKUP(B43,'[2]2022_1-4-5_Rohdaten'!$C$4:$S$57,6,FALSE)</f>
        <v>27862</v>
      </c>
      <c r="I43" s="34">
        <f>VLOOKUP(B43,'[2]2022_1-4-5_Rohdaten'!$C$4:$S$57,7,FALSE)</f>
        <v>29075</v>
      </c>
      <c r="J43" s="34">
        <f>VLOOKUP(B43,'[2]2022_1-4-5_Rohdaten'!$C$4:$S$57,8,FALSE)</f>
        <v>23843</v>
      </c>
      <c r="K43" s="34">
        <f>VLOOKUP(B43,'[2]2022_1-4-5_Rohdaten'!$C$4:$S$57,9,FALSE)</f>
        <v>5154</v>
      </c>
      <c r="L43" s="34">
        <f>VLOOKUP(B43,'[2]2022_1-4-5_Rohdaten'!$C$4:$S$57,10,FALSE)</f>
        <v>18689</v>
      </c>
      <c r="M43" s="34">
        <f>VLOOKUP(B43,'[2]2022_1-4-5_Rohdaten'!$C$4:$S$57,11,FALSE)</f>
        <v>13549</v>
      </c>
      <c r="N43" s="34">
        <f>VLOOKUP(B43,'[2]2022_1-4-5_Rohdaten'!$C$4:$S$57,12,FALSE)</f>
        <v>10294</v>
      </c>
      <c r="O43" s="34">
        <f>VLOOKUP(B43,'[2]2022_1-4-5_Rohdaten'!$C$4:$S$57,13,FALSE)</f>
        <v>33094</v>
      </c>
      <c r="P43" s="34">
        <f>VLOOKUP(B43,'[2]2022_1-4-5_Rohdaten'!$C$4:$S$57,14,FALSE)</f>
        <v>-1836</v>
      </c>
      <c r="Q43" s="34">
        <f>VLOOKUP(B43,'[2]2022_1-4-5_Rohdaten'!$C$4:$S$57,15,FALSE)</f>
        <v>34930</v>
      </c>
      <c r="R43" s="34">
        <f>VLOOKUP(B43,'[2]2022_1-4-5_Rohdaten'!$C$4:$S$57,16,FALSE)</f>
        <v>14313</v>
      </c>
      <c r="S43" s="34">
        <f>VLOOKUP(B43,'[2]2022_1-4-5_Rohdaten'!$C$4:$S$57,17,FALSE)</f>
        <v>18781</v>
      </c>
    </row>
    <row r="44" spans="2:19" s="31" customFormat="1" ht="8.25" customHeight="1" x14ac:dyDescent="0.3">
      <c r="B44" s="28">
        <v>401</v>
      </c>
      <c r="C44" s="29" t="str">
        <f>VLOOKUP(B44,[1]Tabelle1!$A$1:$C$68,2,FALSE)</f>
        <v>Delmenhorst, Stadt</v>
      </c>
      <c r="D44" s="28">
        <v>2022</v>
      </c>
      <c r="E44" s="30">
        <f>VLOOKUP(B44,'[2]2022_1-4-5_Rohdaten'!$C$4:$S$57,3,FALSE)</f>
        <v>2404</v>
      </c>
      <c r="F44" s="30">
        <f>VLOOKUP(B44,'[2]2022_1-4-5_Rohdaten'!$C$4:$S$57,4,FALSE)</f>
        <v>171</v>
      </c>
      <c r="G44" s="30">
        <f>VLOOKUP(B44,'[2]2022_1-4-5_Rohdaten'!$C$4:$S$57,5,FALSE)</f>
        <v>2233</v>
      </c>
      <c r="H44" s="30">
        <f>VLOOKUP(B44,'[2]2022_1-4-5_Rohdaten'!$C$4:$S$57,6,FALSE)</f>
        <v>1178</v>
      </c>
      <c r="I44" s="30">
        <f>VLOOKUP(B44,'[2]2022_1-4-5_Rohdaten'!$C$4:$S$57,7,FALSE)</f>
        <v>1226</v>
      </c>
      <c r="J44" s="30">
        <f>VLOOKUP(B44,'[2]2022_1-4-5_Rohdaten'!$C$4:$S$57,8,FALSE)</f>
        <v>1448</v>
      </c>
      <c r="K44" s="30">
        <f>VLOOKUP(B44,'[2]2022_1-4-5_Rohdaten'!$C$4:$S$57,9,FALSE)</f>
        <v>292</v>
      </c>
      <c r="L44" s="30">
        <f>VLOOKUP(B44,'[2]2022_1-4-5_Rohdaten'!$C$4:$S$57,10,FALSE)</f>
        <v>1156</v>
      </c>
      <c r="M44" s="30">
        <f>VLOOKUP(B44,'[2]2022_1-4-5_Rohdaten'!$C$4:$S$57,11,FALSE)</f>
        <v>838</v>
      </c>
      <c r="N44" s="30">
        <f>VLOOKUP(B44,'[2]2022_1-4-5_Rohdaten'!$C$4:$S$57,12,FALSE)</f>
        <v>610</v>
      </c>
      <c r="O44" s="30">
        <f>VLOOKUP(B44,'[2]2022_1-4-5_Rohdaten'!$C$4:$S$57,13,FALSE)</f>
        <v>956</v>
      </c>
      <c r="P44" s="30">
        <f>VLOOKUP(B44,'[2]2022_1-4-5_Rohdaten'!$C$4:$S$57,14,FALSE)</f>
        <v>-121</v>
      </c>
      <c r="Q44" s="30">
        <f>VLOOKUP(B44,'[2]2022_1-4-5_Rohdaten'!$C$4:$S$57,15,FALSE)</f>
        <v>1077</v>
      </c>
      <c r="R44" s="30">
        <f>VLOOKUP(B44,'[2]2022_1-4-5_Rohdaten'!$C$4:$S$57,16,FALSE)</f>
        <v>340</v>
      </c>
      <c r="S44" s="30">
        <f>VLOOKUP(B44,'[2]2022_1-4-5_Rohdaten'!$C$4:$S$57,17,FALSE)</f>
        <v>616</v>
      </c>
    </row>
    <row r="45" spans="2:19" s="31" customFormat="1" ht="8.25" customHeight="1" x14ac:dyDescent="0.3">
      <c r="B45" s="28">
        <v>402</v>
      </c>
      <c r="C45" s="29" t="str">
        <f>VLOOKUP(B45,[1]Tabelle1!$A$1:$C$68,2,FALSE)</f>
        <v>Emden, Stadt</v>
      </c>
      <c r="D45" s="28">
        <v>2022</v>
      </c>
      <c r="E45" s="30">
        <f>VLOOKUP(B45,'[2]2022_1-4-5_Rohdaten'!$C$4:$S$57,3,FALSE)</f>
        <v>1626</v>
      </c>
      <c r="F45" s="30">
        <f>VLOOKUP(B45,'[2]2022_1-4-5_Rohdaten'!$C$4:$S$57,4,FALSE)</f>
        <v>114</v>
      </c>
      <c r="G45" s="30">
        <f>VLOOKUP(B45,'[2]2022_1-4-5_Rohdaten'!$C$4:$S$57,5,FALSE)</f>
        <v>1512</v>
      </c>
      <c r="H45" s="30">
        <f>VLOOKUP(B45,'[2]2022_1-4-5_Rohdaten'!$C$4:$S$57,6,FALSE)</f>
        <v>833</v>
      </c>
      <c r="I45" s="30">
        <f>VLOOKUP(B45,'[2]2022_1-4-5_Rohdaten'!$C$4:$S$57,7,FALSE)</f>
        <v>793</v>
      </c>
      <c r="J45" s="30">
        <f>VLOOKUP(B45,'[2]2022_1-4-5_Rohdaten'!$C$4:$S$57,8,FALSE)</f>
        <v>479</v>
      </c>
      <c r="K45" s="30">
        <f>VLOOKUP(B45,'[2]2022_1-4-5_Rohdaten'!$C$4:$S$57,9,FALSE)</f>
        <v>132</v>
      </c>
      <c r="L45" s="30">
        <f>VLOOKUP(B45,'[2]2022_1-4-5_Rohdaten'!$C$4:$S$57,10,FALSE)</f>
        <v>347</v>
      </c>
      <c r="M45" s="30">
        <f>VLOOKUP(B45,'[2]2022_1-4-5_Rohdaten'!$C$4:$S$57,11,FALSE)</f>
        <v>304</v>
      </c>
      <c r="N45" s="30">
        <f>VLOOKUP(B45,'[2]2022_1-4-5_Rohdaten'!$C$4:$S$57,12,FALSE)</f>
        <v>175</v>
      </c>
      <c r="O45" s="30">
        <f>VLOOKUP(B45,'[2]2022_1-4-5_Rohdaten'!$C$4:$S$57,13,FALSE)</f>
        <v>1147</v>
      </c>
      <c r="P45" s="30">
        <f>VLOOKUP(B45,'[2]2022_1-4-5_Rohdaten'!$C$4:$S$57,14,FALSE)</f>
        <v>-18</v>
      </c>
      <c r="Q45" s="30">
        <f>VLOOKUP(B45,'[2]2022_1-4-5_Rohdaten'!$C$4:$S$57,15,FALSE)</f>
        <v>1165</v>
      </c>
      <c r="R45" s="30">
        <f>VLOOKUP(B45,'[2]2022_1-4-5_Rohdaten'!$C$4:$S$57,16,FALSE)</f>
        <v>529</v>
      </c>
      <c r="S45" s="30">
        <f>VLOOKUP(B45,'[2]2022_1-4-5_Rohdaten'!$C$4:$S$57,17,FALSE)</f>
        <v>618</v>
      </c>
    </row>
    <row r="46" spans="2:19" s="31" customFormat="1" ht="8.25" customHeight="1" x14ac:dyDescent="0.3">
      <c r="B46" s="28">
        <v>403</v>
      </c>
      <c r="C46" s="29" t="str">
        <f>VLOOKUP(B46,[1]Tabelle1!$A$1:$C$68,2,FALSE)</f>
        <v>Oldenburg (Oldb), Stadt</v>
      </c>
      <c r="D46" s="28">
        <v>2022</v>
      </c>
      <c r="E46" s="30">
        <f>VLOOKUP(B46,'[2]2022_1-4-5_Rohdaten'!$C$4:$S$57,3,FALSE)</f>
        <v>5381</v>
      </c>
      <c r="F46" s="30">
        <f>VLOOKUP(B46,'[2]2022_1-4-5_Rohdaten'!$C$4:$S$57,4,FALSE)</f>
        <v>416</v>
      </c>
      <c r="G46" s="30">
        <f>VLOOKUP(B46,'[2]2022_1-4-5_Rohdaten'!$C$4:$S$57,5,FALSE)</f>
        <v>4965</v>
      </c>
      <c r="H46" s="30">
        <f>VLOOKUP(B46,'[2]2022_1-4-5_Rohdaten'!$C$4:$S$57,6,FALSE)</f>
        <v>2788</v>
      </c>
      <c r="I46" s="30">
        <f>VLOOKUP(B46,'[2]2022_1-4-5_Rohdaten'!$C$4:$S$57,7,FALSE)</f>
        <v>2593</v>
      </c>
      <c r="J46" s="30">
        <f>VLOOKUP(B46,'[2]2022_1-4-5_Rohdaten'!$C$4:$S$57,8,FALSE)</f>
        <v>2135</v>
      </c>
      <c r="K46" s="30">
        <f>VLOOKUP(B46,'[2]2022_1-4-5_Rohdaten'!$C$4:$S$57,9,FALSE)</f>
        <v>612</v>
      </c>
      <c r="L46" s="30">
        <f>VLOOKUP(B46,'[2]2022_1-4-5_Rohdaten'!$C$4:$S$57,10,FALSE)</f>
        <v>1523</v>
      </c>
      <c r="M46" s="30">
        <f>VLOOKUP(B46,'[2]2022_1-4-5_Rohdaten'!$C$4:$S$57,11,FALSE)</f>
        <v>1277</v>
      </c>
      <c r="N46" s="30">
        <f>VLOOKUP(B46,'[2]2022_1-4-5_Rohdaten'!$C$4:$S$57,12,FALSE)</f>
        <v>858</v>
      </c>
      <c r="O46" s="30">
        <f>VLOOKUP(B46,'[2]2022_1-4-5_Rohdaten'!$C$4:$S$57,13,FALSE)</f>
        <v>3246</v>
      </c>
      <c r="P46" s="30">
        <f>VLOOKUP(B46,'[2]2022_1-4-5_Rohdaten'!$C$4:$S$57,14,FALSE)</f>
        <v>-196</v>
      </c>
      <c r="Q46" s="30">
        <f>VLOOKUP(B46,'[2]2022_1-4-5_Rohdaten'!$C$4:$S$57,15,FALSE)</f>
        <v>3442</v>
      </c>
      <c r="R46" s="30">
        <f>VLOOKUP(B46,'[2]2022_1-4-5_Rohdaten'!$C$4:$S$57,16,FALSE)</f>
        <v>1511</v>
      </c>
      <c r="S46" s="30">
        <f>VLOOKUP(B46,'[2]2022_1-4-5_Rohdaten'!$C$4:$S$57,17,FALSE)</f>
        <v>1735</v>
      </c>
    </row>
    <row r="47" spans="2:19" s="31" customFormat="1" ht="8.25" customHeight="1" x14ac:dyDescent="0.3">
      <c r="B47" s="28">
        <v>404</v>
      </c>
      <c r="C47" s="29" t="str">
        <f>VLOOKUP(B47,[1]Tabelle1!$A$1:$C$68,2,FALSE)</f>
        <v>Osnabrück, Stadt</v>
      </c>
      <c r="D47" s="28">
        <v>2022</v>
      </c>
      <c r="E47" s="30">
        <f>VLOOKUP(B47,'[2]2022_1-4-5_Rohdaten'!$C$4:$S$57,3,FALSE)</f>
        <v>6059</v>
      </c>
      <c r="F47" s="30">
        <f>VLOOKUP(B47,'[2]2022_1-4-5_Rohdaten'!$C$4:$S$57,4,FALSE)</f>
        <v>335</v>
      </c>
      <c r="G47" s="30">
        <f>VLOOKUP(B47,'[2]2022_1-4-5_Rohdaten'!$C$4:$S$57,5,FALSE)</f>
        <v>5724</v>
      </c>
      <c r="H47" s="30">
        <f>VLOOKUP(B47,'[2]2022_1-4-5_Rohdaten'!$C$4:$S$57,6,FALSE)</f>
        <v>2901</v>
      </c>
      <c r="I47" s="30">
        <f>VLOOKUP(B47,'[2]2022_1-4-5_Rohdaten'!$C$4:$S$57,7,FALSE)</f>
        <v>3158</v>
      </c>
      <c r="J47" s="30">
        <f>VLOOKUP(B47,'[2]2022_1-4-5_Rohdaten'!$C$4:$S$57,8,FALSE)</f>
        <v>2145</v>
      </c>
      <c r="K47" s="30">
        <f>VLOOKUP(B47,'[2]2022_1-4-5_Rohdaten'!$C$4:$S$57,9,FALSE)</f>
        <v>495</v>
      </c>
      <c r="L47" s="30">
        <f>VLOOKUP(B47,'[2]2022_1-4-5_Rohdaten'!$C$4:$S$57,10,FALSE)</f>
        <v>1650</v>
      </c>
      <c r="M47" s="30">
        <f>VLOOKUP(B47,'[2]2022_1-4-5_Rohdaten'!$C$4:$S$57,11,FALSE)</f>
        <v>1189</v>
      </c>
      <c r="N47" s="30">
        <f>VLOOKUP(B47,'[2]2022_1-4-5_Rohdaten'!$C$4:$S$57,12,FALSE)</f>
        <v>956</v>
      </c>
      <c r="O47" s="30">
        <f>VLOOKUP(B47,'[2]2022_1-4-5_Rohdaten'!$C$4:$S$57,13,FALSE)</f>
        <v>3914</v>
      </c>
      <c r="P47" s="30">
        <f>VLOOKUP(B47,'[2]2022_1-4-5_Rohdaten'!$C$4:$S$57,14,FALSE)</f>
        <v>-160</v>
      </c>
      <c r="Q47" s="30">
        <f>VLOOKUP(B47,'[2]2022_1-4-5_Rohdaten'!$C$4:$S$57,15,FALSE)</f>
        <v>4074</v>
      </c>
      <c r="R47" s="30">
        <f>VLOOKUP(B47,'[2]2022_1-4-5_Rohdaten'!$C$4:$S$57,16,FALSE)</f>
        <v>1712</v>
      </c>
      <c r="S47" s="30">
        <f>VLOOKUP(B47,'[2]2022_1-4-5_Rohdaten'!$C$4:$S$57,17,FALSE)</f>
        <v>2202</v>
      </c>
    </row>
    <row r="48" spans="2:19" s="31" customFormat="1" ht="8.25" customHeight="1" x14ac:dyDescent="0.3">
      <c r="B48" s="28">
        <v>405</v>
      </c>
      <c r="C48" s="29" t="str">
        <f>VLOOKUP(B48,[1]Tabelle1!$A$1:$C$68,2,FALSE)</f>
        <v>Wilhelmshaven, Stadt</v>
      </c>
      <c r="D48" s="28">
        <v>2022</v>
      </c>
      <c r="E48" s="30">
        <f>VLOOKUP(B48,'[2]2022_1-4-5_Rohdaten'!$C$4:$S$57,3,FALSE)</f>
        <v>2205</v>
      </c>
      <c r="F48" s="30">
        <f>VLOOKUP(B48,'[2]2022_1-4-5_Rohdaten'!$C$4:$S$57,4,FALSE)</f>
        <v>238</v>
      </c>
      <c r="G48" s="30">
        <f>VLOOKUP(B48,'[2]2022_1-4-5_Rohdaten'!$C$4:$S$57,5,FALSE)</f>
        <v>1967</v>
      </c>
      <c r="H48" s="30">
        <f>VLOOKUP(B48,'[2]2022_1-4-5_Rohdaten'!$C$4:$S$57,6,FALSE)</f>
        <v>1071</v>
      </c>
      <c r="I48" s="30">
        <f>VLOOKUP(B48,'[2]2022_1-4-5_Rohdaten'!$C$4:$S$57,7,FALSE)</f>
        <v>1134</v>
      </c>
      <c r="J48" s="30">
        <f>VLOOKUP(B48,'[2]2022_1-4-5_Rohdaten'!$C$4:$S$57,8,FALSE)</f>
        <v>805</v>
      </c>
      <c r="K48" s="30">
        <f>VLOOKUP(B48,'[2]2022_1-4-5_Rohdaten'!$C$4:$S$57,9,FALSE)</f>
        <v>287</v>
      </c>
      <c r="L48" s="30">
        <f>VLOOKUP(B48,'[2]2022_1-4-5_Rohdaten'!$C$4:$S$57,10,FALSE)</f>
        <v>518</v>
      </c>
      <c r="M48" s="30">
        <f>VLOOKUP(B48,'[2]2022_1-4-5_Rohdaten'!$C$4:$S$57,11,FALSE)</f>
        <v>490</v>
      </c>
      <c r="N48" s="30">
        <f>VLOOKUP(B48,'[2]2022_1-4-5_Rohdaten'!$C$4:$S$57,12,FALSE)</f>
        <v>315</v>
      </c>
      <c r="O48" s="30">
        <f>VLOOKUP(B48,'[2]2022_1-4-5_Rohdaten'!$C$4:$S$57,13,FALSE)</f>
        <v>1400</v>
      </c>
      <c r="P48" s="30">
        <f>VLOOKUP(B48,'[2]2022_1-4-5_Rohdaten'!$C$4:$S$57,14,FALSE)</f>
        <v>-49</v>
      </c>
      <c r="Q48" s="30">
        <f>VLOOKUP(B48,'[2]2022_1-4-5_Rohdaten'!$C$4:$S$57,15,FALSE)</f>
        <v>1449</v>
      </c>
      <c r="R48" s="30">
        <f>VLOOKUP(B48,'[2]2022_1-4-5_Rohdaten'!$C$4:$S$57,16,FALSE)</f>
        <v>581</v>
      </c>
      <c r="S48" s="30">
        <f>VLOOKUP(B48,'[2]2022_1-4-5_Rohdaten'!$C$4:$S$57,17,FALSE)</f>
        <v>819</v>
      </c>
    </row>
    <row r="49" spans="2:19" s="31" customFormat="1" ht="8.25" customHeight="1" x14ac:dyDescent="0.3">
      <c r="B49" s="28">
        <v>451</v>
      </c>
      <c r="C49" s="29" t="str">
        <f>VLOOKUP(B49,[1]Tabelle1!$A$1:$C$68,2,FALSE)</f>
        <v>Ammerland</v>
      </c>
      <c r="D49" s="28">
        <v>2022</v>
      </c>
      <c r="E49" s="30">
        <f>VLOOKUP(B49,'[2]2022_1-4-5_Rohdaten'!$C$4:$S$57,3,FALSE)</f>
        <v>3119</v>
      </c>
      <c r="F49" s="30">
        <f>VLOOKUP(B49,'[2]2022_1-4-5_Rohdaten'!$C$4:$S$57,4,FALSE)</f>
        <v>161</v>
      </c>
      <c r="G49" s="30">
        <f>VLOOKUP(B49,'[2]2022_1-4-5_Rohdaten'!$C$4:$S$57,5,FALSE)</f>
        <v>2958</v>
      </c>
      <c r="H49" s="30">
        <f>VLOOKUP(B49,'[2]2022_1-4-5_Rohdaten'!$C$4:$S$57,6,FALSE)</f>
        <v>1547</v>
      </c>
      <c r="I49" s="30">
        <f>VLOOKUP(B49,'[2]2022_1-4-5_Rohdaten'!$C$4:$S$57,7,FALSE)</f>
        <v>1572</v>
      </c>
      <c r="J49" s="30">
        <f>VLOOKUP(B49,'[2]2022_1-4-5_Rohdaten'!$C$4:$S$57,8,FALSE)</f>
        <v>1621</v>
      </c>
      <c r="K49" s="30">
        <f>VLOOKUP(B49,'[2]2022_1-4-5_Rohdaten'!$C$4:$S$57,9,FALSE)</f>
        <v>247</v>
      </c>
      <c r="L49" s="30">
        <f>VLOOKUP(B49,'[2]2022_1-4-5_Rohdaten'!$C$4:$S$57,10,FALSE)</f>
        <v>1374</v>
      </c>
      <c r="M49" s="30">
        <f>VLOOKUP(B49,'[2]2022_1-4-5_Rohdaten'!$C$4:$S$57,11,FALSE)</f>
        <v>969</v>
      </c>
      <c r="N49" s="30">
        <f>VLOOKUP(B49,'[2]2022_1-4-5_Rohdaten'!$C$4:$S$57,12,FALSE)</f>
        <v>652</v>
      </c>
      <c r="O49" s="30">
        <f>VLOOKUP(B49,'[2]2022_1-4-5_Rohdaten'!$C$4:$S$57,13,FALSE)</f>
        <v>1498</v>
      </c>
      <c r="P49" s="30">
        <f>VLOOKUP(B49,'[2]2022_1-4-5_Rohdaten'!$C$4:$S$57,14,FALSE)</f>
        <v>-86</v>
      </c>
      <c r="Q49" s="30">
        <f>VLOOKUP(B49,'[2]2022_1-4-5_Rohdaten'!$C$4:$S$57,15,FALSE)</f>
        <v>1584</v>
      </c>
      <c r="R49" s="30">
        <f>VLOOKUP(B49,'[2]2022_1-4-5_Rohdaten'!$C$4:$S$57,16,FALSE)</f>
        <v>578</v>
      </c>
      <c r="S49" s="30">
        <f>VLOOKUP(B49,'[2]2022_1-4-5_Rohdaten'!$C$4:$S$57,17,FALSE)</f>
        <v>920</v>
      </c>
    </row>
    <row r="50" spans="2:19" s="31" customFormat="1" ht="8.25" customHeight="1" x14ac:dyDescent="0.3">
      <c r="B50" s="28">
        <v>452</v>
      </c>
      <c r="C50" s="29" t="str">
        <f>VLOOKUP(B50,[1]Tabelle1!$A$1:$C$68,2,FALSE)</f>
        <v>Aurich</v>
      </c>
      <c r="D50" s="28">
        <v>2022</v>
      </c>
      <c r="E50" s="30">
        <f>VLOOKUP(B50,'[2]2022_1-4-5_Rohdaten'!$C$4:$S$57,3,FALSE)</f>
        <v>3715</v>
      </c>
      <c r="F50" s="30">
        <f>VLOOKUP(B50,'[2]2022_1-4-5_Rohdaten'!$C$4:$S$57,4,FALSE)</f>
        <v>318</v>
      </c>
      <c r="G50" s="30">
        <f>VLOOKUP(B50,'[2]2022_1-4-5_Rohdaten'!$C$4:$S$57,5,FALSE)</f>
        <v>3397</v>
      </c>
      <c r="H50" s="30">
        <f>VLOOKUP(B50,'[2]2022_1-4-5_Rohdaten'!$C$4:$S$57,6,FALSE)</f>
        <v>1770</v>
      </c>
      <c r="I50" s="30">
        <f>VLOOKUP(B50,'[2]2022_1-4-5_Rohdaten'!$C$4:$S$57,7,FALSE)</f>
        <v>1945</v>
      </c>
      <c r="J50" s="30">
        <f>VLOOKUP(B50,'[2]2022_1-4-5_Rohdaten'!$C$4:$S$57,8,FALSE)</f>
        <v>1710</v>
      </c>
      <c r="K50" s="30">
        <f>VLOOKUP(B50,'[2]2022_1-4-5_Rohdaten'!$C$4:$S$57,9,FALSE)</f>
        <v>461</v>
      </c>
      <c r="L50" s="30">
        <f>VLOOKUP(B50,'[2]2022_1-4-5_Rohdaten'!$C$4:$S$57,10,FALSE)</f>
        <v>1249</v>
      </c>
      <c r="M50" s="30">
        <f>VLOOKUP(B50,'[2]2022_1-4-5_Rohdaten'!$C$4:$S$57,11,FALSE)</f>
        <v>931</v>
      </c>
      <c r="N50" s="30">
        <f>VLOOKUP(B50,'[2]2022_1-4-5_Rohdaten'!$C$4:$S$57,12,FALSE)</f>
        <v>779</v>
      </c>
      <c r="O50" s="30">
        <f>VLOOKUP(B50,'[2]2022_1-4-5_Rohdaten'!$C$4:$S$57,13,FALSE)</f>
        <v>2005</v>
      </c>
      <c r="P50" s="30">
        <f>VLOOKUP(B50,'[2]2022_1-4-5_Rohdaten'!$C$4:$S$57,14,FALSE)</f>
        <v>-143</v>
      </c>
      <c r="Q50" s="30">
        <f>VLOOKUP(B50,'[2]2022_1-4-5_Rohdaten'!$C$4:$S$57,15,FALSE)</f>
        <v>2148</v>
      </c>
      <c r="R50" s="30">
        <f>VLOOKUP(B50,'[2]2022_1-4-5_Rohdaten'!$C$4:$S$57,16,FALSE)</f>
        <v>839</v>
      </c>
      <c r="S50" s="30">
        <f>VLOOKUP(B50,'[2]2022_1-4-5_Rohdaten'!$C$4:$S$57,17,FALSE)</f>
        <v>1166</v>
      </c>
    </row>
    <row r="51" spans="2:19" s="31" customFormat="1" ht="8.25" customHeight="1" x14ac:dyDescent="0.3">
      <c r="B51" s="28">
        <v>453</v>
      </c>
      <c r="C51" s="29" t="str">
        <f>VLOOKUP(B51,[1]Tabelle1!$A$1:$C$68,2,FALSE)</f>
        <v>Cloppenburg</v>
      </c>
      <c r="D51" s="28">
        <v>2022</v>
      </c>
      <c r="E51" s="30">
        <f>VLOOKUP(B51,'[2]2022_1-4-5_Rohdaten'!$C$4:$S$57,3,FALSE)</f>
        <v>12178</v>
      </c>
      <c r="F51" s="30">
        <f>VLOOKUP(B51,'[2]2022_1-4-5_Rohdaten'!$C$4:$S$57,4,FALSE)</f>
        <v>232</v>
      </c>
      <c r="G51" s="30">
        <f>VLOOKUP(B51,'[2]2022_1-4-5_Rohdaten'!$C$4:$S$57,5,FALSE)</f>
        <v>11946</v>
      </c>
      <c r="H51" s="30">
        <f>VLOOKUP(B51,'[2]2022_1-4-5_Rohdaten'!$C$4:$S$57,6,FALSE)</f>
        <v>7018</v>
      </c>
      <c r="I51" s="30">
        <f>VLOOKUP(B51,'[2]2022_1-4-5_Rohdaten'!$C$4:$S$57,7,FALSE)</f>
        <v>5160</v>
      </c>
      <c r="J51" s="30">
        <f>VLOOKUP(B51,'[2]2022_1-4-5_Rohdaten'!$C$4:$S$57,8,FALSE)</f>
        <v>9335</v>
      </c>
      <c r="K51" s="30">
        <f>VLOOKUP(B51,'[2]2022_1-4-5_Rohdaten'!$C$4:$S$57,9,FALSE)</f>
        <v>531</v>
      </c>
      <c r="L51" s="30">
        <f>VLOOKUP(B51,'[2]2022_1-4-5_Rohdaten'!$C$4:$S$57,10,FALSE)</f>
        <v>8804</v>
      </c>
      <c r="M51" s="30">
        <f>VLOOKUP(B51,'[2]2022_1-4-5_Rohdaten'!$C$4:$S$57,11,FALSE)</f>
        <v>5911</v>
      </c>
      <c r="N51" s="30">
        <f>VLOOKUP(B51,'[2]2022_1-4-5_Rohdaten'!$C$4:$S$57,12,FALSE)</f>
        <v>3424</v>
      </c>
      <c r="O51" s="30">
        <f>VLOOKUP(B51,'[2]2022_1-4-5_Rohdaten'!$C$4:$S$57,13,FALSE)</f>
        <v>2843</v>
      </c>
      <c r="P51" s="30">
        <f>VLOOKUP(B51,'[2]2022_1-4-5_Rohdaten'!$C$4:$S$57,14,FALSE)</f>
        <v>-299</v>
      </c>
      <c r="Q51" s="30">
        <f>VLOOKUP(B51,'[2]2022_1-4-5_Rohdaten'!$C$4:$S$57,15,FALSE)</f>
        <v>3142</v>
      </c>
      <c r="R51" s="30">
        <f>VLOOKUP(B51,'[2]2022_1-4-5_Rohdaten'!$C$4:$S$57,16,FALSE)</f>
        <v>1107</v>
      </c>
      <c r="S51" s="30">
        <f>VLOOKUP(B51,'[2]2022_1-4-5_Rohdaten'!$C$4:$S$57,17,FALSE)</f>
        <v>1736</v>
      </c>
    </row>
    <row r="52" spans="2:19" s="31" customFormat="1" ht="8.25" customHeight="1" x14ac:dyDescent="0.3">
      <c r="B52" s="28">
        <v>454</v>
      </c>
      <c r="C52" s="29" t="str">
        <f>VLOOKUP(B52,[1]Tabelle1!$A$1:$C$68,2,FALSE)</f>
        <v>Emsland</v>
      </c>
      <c r="D52" s="28">
        <v>2022</v>
      </c>
      <c r="E52" s="30">
        <f>VLOOKUP(B52,'[2]2022_1-4-5_Rohdaten'!$C$4:$S$57,3,FALSE)</f>
        <v>12973</v>
      </c>
      <c r="F52" s="30">
        <f>VLOOKUP(B52,'[2]2022_1-4-5_Rohdaten'!$C$4:$S$57,4,FALSE)</f>
        <v>577</v>
      </c>
      <c r="G52" s="30">
        <f>VLOOKUP(B52,'[2]2022_1-4-5_Rohdaten'!$C$4:$S$57,5,FALSE)</f>
        <v>12396</v>
      </c>
      <c r="H52" s="30">
        <f>VLOOKUP(B52,'[2]2022_1-4-5_Rohdaten'!$C$4:$S$57,6,FALSE)</f>
        <v>7643</v>
      </c>
      <c r="I52" s="30">
        <f>VLOOKUP(B52,'[2]2022_1-4-5_Rohdaten'!$C$4:$S$57,7,FALSE)</f>
        <v>5330</v>
      </c>
      <c r="J52" s="30">
        <f>VLOOKUP(B52,'[2]2022_1-4-5_Rohdaten'!$C$4:$S$57,8,FALSE)</f>
        <v>8000</v>
      </c>
      <c r="K52" s="30">
        <f>VLOOKUP(B52,'[2]2022_1-4-5_Rohdaten'!$C$4:$S$57,9,FALSE)</f>
        <v>770</v>
      </c>
      <c r="L52" s="30">
        <f>VLOOKUP(B52,'[2]2022_1-4-5_Rohdaten'!$C$4:$S$57,10,FALSE)</f>
        <v>7230</v>
      </c>
      <c r="M52" s="30">
        <f>VLOOKUP(B52,'[2]2022_1-4-5_Rohdaten'!$C$4:$S$57,11,FALSE)</f>
        <v>5421</v>
      </c>
      <c r="N52" s="30">
        <f>VLOOKUP(B52,'[2]2022_1-4-5_Rohdaten'!$C$4:$S$57,12,FALSE)</f>
        <v>2579</v>
      </c>
      <c r="O52" s="30">
        <f>VLOOKUP(B52,'[2]2022_1-4-5_Rohdaten'!$C$4:$S$57,13,FALSE)</f>
        <v>4973</v>
      </c>
      <c r="P52" s="30">
        <f>VLOOKUP(B52,'[2]2022_1-4-5_Rohdaten'!$C$4:$S$57,14,FALSE)</f>
        <v>-193</v>
      </c>
      <c r="Q52" s="30">
        <f>VLOOKUP(B52,'[2]2022_1-4-5_Rohdaten'!$C$4:$S$57,15,FALSE)</f>
        <v>5166</v>
      </c>
      <c r="R52" s="30">
        <f>VLOOKUP(B52,'[2]2022_1-4-5_Rohdaten'!$C$4:$S$57,16,FALSE)</f>
        <v>2222</v>
      </c>
      <c r="S52" s="30">
        <f>VLOOKUP(B52,'[2]2022_1-4-5_Rohdaten'!$C$4:$S$57,17,FALSE)</f>
        <v>2751</v>
      </c>
    </row>
    <row r="53" spans="2:19" s="31" customFormat="1" ht="8.25" customHeight="1" x14ac:dyDescent="0.3">
      <c r="B53" s="28">
        <v>455</v>
      </c>
      <c r="C53" s="29" t="str">
        <f>VLOOKUP(B53,[1]Tabelle1!$A$1:$C$68,2,FALSE)</f>
        <v>Friesland</v>
      </c>
      <c r="D53" s="28">
        <v>2022</v>
      </c>
      <c r="E53" s="30">
        <f>VLOOKUP(B53,'[2]2022_1-4-5_Rohdaten'!$C$4:$S$57,3,FALSE)</f>
        <v>1955</v>
      </c>
      <c r="F53" s="30">
        <f>VLOOKUP(B53,'[2]2022_1-4-5_Rohdaten'!$C$4:$S$57,4,FALSE)</f>
        <v>115</v>
      </c>
      <c r="G53" s="30">
        <f>VLOOKUP(B53,'[2]2022_1-4-5_Rohdaten'!$C$4:$S$57,5,FALSE)</f>
        <v>1840</v>
      </c>
      <c r="H53" s="30">
        <f>VLOOKUP(B53,'[2]2022_1-4-5_Rohdaten'!$C$4:$S$57,6,FALSE)</f>
        <v>948</v>
      </c>
      <c r="I53" s="30">
        <f>VLOOKUP(B53,'[2]2022_1-4-5_Rohdaten'!$C$4:$S$57,7,FALSE)</f>
        <v>1007</v>
      </c>
      <c r="J53" s="30">
        <f>VLOOKUP(B53,'[2]2022_1-4-5_Rohdaten'!$C$4:$S$57,8,FALSE)</f>
        <v>788</v>
      </c>
      <c r="K53" s="30">
        <f>VLOOKUP(B53,'[2]2022_1-4-5_Rohdaten'!$C$4:$S$57,9,FALSE)</f>
        <v>250</v>
      </c>
      <c r="L53" s="30">
        <f>VLOOKUP(B53,'[2]2022_1-4-5_Rohdaten'!$C$4:$S$57,10,FALSE)</f>
        <v>538</v>
      </c>
      <c r="M53" s="30">
        <f>VLOOKUP(B53,'[2]2022_1-4-5_Rohdaten'!$C$4:$S$57,11,FALSE)</f>
        <v>447</v>
      </c>
      <c r="N53" s="30">
        <f>VLOOKUP(B53,'[2]2022_1-4-5_Rohdaten'!$C$4:$S$57,12,FALSE)</f>
        <v>341</v>
      </c>
      <c r="O53" s="30">
        <f>VLOOKUP(B53,'[2]2022_1-4-5_Rohdaten'!$C$4:$S$57,13,FALSE)</f>
        <v>1167</v>
      </c>
      <c r="P53" s="30">
        <f>VLOOKUP(B53,'[2]2022_1-4-5_Rohdaten'!$C$4:$S$57,14,FALSE)</f>
        <v>-135</v>
      </c>
      <c r="Q53" s="30">
        <f>VLOOKUP(B53,'[2]2022_1-4-5_Rohdaten'!$C$4:$S$57,15,FALSE)</f>
        <v>1302</v>
      </c>
      <c r="R53" s="30">
        <f>VLOOKUP(B53,'[2]2022_1-4-5_Rohdaten'!$C$4:$S$57,16,FALSE)</f>
        <v>501</v>
      </c>
      <c r="S53" s="30">
        <f>VLOOKUP(B53,'[2]2022_1-4-5_Rohdaten'!$C$4:$S$57,17,FALSE)</f>
        <v>666</v>
      </c>
    </row>
    <row r="54" spans="2:19" s="31" customFormat="1" ht="8.25" customHeight="1" x14ac:dyDescent="0.3">
      <c r="B54" s="28">
        <v>456</v>
      </c>
      <c r="C54" s="29" t="str">
        <f>VLOOKUP(B54,[1]Tabelle1!$A$1:$C$68,2,FALSE)</f>
        <v>Grafschaft Bentheim</v>
      </c>
      <c r="D54" s="28">
        <v>2022</v>
      </c>
      <c r="E54" s="30">
        <f>VLOOKUP(B54,'[2]2022_1-4-5_Rohdaten'!$C$4:$S$57,3,FALSE)</f>
        <v>3826</v>
      </c>
      <c r="F54" s="30">
        <f>VLOOKUP(B54,'[2]2022_1-4-5_Rohdaten'!$C$4:$S$57,4,FALSE)</f>
        <v>159</v>
      </c>
      <c r="G54" s="30">
        <f>VLOOKUP(B54,'[2]2022_1-4-5_Rohdaten'!$C$4:$S$57,5,FALSE)</f>
        <v>3667</v>
      </c>
      <c r="H54" s="30">
        <f>VLOOKUP(B54,'[2]2022_1-4-5_Rohdaten'!$C$4:$S$57,6,FALSE)</f>
        <v>1899</v>
      </c>
      <c r="I54" s="30">
        <f>VLOOKUP(B54,'[2]2022_1-4-5_Rohdaten'!$C$4:$S$57,7,FALSE)</f>
        <v>1927</v>
      </c>
      <c r="J54" s="30">
        <f>VLOOKUP(B54,'[2]2022_1-4-5_Rohdaten'!$C$4:$S$57,8,FALSE)</f>
        <v>1758</v>
      </c>
      <c r="K54" s="30">
        <f>VLOOKUP(B54,'[2]2022_1-4-5_Rohdaten'!$C$4:$S$57,9,FALSE)</f>
        <v>239</v>
      </c>
      <c r="L54" s="30">
        <f>VLOOKUP(B54,'[2]2022_1-4-5_Rohdaten'!$C$4:$S$57,10,FALSE)</f>
        <v>1519</v>
      </c>
      <c r="M54" s="30">
        <f>VLOOKUP(B54,'[2]2022_1-4-5_Rohdaten'!$C$4:$S$57,11,FALSE)</f>
        <v>1049</v>
      </c>
      <c r="N54" s="30">
        <f>VLOOKUP(B54,'[2]2022_1-4-5_Rohdaten'!$C$4:$S$57,12,FALSE)</f>
        <v>709</v>
      </c>
      <c r="O54" s="30">
        <f>VLOOKUP(B54,'[2]2022_1-4-5_Rohdaten'!$C$4:$S$57,13,FALSE)</f>
        <v>2068</v>
      </c>
      <c r="P54" s="30">
        <f>VLOOKUP(B54,'[2]2022_1-4-5_Rohdaten'!$C$4:$S$57,14,FALSE)</f>
        <v>-80</v>
      </c>
      <c r="Q54" s="30">
        <f>VLOOKUP(B54,'[2]2022_1-4-5_Rohdaten'!$C$4:$S$57,15,FALSE)</f>
        <v>2148</v>
      </c>
      <c r="R54" s="30">
        <f>VLOOKUP(B54,'[2]2022_1-4-5_Rohdaten'!$C$4:$S$57,16,FALSE)</f>
        <v>850</v>
      </c>
      <c r="S54" s="30">
        <f>VLOOKUP(B54,'[2]2022_1-4-5_Rohdaten'!$C$4:$S$57,17,FALSE)</f>
        <v>1218</v>
      </c>
    </row>
    <row r="55" spans="2:19" s="31" customFormat="1" ht="8.25" customHeight="1" x14ac:dyDescent="0.3">
      <c r="B55" s="28">
        <v>457</v>
      </c>
      <c r="C55" s="29" t="str">
        <f>VLOOKUP(B55,[1]Tabelle1!$A$1:$C$68,2,FALSE)</f>
        <v>Leer</v>
      </c>
      <c r="D55" s="28">
        <v>2022</v>
      </c>
      <c r="E55" s="30">
        <f>VLOOKUP(B55,'[2]2022_1-4-5_Rohdaten'!$C$4:$S$57,3,FALSE)</f>
        <v>3796</v>
      </c>
      <c r="F55" s="30">
        <f>VLOOKUP(B55,'[2]2022_1-4-5_Rohdaten'!$C$4:$S$57,4,FALSE)</f>
        <v>268</v>
      </c>
      <c r="G55" s="30">
        <f>VLOOKUP(B55,'[2]2022_1-4-5_Rohdaten'!$C$4:$S$57,5,FALSE)</f>
        <v>3528</v>
      </c>
      <c r="H55" s="30">
        <f>VLOOKUP(B55,'[2]2022_1-4-5_Rohdaten'!$C$4:$S$57,6,FALSE)</f>
        <v>1921</v>
      </c>
      <c r="I55" s="30">
        <f>VLOOKUP(B55,'[2]2022_1-4-5_Rohdaten'!$C$4:$S$57,7,FALSE)</f>
        <v>1875</v>
      </c>
      <c r="J55" s="30">
        <f>VLOOKUP(B55,'[2]2022_1-4-5_Rohdaten'!$C$4:$S$57,8,FALSE)</f>
        <v>1923</v>
      </c>
      <c r="K55" s="30">
        <f>VLOOKUP(B55,'[2]2022_1-4-5_Rohdaten'!$C$4:$S$57,9,FALSE)</f>
        <v>440</v>
      </c>
      <c r="L55" s="30">
        <f>VLOOKUP(B55,'[2]2022_1-4-5_Rohdaten'!$C$4:$S$57,10,FALSE)</f>
        <v>1483</v>
      </c>
      <c r="M55" s="30">
        <f>VLOOKUP(B55,'[2]2022_1-4-5_Rohdaten'!$C$4:$S$57,11,FALSE)</f>
        <v>1223</v>
      </c>
      <c r="N55" s="30">
        <f>VLOOKUP(B55,'[2]2022_1-4-5_Rohdaten'!$C$4:$S$57,12,FALSE)</f>
        <v>700</v>
      </c>
      <c r="O55" s="30">
        <f>VLOOKUP(B55,'[2]2022_1-4-5_Rohdaten'!$C$4:$S$57,13,FALSE)</f>
        <v>1873</v>
      </c>
      <c r="P55" s="30">
        <f>VLOOKUP(B55,'[2]2022_1-4-5_Rohdaten'!$C$4:$S$57,14,FALSE)</f>
        <v>-172</v>
      </c>
      <c r="Q55" s="30">
        <f>VLOOKUP(B55,'[2]2022_1-4-5_Rohdaten'!$C$4:$S$57,15,FALSE)</f>
        <v>2045</v>
      </c>
      <c r="R55" s="30">
        <f>VLOOKUP(B55,'[2]2022_1-4-5_Rohdaten'!$C$4:$S$57,16,FALSE)</f>
        <v>698</v>
      </c>
      <c r="S55" s="30">
        <f>VLOOKUP(B55,'[2]2022_1-4-5_Rohdaten'!$C$4:$S$57,17,FALSE)</f>
        <v>1175</v>
      </c>
    </row>
    <row r="56" spans="2:19" s="31" customFormat="1" ht="8.25" customHeight="1" x14ac:dyDescent="0.3">
      <c r="B56" s="28">
        <v>458</v>
      </c>
      <c r="C56" s="29" t="str">
        <f>VLOOKUP(B56,[1]Tabelle1!$A$1:$C$68,2,FALSE)</f>
        <v>Oldenburg</v>
      </c>
      <c r="D56" s="28">
        <v>2022</v>
      </c>
      <c r="E56" s="30">
        <f>VLOOKUP(B56,'[2]2022_1-4-5_Rohdaten'!$C$4:$S$57,3,FALSE)</f>
        <v>4303</v>
      </c>
      <c r="F56" s="30">
        <f>VLOOKUP(B56,'[2]2022_1-4-5_Rohdaten'!$C$4:$S$57,4,FALSE)</f>
        <v>177</v>
      </c>
      <c r="G56" s="30">
        <f>VLOOKUP(B56,'[2]2022_1-4-5_Rohdaten'!$C$4:$S$57,5,FALSE)</f>
        <v>4126</v>
      </c>
      <c r="H56" s="30">
        <f>VLOOKUP(B56,'[2]2022_1-4-5_Rohdaten'!$C$4:$S$57,6,FALSE)</f>
        <v>2244</v>
      </c>
      <c r="I56" s="30">
        <f>VLOOKUP(B56,'[2]2022_1-4-5_Rohdaten'!$C$4:$S$57,7,FALSE)</f>
        <v>2059</v>
      </c>
      <c r="J56" s="30">
        <f>VLOOKUP(B56,'[2]2022_1-4-5_Rohdaten'!$C$4:$S$57,8,FALSE)</f>
        <v>3118</v>
      </c>
      <c r="K56" s="30">
        <f>VLOOKUP(B56,'[2]2022_1-4-5_Rohdaten'!$C$4:$S$57,9,FALSE)</f>
        <v>248</v>
      </c>
      <c r="L56" s="30">
        <f>VLOOKUP(B56,'[2]2022_1-4-5_Rohdaten'!$C$4:$S$57,10,FALSE)</f>
        <v>2870</v>
      </c>
      <c r="M56" s="30">
        <f>VLOOKUP(B56,'[2]2022_1-4-5_Rohdaten'!$C$4:$S$57,11,FALSE)</f>
        <v>1791</v>
      </c>
      <c r="N56" s="30">
        <f>VLOOKUP(B56,'[2]2022_1-4-5_Rohdaten'!$C$4:$S$57,12,FALSE)</f>
        <v>1327</v>
      </c>
      <c r="O56" s="30">
        <f>VLOOKUP(B56,'[2]2022_1-4-5_Rohdaten'!$C$4:$S$57,13,FALSE)</f>
        <v>1185</v>
      </c>
      <c r="P56" s="30">
        <f>VLOOKUP(B56,'[2]2022_1-4-5_Rohdaten'!$C$4:$S$57,14,FALSE)</f>
        <v>-71</v>
      </c>
      <c r="Q56" s="30">
        <f>VLOOKUP(B56,'[2]2022_1-4-5_Rohdaten'!$C$4:$S$57,15,FALSE)</f>
        <v>1256</v>
      </c>
      <c r="R56" s="30">
        <f>VLOOKUP(B56,'[2]2022_1-4-5_Rohdaten'!$C$4:$S$57,16,FALSE)</f>
        <v>453</v>
      </c>
      <c r="S56" s="30">
        <f>VLOOKUP(B56,'[2]2022_1-4-5_Rohdaten'!$C$4:$S$57,17,FALSE)</f>
        <v>732</v>
      </c>
    </row>
    <row r="57" spans="2:19" s="31" customFormat="1" ht="8.25" customHeight="1" x14ac:dyDescent="0.3">
      <c r="B57" s="28">
        <v>459</v>
      </c>
      <c r="C57" s="29" t="str">
        <f>VLOOKUP(B57,[1]Tabelle1!$A$1:$C$68,2,FALSE)</f>
        <v>Osnabrück</v>
      </c>
      <c r="D57" s="28">
        <v>2022</v>
      </c>
      <c r="E57" s="30">
        <f>VLOOKUP(B57,'[2]2022_1-4-5_Rohdaten'!$C$4:$S$57,3,FALSE)</f>
        <v>18842</v>
      </c>
      <c r="F57" s="30">
        <f>VLOOKUP(B57,'[2]2022_1-4-5_Rohdaten'!$C$4:$S$57,4,FALSE)</f>
        <v>442</v>
      </c>
      <c r="G57" s="30">
        <f>VLOOKUP(B57,'[2]2022_1-4-5_Rohdaten'!$C$4:$S$57,5,FALSE)</f>
        <v>18400</v>
      </c>
      <c r="H57" s="30">
        <f>VLOOKUP(B57,'[2]2022_1-4-5_Rohdaten'!$C$4:$S$57,6,FALSE)</f>
        <v>10528</v>
      </c>
      <c r="I57" s="30">
        <f>VLOOKUP(B57,'[2]2022_1-4-5_Rohdaten'!$C$4:$S$57,7,FALSE)</f>
        <v>8314</v>
      </c>
      <c r="J57" s="30">
        <f>VLOOKUP(B57,'[2]2022_1-4-5_Rohdaten'!$C$4:$S$57,8,FALSE)</f>
        <v>6624</v>
      </c>
      <c r="K57" s="30">
        <f>VLOOKUP(B57,'[2]2022_1-4-5_Rohdaten'!$C$4:$S$57,9,FALSE)</f>
        <v>768</v>
      </c>
      <c r="L57" s="30">
        <f>VLOOKUP(B57,'[2]2022_1-4-5_Rohdaten'!$C$4:$S$57,10,FALSE)</f>
        <v>5856</v>
      </c>
      <c r="M57" s="30">
        <f>VLOOKUP(B57,'[2]2022_1-4-5_Rohdaten'!$C$4:$S$57,11,FALSE)</f>
        <v>3965</v>
      </c>
      <c r="N57" s="30">
        <f>VLOOKUP(B57,'[2]2022_1-4-5_Rohdaten'!$C$4:$S$57,12,FALSE)</f>
        <v>2659</v>
      </c>
      <c r="O57" s="30">
        <f>VLOOKUP(B57,'[2]2022_1-4-5_Rohdaten'!$C$4:$S$57,13,FALSE)</f>
        <v>12218</v>
      </c>
      <c r="P57" s="30">
        <f>VLOOKUP(B57,'[2]2022_1-4-5_Rohdaten'!$C$4:$S$57,14,FALSE)</f>
        <v>-326</v>
      </c>
      <c r="Q57" s="30">
        <f>VLOOKUP(B57,'[2]2022_1-4-5_Rohdaten'!$C$4:$S$57,15,FALSE)</f>
        <v>12544</v>
      </c>
      <c r="R57" s="30">
        <f>VLOOKUP(B57,'[2]2022_1-4-5_Rohdaten'!$C$4:$S$57,16,FALSE)</f>
        <v>6563</v>
      </c>
      <c r="S57" s="30">
        <f>VLOOKUP(B57,'[2]2022_1-4-5_Rohdaten'!$C$4:$S$57,17,FALSE)</f>
        <v>5655</v>
      </c>
    </row>
    <row r="58" spans="2:19" s="31" customFormat="1" ht="8.25" customHeight="1" x14ac:dyDescent="0.3">
      <c r="B58" s="28">
        <v>460</v>
      </c>
      <c r="C58" s="29" t="str">
        <f>VLOOKUP(B58,[1]Tabelle1!$A$1:$C$68,2,FALSE)</f>
        <v>Vechta</v>
      </c>
      <c r="D58" s="28">
        <v>2022</v>
      </c>
      <c r="E58" s="30">
        <f>VLOOKUP(B58,'[2]2022_1-4-5_Rohdaten'!$C$4:$S$57,3,FALSE)</f>
        <v>5880</v>
      </c>
      <c r="F58" s="30">
        <f>VLOOKUP(B58,'[2]2022_1-4-5_Rohdaten'!$C$4:$S$57,4,FALSE)</f>
        <v>240</v>
      </c>
      <c r="G58" s="30">
        <f>VLOOKUP(B58,'[2]2022_1-4-5_Rohdaten'!$C$4:$S$57,5,FALSE)</f>
        <v>5640</v>
      </c>
      <c r="H58" s="30">
        <f>VLOOKUP(B58,'[2]2022_1-4-5_Rohdaten'!$C$4:$S$57,6,FALSE)</f>
        <v>2893</v>
      </c>
      <c r="I58" s="30">
        <f>VLOOKUP(B58,'[2]2022_1-4-5_Rohdaten'!$C$4:$S$57,7,FALSE)</f>
        <v>2987</v>
      </c>
      <c r="J58" s="30">
        <f>VLOOKUP(B58,'[2]2022_1-4-5_Rohdaten'!$C$4:$S$57,8,FALSE)</f>
        <v>3904</v>
      </c>
      <c r="K58" s="30">
        <f>VLOOKUP(B58,'[2]2022_1-4-5_Rohdaten'!$C$4:$S$57,9,FALSE)</f>
        <v>401</v>
      </c>
      <c r="L58" s="30">
        <f>VLOOKUP(B58,'[2]2022_1-4-5_Rohdaten'!$C$4:$S$57,10,FALSE)</f>
        <v>3503</v>
      </c>
      <c r="M58" s="30">
        <f>VLOOKUP(B58,'[2]2022_1-4-5_Rohdaten'!$C$4:$S$57,11,FALSE)</f>
        <v>2219</v>
      </c>
      <c r="N58" s="30">
        <f>VLOOKUP(B58,'[2]2022_1-4-5_Rohdaten'!$C$4:$S$57,12,FALSE)</f>
        <v>1685</v>
      </c>
      <c r="O58" s="30">
        <f>VLOOKUP(B58,'[2]2022_1-4-5_Rohdaten'!$C$4:$S$57,13,FALSE)</f>
        <v>1976</v>
      </c>
      <c r="P58" s="30">
        <f>VLOOKUP(B58,'[2]2022_1-4-5_Rohdaten'!$C$4:$S$57,14,FALSE)</f>
        <v>-161</v>
      </c>
      <c r="Q58" s="30">
        <f>VLOOKUP(B58,'[2]2022_1-4-5_Rohdaten'!$C$4:$S$57,15,FALSE)</f>
        <v>2137</v>
      </c>
      <c r="R58" s="30">
        <f>VLOOKUP(B58,'[2]2022_1-4-5_Rohdaten'!$C$4:$S$57,16,FALSE)</f>
        <v>674</v>
      </c>
      <c r="S58" s="30">
        <f>VLOOKUP(B58,'[2]2022_1-4-5_Rohdaten'!$C$4:$S$57,17,FALSE)</f>
        <v>1302</v>
      </c>
    </row>
    <row r="59" spans="2:19" s="31" customFormat="1" ht="8.25" customHeight="1" x14ac:dyDescent="0.3">
      <c r="B59" s="28">
        <v>461</v>
      </c>
      <c r="C59" s="29" t="str">
        <f>VLOOKUP(B59,[1]Tabelle1!$A$1:$C$68,2,FALSE)</f>
        <v>Wesermarsch</v>
      </c>
      <c r="D59" s="28">
        <v>2022</v>
      </c>
      <c r="E59" s="30">
        <f>VLOOKUP(B59,'[2]2022_1-4-5_Rohdaten'!$C$4:$S$57,3,FALSE)</f>
        <v>2420</v>
      </c>
      <c r="F59" s="30">
        <f>VLOOKUP(B59,'[2]2022_1-4-5_Rohdaten'!$C$4:$S$57,4,FALSE)</f>
        <v>189</v>
      </c>
      <c r="G59" s="30">
        <f>VLOOKUP(B59,'[2]2022_1-4-5_Rohdaten'!$C$4:$S$57,5,FALSE)</f>
        <v>2231</v>
      </c>
      <c r="H59" s="30">
        <f>VLOOKUP(B59,'[2]2022_1-4-5_Rohdaten'!$C$4:$S$57,6,FALSE)</f>
        <v>1253</v>
      </c>
      <c r="I59" s="30">
        <f>VLOOKUP(B59,'[2]2022_1-4-5_Rohdaten'!$C$4:$S$57,7,FALSE)</f>
        <v>1167</v>
      </c>
      <c r="J59" s="30">
        <f>VLOOKUP(B59,'[2]2022_1-4-5_Rohdaten'!$C$4:$S$57,8,FALSE)</f>
        <v>1122</v>
      </c>
      <c r="K59" s="30">
        <f>VLOOKUP(B59,'[2]2022_1-4-5_Rohdaten'!$C$4:$S$57,9,FALSE)</f>
        <v>272</v>
      </c>
      <c r="L59" s="30">
        <f>VLOOKUP(B59,'[2]2022_1-4-5_Rohdaten'!$C$4:$S$57,10,FALSE)</f>
        <v>850</v>
      </c>
      <c r="M59" s="30">
        <f>VLOOKUP(B59,'[2]2022_1-4-5_Rohdaten'!$C$4:$S$57,11,FALSE)</f>
        <v>721</v>
      </c>
      <c r="N59" s="30">
        <f>VLOOKUP(B59,'[2]2022_1-4-5_Rohdaten'!$C$4:$S$57,12,FALSE)</f>
        <v>401</v>
      </c>
      <c r="O59" s="30">
        <f>VLOOKUP(B59,'[2]2022_1-4-5_Rohdaten'!$C$4:$S$57,13,FALSE)</f>
        <v>1298</v>
      </c>
      <c r="P59" s="30">
        <f>VLOOKUP(B59,'[2]2022_1-4-5_Rohdaten'!$C$4:$S$57,14,FALSE)</f>
        <v>-83</v>
      </c>
      <c r="Q59" s="30">
        <f>VLOOKUP(B59,'[2]2022_1-4-5_Rohdaten'!$C$4:$S$57,15,FALSE)</f>
        <v>1381</v>
      </c>
      <c r="R59" s="30">
        <f>VLOOKUP(B59,'[2]2022_1-4-5_Rohdaten'!$C$4:$S$57,16,FALSE)</f>
        <v>532</v>
      </c>
      <c r="S59" s="30">
        <f>VLOOKUP(B59,'[2]2022_1-4-5_Rohdaten'!$C$4:$S$57,17,FALSE)</f>
        <v>766</v>
      </c>
    </row>
    <row r="60" spans="2:19" s="31" customFormat="1" ht="8.25" customHeight="1" x14ac:dyDescent="0.3">
      <c r="B60" s="28">
        <v>462</v>
      </c>
      <c r="C60" s="29" t="str">
        <f>VLOOKUP(B60,[1]Tabelle1!$A$1:$C$68,2,FALSE)</f>
        <v>Wittmund</v>
      </c>
      <c r="D60" s="28">
        <v>2022</v>
      </c>
      <c r="E60" s="30">
        <f>VLOOKUP(B60,'[2]2022_1-4-5_Rohdaten'!$C$4:$S$57,3,FALSE)</f>
        <v>1315</v>
      </c>
      <c r="F60" s="30">
        <f>VLOOKUP(B60,'[2]2022_1-4-5_Rohdaten'!$C$4:$S$57,4,FALSE)</f>
        <v>81</v>
      </c>
      <c r="G60" s="30">
        <f>VLOOKUP(B60,'[2]2022_1-4-5_Rohdaten'!$C$4:$S$57,5,FALSE)</f>
        <v>1234</v>
      </c>
      <c r="H60" s="30">
        <f>VLOOKUP(B60,'[2]2022_1-4-5_Rohdaten'!$C$4:$S$57,6,FALSE)</f>
        <v>599</v>
      </c>
      <c r="I60" s="30">
        <f>VLOOKUP(B60,'[2]2022_1-4-5_Rohdaten'!$C$4:$S$57,7,FALSE)</f>
        <v>716</v>
      </c>
      <c r="J60" s="30">
        <f>VLOOKUP(B60,'[2]2022_1-4-5_Rohdaten'!$C$4:$S$57,8,FALSE)</f>
        <v>503</v>
      </c>
      <c r="K60" s="30">
        <f>VLOOKUP(B60,'[2]2022_1-4-5_Rohdaten'!$C$4:$S$57,9,FALSE)</f>
        <v>122</v>
      </c>
      <c r="L60" s="30">
        <f>VLOOKUP(B60,'[2]2022_1-4-5_Rohdaten'!$C$4:$S$57,10,FALSE)</f>
        <v>381</v>
      </c>
      <c r="M60" s="30">
        <f>VLOOKUP(B60,'[2]2022_1-4-5_Rohdaten'!$C$4:$S$57,11,FALSE)</f>
        <v>255</v>
      </c>
      <c r="N60" s="30">
        <f>VLOOKUP(B60,'[2]2022_1-4-5_Rohdaten'!$C$4:$S$57,12,FALSE)</f>
        <v>248</v>
      </c>
      <c r="O60" s="30">
        <f>VLOOKUP(B60,'[2]2022_1-4-5_Rohdaten'!$C$4:$S$57,13,FALSE)</f>
        <v>812</v>
      </c>
      <c r="P60" s="30">
        <f>VLOOKUP(B60,'[2]2022_1-4-5_Rohdaten'!$C$4:$S$57,14,FALSE)</f>
        <v>-41</v>
      </c>
      <c r="Q60" s="30">
        <f>VLOOKUP(B60,'[2]2022_1-4-5_Rohdaten'!$C$4:$S$57,15,FALSE)</f>
        <v>853</v>
      </c>
      <c r="R60" s="30">
        <f>VLOOKUP(B60,'[2]2022_1-4-5_Rohdaten'!$C$4:$S$57,16,FALSE)</f>
        <v>344</v>
      </c>
      <c r="S60" s="30">
        <f>VLOOKUP(B60,'[2]2022_1-4-5_Rohdaten'!$C$4:$S$57,17,FALSE)</f>
        <v>468</v>
      </c>
    </row>
    <row r="61" spans="2:19" s="35" customFormat="1" ht="16.5" customHeight="1" x14ac:dyDescent="0.3">
      <c r="B61" s="32">
        <v>4</v>
      </c>
      <c r="C61" s="33" t="str">
        <f>VLOOKUP(B61,[1]Tabelle1!$A$1:$C$68,2,FALSE)</f>
        <v>Statistische Region Weser-Ems</v>
      </c>
      <c r="D61" s="32">
        <v>2022</v>
      </c>
      <c r="E61" s="34">
        <f>VLOOKUP(B61,'[2]2022_1-4-5_Rohdaten'!$C$4:$S$57,3,FALSE)</f>
        <v>91997</v>
      </c>
      <c r="F61" s="34">
        <f>VLOOKUP(B61,'[2]2022_1-4-5_Rohdaten'!$C$4:$S$57,4,FALSE)</f>
        <v>4233</v>
      </c>
      <c r="G61" s="34">
        <f>VLOOKUP(B61,'[2]2022_1-4-5_Rohdaten'!$C$4:$S$57,5,FALSE)</f>
        <v>87764</v>
      </c>
      <c r="H61" s="34">
        <f>VLOOKUP(B61,'[2]2022_1-4-5_Rohdaten'!$C$4:$S$57,6,FALSE)</f>
        <v>49034</v>
      </c>
      <c r="I61" s="34">
        <f>VLOOKUP(B61,'[2]2022_1-4-5_Rohdaten'!$C$4:$S$57,7,FALSE)</f>
        <v>42963</v>
      </c>
      <c r="J61" s="34">
        <f>VLOOKUP(B61,'[2]2022_1-4-5_Rohdaten'!$C$4:$S$57,8,FALSE)</f>
        <v>47418</v>
      </c>
      <c r="K61" s="34">
        <f>VLOOKUP(B61,'[2]2022_1-4-5_Rohdaten'!$C$4:$S$57,9,FALSE)</f>
        <v>6567</v>
      </c>
      <c r="L61" s="34">
        <f>VLOOKUP(B61,'[2]2022_1-4-5_Rohdaten'!$C$4:$S$57,10,FALSE)</f>
        <v>40851</v>
      </c>
      <c r="M61" s="34">
        <f>VLOOKUP(B61,'[2]2022_1-4-5_Rohdaten'!$C$4:$S$57,11,FALSE)</f>
        <v>29000</v>
      </c>
      <c r="N61" s="34">
        <f>VLOOKUP(B61,'[2]2022_1-4-5_Rohdaten'!$C$4:$S$57,12,FALSE)</f>
        <v>18418</v>
      </c>
      <c r="O61" s="34">
        <f>VLOOKUP(B61,'[2]2022_1-4-5_Rohdaten'!$C$4:$S$57,13,FALSE)</f>
        <v>44579</v>
      </c>
      <c r="P61" s="34">
        <f>VLOOKUP(B61,'[2]2022_1-4-5_Rohdaten'!$C$4:$S$57,14,FALSE)</f>
        <v>-2334</v>
      </c>
      <c r="Q61" s="34">
        <f>VLOOKUP(B61,'[2]2022_1-4-5_Rohdaten'!$C$4:$S$57,15,FALSE)</f>
        <v>46913</v>
      </c>
      <c r="R61" s="34">
        <f>VLOOKUP(B61,'[2]2022_1-4-5_Rohdaten'!$C$4:$S$57,16,FALSE)</f>
        <v>20034</v>
      </c>
      <c r="S61" s="34">
        <f>VLOOKUP(B61,'[2]2022_1-4-5_Rohdaten'!$C$4:$S$57,17,FALSE)</f>
        <v>24545</v>
      </c>
    </row>
    <row r="62" spans="2:19" s="35" customFormat="1" ht="16.5" customHeight="1" x14ac:dyDescent="0.3">
      <c r="B62" s="32">
        <v>0</v>
      </c>
      <c r="C62" s="33" t="str">
        <f>VLOOKUP(B62,[1]Tabelle1!$A$1:$C$68,2,FALSE)</f>
        <v>Niedersachsen</v>
      </c>
      <c r="D62" s="32">
        <v>2022</v>
      </c>
      <c r="E62" s="34">
        <f>VLOOKUP(B62,'[2]2022_1-4-5_Rohdaten'!$C$4:$S$57,3,FALSE)</f>
        <v>260751</v>
      </c>
      <c r="F62" s="34">
        <f>VLOOKUP(B62,'[2]2022_1-4-5_Rohdaten'!$C$4:$S$57,4,FALSE)</f>
        <v>21525</v>
      </c>
      <c r="G62" s="34">
        <f>VLOOKUP(B62,'[2]2022_1-4-5_Rohdaten'!$C$4:$S$57,5,FALSE)</f>
        <v>239226</v>
      </c>
      <c r="H62" s="34">
        <f>VLOOKUP(B62,'[2]2022_1-4-5_Rohdaten'!$C$4:$S$57,6,FALSE)</f>
        <v>130816</v>
      </c>
      <c r="I62" s="34">
        <f>VLOOKUP(B62,'[2]2022_1-4-5_Rohdaten'!$C$4:$S$57,7,FALSE)</f>
        <v>129935</v>
      </c>
      <c r="J62" s="34">
        <f>VLOOKUP(B62,'[2]2022_1-4-5_Rohdaten'!$C$4:$S$57,8,FALSE)</f>
        <v>111943</v>
      </c>
      <c r="K62" s="34">
        <f>VLOOKUP(B62,'[2]2022_1-4-5_Rohdaten'!$C$4:$S$57,9,FALSE)</f>
        <v>22409</v>
      </c>
      <c r="L62" s="34">
        <f>VLOOKUP(B62,'[2]2022_1-4-5_Rohdaten'!$C$4:$S$57,10,FALSE)</f>
        <v>89534</v>
      </c>
      <c r="M62" s="34">
        <f>VLOOKUP(B62,'[2]2022_1-4-5_Rohdaten'!$C$4:$S$57,11,FALSE)</f>
        <v>66468</v>
      </c>
      <c r="N62" s="34">
        <f>VLOOKUP(B62,'[2]2022_1-4-5_Rohdaten'!$C$4:$S$57,12,FALSE)</f>
        <v>45475</v>
      </c>
      <c r="O62" s="34">
        <f>VLOOKUP(B62,'[2]2022_1-4-5_Rohdaten'!$C$4:$S$57,13,FALSE)</f>
        <v>148808</v>
      </c>
      <c r="P62" s="34">
        <f>VLOOKUP(B62,'[2]2022_1-4-5_Rohdaten'!$C$4:$S$57,14,FALSE)</f>
        <v>-884</v>
      </c>
      <c r="Q62" s="34">
        <f>VLOOKUP(B62,'[2]2022_1-4-5_Rohdaten'!$C$4:$S$57,15,FALSE)</f>
        <v>149692</v>
      </c>
      <c r="R62" s="34">
        <f>VLOOKUP(B62,'[2]2022_1-4-5_Rohdaten'!$C$4:$S$57,16,FALSE)</f>
        <v>64348</v>
      </c>
      <c r="S62" s="34">
        <f>VLOOKUP(B62,'[2]2022_1-4-5_Rohdaten'!$C$4:$S$57,17,FALSE)</f>
        <v>84460</v>
      </c>
    </row>
    <row r="63" spans="2:19" s="31" customFormat="1" ht="8.25" customHeight="1" x14ac:dyDescent="0.3">
      <c r="B63" s="28">
        <v>101</v>
      </c>
      <c r="C63" s="29" t="str">
        <f>VLOOKUP(B63,[1]Tabelle1!$A$1:$C$68,2,FALSE)</f>
        <v>Braunschweig, Stadt</v>
      </c>
      <c r="D63" s="28">
        <v>2021</v>
      </c>
      <c r="E63" s="30">
        <f>'[2]2021_1-4-5_Rohdaten'!D7</f>
        <v>3077</v>
      </c>
      <c r="F63" s="30">
        <f>'[2]2021_1-4-5_Rohdaten'!E7</f>
        <v>478</v>
      </c>
      <c r="G63" s="30">
        <f>'[2]2021_1-4-5_Rohdaten'!F7</f>
        <v>2599</v>
      </c>
      <c r="H63" s="30">
        <f>'[2]2021_1-4-5_Rohdaten'!G7</f>
        <v>1812</v>
      </c>
      <c r="I63" s="30">
        <f>'[2]2021_1-4-5_Rohdaten'!H7</f>
        <v>1265</v>
      </c>
      <c r="J63" s="30">
        <f>'[2]2021_1-4-5_Rohdaten'!I7</f>
        <v>2543</v>
      </c>
      <c r="K63" s="30">
        <f>'[2]2021_1-4-5_Rohdaten'!J7</f>
        <v>663</v>
      </c>
      <c r="L63" s="30">
        <f>'[2]2021_1-4-5_Rohdaten'!K7</f>
        <v>1880</v>
      </c>
      <c r="M63" s="30">
        <f>'[2]2021_1-4-5_Rohdaten'!L7</f>
        <v>1657</v>
      </c>
      <c r="N63" s="30">
        <f>'[2]2021_1-4-5_Rohdaten'!M7</f>
        <v>886</v>
      </c>
      <c r="O63" s="30">
        <f>'[2]2021_1-4-5_Rohdaten'!N7</f>
        <v>534</v>
      </c>
      <c r="P63" s="30">
        <f>'[2]2021_1-4-5_Rohdaten'!O7</f>
        <v>-185</v>
      </c>
      <c r="Q63" s="30">
        <f>'[2]2021_1-4-5_Rohdaten'!P7</f>
        <v>719</v>
      </c>
      <c r="R63" s="30">
        <f>'[2]2021_1-4-5_Rohdaten'!Q7</f>
        <v>155</v>
      </c>
      <c r="S63" s="30">
        <f>'[2]2021_1-4-5_Rohdaten'!R7</f>
        <v>379</v>
      </c>
    </row>
    <row r="64" spans="2:19" s="31" customFormat="1" ht="8.25" customHeight="1" x14ac:dyDescent="0.3">
      <c r="B64" s="28">
        <v>102</v>
      </c>
      <c r="C64" s="29" t="str">
        <f>VLOOKUP(B64,[1]Tabelle1!$A$1:$C$68,2,FALSE)</f>
        <v>Salzgitter, Stadt</v>
      </c>
      <c r="D64" s="28">
        <v>2021</v>
      </c>
      <c r="E64" s="30">
        <f>'[2]2021_1-4-5_Rohdaten'!D8</f>
        <v>1832</v>
      </c>
      <c r="F64" s="30">
        <f>'[2]2021_1-4-5_Rohdaten'!E8</f>
        <v>233</v>
      </c>
      <c r="G64" s="30">
        <f>'[2]2021_1-4-5_Rohdaten'!F8</f>
        <v>1599</v>
      </c>
      <c r="H64" s="30">
        <f>'[2]2021_1-4-5_Rohdaten'!G8</f>
        <v>1106</v>
      </c>
      <c r="I64" s="30">
        <f>'[2]2021_1-4-5_Rohdaten'!H8</f>
        <v>726</v>
      </c>
      <c r="J64" s="30">
        <f>'[2]2021_1-4-5_Rohdaten'!I8</f>
        <v>1290</v>
      </c>
      <c r="K64" s="30">
        <f>'[2]2021_1-4-5_Rohdaten'!J8</f>
        <v>208</v>
      </c>
      <c r="L64" s="30">
        <f>'[2]2021_1-4-5_Rohdaten'!K8</f>
        <v>1082</v>
      </c>
      <c r="M64" s="30">
        <f>'[2]2021_1-4-5_Rohdaten'!L8</f>
        <v>867</v>
      </c>
      <c r="N64" s="30">
        <f>'[2]2021_1-4-5_Rohdaten'!M8</f>
        <v>423</v>
      </c>
      <c r="O64" s="30">
        <f>'[2]2021_1-4-5_Rohdaten'!N8</f>
        <v>542</v>
      </c>
      <c r="P64" s="30">
        <f>'[2]2021_1-4-5_Rohdaten'!O8</f>
        <v>25</v>
      </c>
      <c r="Q64" s="30">
        <f>'[2]2021_1-4-5_Rohdaten'!P8</f>
        <v>517</v>
      </c>
      <c r="R64" s="30">
        <f>'[2]2021_1-4-5_Rohdaten'!Q8</f>
        <v>239</v>
      </c>
      <c r="S64" s="30">
        <f>'[2]2021_1-4-5_Rohdaten'!R8</f>
        <v>303</v>
      </c>
    </row>
    <row r="65" spans="2:19" s="31" customFormat="1" ht="8.25" customHeight="1" x14ac:dyDescent="0.3">
      <c r="B65" s="28">
        <v>103</v>
      </c>
      <c r="C65" s="29" t="str">
        <f>VLOOKUP(B65,[1]Tabelle1!$A$1:$C$68,2,FALSE)</f>
        <v>Wolfsburg, Stadt</v>
      </c>
      <c r="D65" s="28">
        <v>2021</v>
      </c>
      <c r="E65" s="30">
        <f>'[2]2021_1-4-5_Rohdaten'!D9</f>
        <v>1674</v>
      </c>
      <c r="F65" s="30">
        <f>'[2]2021_1-4-5_Rohdaten'!E9</f>
        <v>213</v>
      </c>
      <c r="G65" s="30">
        <f>'[2]2021_1-4-5_Rohdaten'!F9</f>
        <v>1461</v>
      </c>
      <c r="H65" s="30">
        <f>'[2]2021_1-4-5_Rohdaten'!G9</f>
        <v>990</v>
      </c>
      <c r="I65" s="30">
        <f>'[2]2021_1-4-5_Rohdaten'!H9</f>
        <v>684</v>
      </c>
      <c r="J65" s="30">
        <f>'[2]2021_1-4-5_Rohdaten'!I9</f>
        <v>913</v>
      </c>
      <c r="K65" s="30">
        <f>'[2]2021_1-4-5_Rohdaten'!J9</f>
        <v>186</v>
      </c>
      <c r="L65" s="30">
        <f>'[2]2021_1-4-5_Rohdaten'!K9</f>
        <v>727</v>
      </c>
      <c r="M65" s="30">
        <f>'[2]2021_1-4-5_Rohdaten'!L9</f>
        <v>572</v>
      </c>
      <c r="N65" s="30">
        <f>'[2]2021_1-4-5_Rohdaten'!M9</f>
        <v>341</v>
      </c>
      <c r="O65" s="30">
        <f>'[2]2021_1-4-5_Rohdaten'!N9</f>
        <v>761</v>
      </c>
      <c r="P65" s="30">
        <f>'[2]2021_1-4-5_Rohdaten'!O9</f>
        <v>27</v>
      </c>
      <c r="Q65" s="30">
        <f>'[2]2021_1-4-5_Rohdaten'!P9</f>
        <v>734</v>
      </c>
      <c r="R65" s="30">
        <f>'[2]2021_1-4-5_Rohdaten'!Q9</f>
        <v>418</v>
      </c>
      <c r="S65" s="30">
        <f>'[2]2021_1-4-5_Rohdaten'!R9</f>
        <v>343</v>
      </c>
    </row>
    <row r="66" spans="2:19" s="31" customFormat="1" ht="8.25" customHeight="1" x14ac:dyDescent="0.3">
      <c r="B66" s="28">
        <v>151</v>
      </c>
      <c r="C66" s="29" t="str">
        <f>VLOOKUP(B66,[1]Tabelle1!$A$1:$C$68,2,FALSE)</f>
        <v>Gifhorn</v>
      </c>
      <c r="D66" s="28">
        <v>2021</v>
      </c>
      <c r="E66" s="30">
        <f>'[2]2021_1-4-5_Rohdaten'!D10</f>
        <v>1269</v>
      </c>
      <c r="F66" s="30">
        <f>'[2]2021_1-4-5_Rohdaten'!E10</f>
        <v>255</v>
      </c>
      <c r="G66" s="30">
        <f>'[2]2021_1-4-5_Rohdaten'!F10</f>
        <v>1014</v>
      </c>
      <c r="H66" s="30">
        <f>'[2]2021_1-4-5_Rohdaten'!G10</f>
        <v>787</v>
      </c>
      <c r="I66" s="30">
        <f>'[2]2021_1-4-5_Rohdaten'!H10</f>
        <v>482</v>
      </c>
      <c r="J66" s="30">
        <f>'[2]2021_1-4-5_Rohdaten'!I10</f>
        <v>1013</v>
      </c>
      <c r="K66" s="30">
        <f>'[2]2021_1-4-5_Rohdaten'!J10</f>
        <v>372</v>
      </c>
      <c r="L66" s="30">
        <f>'[2]2021_1-4-5_Rohdaten'!K10</f>
        <v>641</v>
      </c>
      <c r="M66" s="30">
        <f>'[2]2021_1-4-5_Rohdaten'!L10</f>
        <v>692</v>
      </c>
      <c r="N66" s="30">
        <f>'[2]2021_1-4-5_Rohdaten'!M10</f>
        <v>321</v>
      </c>
      <c r="O66" s="30">
        <f>'[2]2021_1-4-5_Rohdaten'!N10</f>
        <v>256</v>
      </c>
      <c r="P66" s="30">
        <f>'[2]2021_1-4-5_Rohdaten'!O10</f>
        <v>-117</v>
      </c>
      <c r="Q66" s="30">
        <f>'[2]2021_1-4-5_Rohdaten'!P10</f>
        <v>373</v>
      </c>
      <c r="R66" s="30">
        <f>'[2]2021_1-4-5_Rohdaten'!Q10</f>
        <v>95</v>
      </c>
      <c r="S66" s="30">
        <f>'[2]2021_1-4-5_Rohdaten'!R10</f>
        <v>161</v>
      </c>
    </row>
    <row r="67" spans="2:19" s="31" customFormat="1" ht="8.25" customHeight="1" x14ac:dyDescent="0.3">
      <c r="B67" s="28">
        <v>153</v>
      </c>
      <c r="C67" s="29" t="str">
        <f>VLOOKUP(B67,[1]Tabelle1!$A$1:$C$68,2,FALSE)</f>
        <v>Goslar</v>
      </c>
      <c r="D67" s="28">
        <v>2021</v>
      </c>
      <c r="E67" s="30">
        <f>'[2]2021_1-4-5_Rohdaten'!D11</f>
        <v>2373</v>
      </c>
      <c r="F67" s="30">
        <f>'[2]2021_1-4-5_Rohdaten'!E11</f>
        <v>263</v>
      </c>
      <c r="G67" s="30">
        <f>'[2]2021_1-4-5_Rohdaten'!F11</f>
        <v>2110</v>
      </c>
      <c r="H67" s="30">
        <f>'[2]2021_1-4-5_Rohdaten'!G11</f>
        <v>1578</v>
      </c>
      <c r="I67" s="30">
        <f>'[2]2021_1-4-5_Rohdaten'!H11</f>
        <v>795</v>
      </c>
      <c r="J67" s="30">
        <f>'[2]2021_1-4-5_Rohdaten'!I11</f>
        <v>1275</v>
      </c>
      <c r="K67" s="30">
        <f>'[2]2021_1-4-5_Rohdaten'!J11</f>
        <v>354</v>
      </c>
      <c r="L67" s="30">
        <f>'[2]2021_1-4-5_Rohdaten'!K11</f>
        <v>921</v>
      </c>
      <c r="M67" s="30">
        <f>'[2]2021_1-4-5_Rohdaten'!L11</f>
        <v>875</v>
      </c>
      <c r="N67" s="30">
        <f>'[2]2021_1-4-5_Rohdaten'!M11</f>
        <v>400</v>
      </c>
      <c r="O67" s="30">
        <f>'[2]2021_1-4-5_Rohdaten'!N11</f>
        <v>1098</v>
      </c>
      <c r="P67" s="30">
        <f>'[2]2021_1-4-5_Rohdaten'!O11</f>
        <v>-91</v>
      </c>
      <c r="Q67" s="30">
        <f>'[2]2021_1-4-5_Rohdaten'!P11</f>
        <v>1189</v>
      </c>
      <c r="R67" s="30">
        <f>'[2]2021_1-4-5_Rohdaten'!Q11</f>
        <v>703</v>
      </c>
      <c r="S67" s="30">
        <f>'[2]2021_1-4-5_Rohdaten'!R11</f>
        <v>395</v>
      </c>
    </row>
    <row r="68" spans="2:19" s="31" customFormat="1" ht="8.25" customHeight="1" x14ac:dyDescent="0.3">
      <c r="B68" s="28">
        <v>154</v>
      </c>
      <c r="C68" s="29" t="str">
        <f>VLOOKUP(B68,[1]Tabelle1!$A$1:$C$68,2,FALSE)</f>
        <v>Helmstedt</v>
      </c>
      <c r="D68" s="28">
        <v>2021</v>
      </c>
      <c r="E68" s="30">
        <f>'[2]2021_1-4-5_Rohdaten'!D12</f>
        <v>685</v>
      </c>
      <c r="F68" s="30">
        <f>'[2]2021_1-4-5_Rohdaten'!E12</f>
        <v>131</v>
      </c>
      <c r="G68" s="30">
        <f>'[2]2021_1-4-5_Rohdaten'!F12</f>
        <v>554</v>
      </c>
      <c r="H68" s="30">
        <f>'[2]2021_1-4-5_Rohdaten'!G12</f>
        <v>439</v>
      </c>
      <c r="I68" s="30">
        <f>'[2]2021_1-4-5_Rohdaten'!H12</f>
        <v>246</v>
      </c>
      <c r="J68" s="30">
        <f>'[2]2021_1-4-5_Rohdaten'!I12</f>
        <v>659</v>
      </c>
      <c r="K68" s="30">
        <f>'[2]2021_1-4-5_Rohdaten'!J12</f>
        <v>207</v>
      </c>
      <c r="L68" s="30">
        <f>'[2]2021_1-4-5_Rohdaten'!K12</f>
        <v>452</v>
      </c>
      <c r="M68" s="30">
        <f>'[2]2021_1-4-5_Rohdaten'!L12</f>
        <v>482</v>
      </c>
      <c r="N68" s="30">
        <f>'[2]2021_1-4-5_Rohdaten'!M12</f>
        <v>177</v>
      </c>
      <c r="O68" s="30">
        <f>'[2]2021_1-4-5_Rohdaten'!N12</f>
        <v>26</v>
      </c>
      <c r="P68" s="30">
        <f>'[2]2021_1-4-5_Rohdaten'!O12</f>
        <v>-76</v>
      </c>
      <c r="Q68" s="30">
        <f>'[2]2021_1-4-5_Rohdaten'!P12</f>
        <v>102</v>
      </c>
      <c r="R68" s="30">
        <f>'[2]2021_1-4-5_Rohdaten'!Q12</f>
        <v>-43</v>
      </c>
      <c r="S68" s="30">
        <f>'[2]2021_1-4-5_Rohdaten'!R12</f>
        <v>69</v>
      </c>
    </row>
    <row r="69" spans="2:19" s="31" customFormat="1" ht="8.25" customHeight="1" x14ac:dyDescent="0.3">
      <c r="B69" s="28">
        <v>155</v>
      </c>
      <c r="C69" s="29" t="str">
        <f>VLOOKUP(B69,[1]Tabelle1!$A$1:$C$68,2,FALSE)</f>
        <v>Northeim</v>
      </c>
      <c r="D69" s="28">
        <v>2021</v>
      </c>
      <c r="E69" s="30">
        <f>'[2]2021_1-4-5_Rohdaten'!D13</f>
        <v>1015</v>
      </c>
      <c r="F69" s="30">
        <f>'[2]2021_1-4-5_Rohdaten'!E13</f>
        <v>254</v>
      </c>
      <c r="G69" s="30">
        <f>'[2]2021_1-4-5_Rohdaten'!F13</f>
        <v>761</v>
      </c>
      <c r="H69" s="30">
        <f>'[2]2021_1-4-5_Rohdaten'!G13</f>
        <v>614</v>
      </c>
      <c r="I69" s="30">
        <f>'[2]2021_1-4-5_Rohdaten'!H13</f>
        <v>401</v>
      </c>
      <c r="J69" s="30">
        <f>'[2]2021_1-4-5_Rohdaten'!I13</f>
        <v>649</v>
      </c>
      <c r="K69" s="30">
        <f>'[2]2021_1-4-5_Rohdaten'!J13</f>
        <v>236</v>
      </c>
      <c r="L69" s="30">
        <f>'[2]2021_1-4-5_Rohdaten'!K13</f>
        <v>413</v>
      </c>
      <c r="M69" s="30">
        <f>'[2]2021_1-4-5_Rohdaten'!L13</f>
        <v>445</v>
      </c>
      <c r="N69" s="30">
        <f>'[2]2021_1-4-5_Rohdaten'!M13</f>
        <v>204</v>
      </c>
      <c r="O69" s="30">
        <f>'[2]2021_1-4-5_Rohdaten'!N13</f>
        <v>366</v>
      </c>
      <c r="P69" s="30">
        <f>'[2]2021_1-4-5_Rohdaten'!O13</f>
        <v>18</v>
      </c>
      <c r="Q69" s="30">
        <f>'[2]2021_1-4-5_Rohdaten'!P13</f>
        <v>348</v>
      </c>
      <c r="R69" s="30">
        <f>'[2]2021_1-4-5_Rohdaten'!Q13</f>
        <v>169</v>
      </c>
      <c r="S69" s="30">
        <f>'[2]2021_1-4-5_Rohdaten'!R13</f>
        <v>197</v>
      </c>
    </row>
    <row r="70" spans="2:19" s="31" customFormat="1" ht="8.25" customHeight="1" x14ac:dyDescent="0.3">
      <c r="B70" s="28">
        <v>157</v>
      </c>
      <c r="C70" s="29" t="str">
        <f>VLOOKUP(B70,[1]Tabelle1!$A$1:$C$68,2,FALSE)</f>
        <v>Peine</v>
      </c>
      <c r="D70" s="28">
        <v>2021</v>
      </c>
      <c r="E70" s="30">
        <f>'[2]2021_1-4-5_Rohdaten'!D14</f>
        <v>1374</v>
      </c>
      <c r="F70" s="30">
        <f>'[2]2021_1-4-5_Rohdaten'!E14</f>
        <v>174</v>
      </c>
      <c r="G70" s="30">
        <f>'[2]2021_1-4-5_Rohdaten'!F14</f>
        <v>1200</v>
      </c>
      <c r="H70" s="30">
        <f>'[2]2021_1-4-5_Rohdaten'!G14</f>
        <v>882</v>
      </c>
      <c r="I70" s="30">
        <f>'[2]2021_1-4-5_Rohdaten'!H14</f>
        <v>492</v>
      </c>
      <c r="J70" s="30">
        <f>'[2]2021_1-4-5_Rohdaten'!I14</f>
        <v>1134</v>
      </c>
      <c r="K70" s="30">
        <f>'[2]2021_1-4-5_Rohdaten'!J14</f>
        <v>229</v>
      </c>
      <c r="L70" s="30">
        <f>'[2]2021_1-4-5_Rohdaten'!K14</f>
        <v>905</v>
      </c>
      <c r="M70" s="30">
        <f>'[2]2021_1-4-5_Rohdaten'!L14</f>
        <v>736</v>
      </c>
      <c r="N70" s="30">
        <f>'[2]2021_1-4-5_Rohdaten'!M14</f>
        <v>398</v>
      </c>
      <c r="O70" s="30">
        <f>'[2]2021_1-4-5_Rohdaten'!N14</f>
        <v>240</v>
      </c>
      <c r="P70" s="30">
        <f>'[2]2021_1-4-5_Rohdaten'!O14</f>
        <v>-55</v>
      </c>
      <c r="Q70" s="30">
        <f>'[2]2021_1-4-5_Rohdaten'!P14</f>
        <v>295</v>
      </c>
      <c r="R70" s="30">
        <f>'[2]2021_1-4-5_Rohdaten'!Q14</f>
        <v>146</v>
      </c>
      <c r="S70" s="30">
        <f>'[2]2021_1-4-5_Rohdaten'!R14</f>
        <v>94</v>
      </c>
    </row>
    <row r="71" spans="2:19" s="31" customFormat="1" ht="8.25" customHeight="1" x14ac:dyDescent="0.3">
      <c r="B71" s="28">
        <v>158</v>
      </c>
      <c r="C71" s="29" t="str">
        <f>VLOOKUP(B71,[1]Tabelle1!$A$1:$C$68,2,FALSE)</f>
        <v>Wolfenbüttel</v>
      </c>
      <c r="D71" s="28">
        <v>2021</v>
      </c>
      <c r="E71" s="30">
        <f>'[2]2021_1-4-5_Rohdaten'!D15</f>
        <v>671</v>
      </c>
      <c r="F71" s="30">
        <f>'[2]2021_1-4-5_Rohdaten'!E15</f>
        <v>166</v>
      </c>
      <c r="G71" s="30">
        <f>'[2]2021_1-4-5_Rohdaten'!F15</f>
        <v>505</v>
      </c>
      <c r="H71" s="30">
        <f>'[2]2021_1-4-5_Rohdaten'!G15</f>
        <v>420</v>
      </c>
      <c r="I71" s="30">
        <f>'[2]2021_1-4-5_Rohdaten'!H15</f>
        <v>251</v>
      </c>
      <c r="J71" s="30">
        <f>'[2]2021_1-4-5_Rohdaten'!I15</f>
        <v>612</v>
      </c>
      <c r="K71" s="30">
        <f>'[2]2021_1-4-5_Rohdaten'!J15</f>
        <v>227</v>
      </c>
      <c r="L71" s="30">
        <f>'[2]2021_1-4-5_Rohdaten'!K15</f>
        <v>385</v>
      </c>
      <c r="M71" s="30">
        <f>'[2]2021_1-4-5_Rohdaten'!L15</f>
        <v>432</v>
      </c>
      <c r="N71" s="30">
        <f>'[2]2021_1-4-5_Rohdaten'!M15</f>
        <v>180</v>
      </c>
      <c r="O71" s="30">
        <f>'[2]2021_1-4-5_Rohdaten'!N15</f>
        <v>59</v>
      </c>
      <c r="P71" s="30">
        <f>'[2]2021_1-4-5_Rohdaten'!O15</f>
        <v>-61</v>
      </c>
      <c r="Q71" s="30">
        <f>'[2]2021_1-4-5_Rohdaten'!P15</f>
        <v>120</v>
      </c>
      <c r="R71" s="30">
        <f>'[2]2021_1-4-5_Rohdaten'!Q15</f>
        <v>-12</v>
      </c>
      <c r="S71" s="30">
        <f>'[2]2021_1-4-5_Rohdaten'!R15</f>
        <v>71</v>
      </c>
    </row>
    <row r="72" spans="2:19" s="31" customFormat="1" ht="8.25" customHeight="1" x14ac:dyDescent="0.3">
      <c r="B72" s="28">
        <v>159</v>
      </c>
      <c r="C72" s="29" t="str">
        <f>VLOOKUP(B72,[1]Tabelle1!$A$1:$C$68,2,FALSE)</f>
        <v>Göttingen</v>
      </c>
      <c r="D72" s="28">
        <v>2021</v>
      </c>
      <c r="E72" s="30">
        <f>'[2]2021_1-4-5_Rohdaten'!D16</f>
        <v>14068</v>
      </c>
      <c r="F72" s="30">
        <f>'[2]2021_1-4-5_Rohdaten'!E16</f>
        <v>7191</v>
      </c>
      <c r="G72" s="30">
        <f>'[2]2021_1-4-5_Rohdaten'!F16</f>
        <v>6877</v>
      </c>
      <c r="H72" s="30">
        <f>'[2]2021_1-4-5_Rohdaten'!G16</f>
        <v>7092</v>
      </c>
      <c r="I72" s="30">
        <f>'[2]2021_1-4-5_Rohdaten'!H16</f>
        <v>6976</v>
      </c>
      <c r="J72" s="30">
        <f>'[2]2021_1-4-5_Rohdaten'!I16</f>
        <v>2645</v>
      </c>
      <c r="K72" s="30">
        <f>'[2]2021_1-4-5_Rohdaten'!J16</f>
        <v>843</v>
      </c>
      <c r="L72" s="30">
        <f>'[2]2021_1-4-5_Rohdaten'!K16</f>
        <v>1802</v>
      </c>
      <c r="M72" s="30">
        <f>'[2]2021_1-4-5_Rohdaten'!L16</f>
        <v>1518</v>
      </c>
      <c r="N72" s="30">
        <f>'[2]2021_1-4-5_Rohdaten'!M16</f>
        <v>1127</v>
      </c>
      <c r="O72" s="30">
        <f>'[2]2021_1-4-5_Rohdaten'!N16</f>
        <v>11423</v>
      </c>
      <c r="P72" s="30">
        <f>'[2]2021_1-4-5_Rohdaten'!O16</f>
        <v>6348</v>
      </c>
      <c r="Q72" s="30">
        <f>'[2]2021_1-4-5_Rohdaten'!P16</f>
        <v>5075</v>
      </c>
      <c r="R72" s="30">
        <f>'[2]2021_1-4-5_Rohdaten'!Q16</f>
        <v>5574</v>
      </c>
      <c r="S72" s="30">
        <f>'[2]2021_1-4-5_Rohdaten'!R16</f>
        <v>5849</v>
      </c>
    </row>
    <row r="73" spans="2:19" s="35" customFormat="1" ht="16.5" customHeight="1" x14ac:dyDescent="0.3">
      <c r="B73" s="32">
        <v>1</v>
      </c>
      <c r="C73" s="33" t="str">
        <f>VLOOKUP(B73,[1]Tabelle1!$A$1:$C$68,2,FALSE)</f>
        <v>Statistische Region Braunschweig</v>
      </c>
      <c r="D73" s="32">
        <v>2021</v>
      </c>
      <c r="E73" s="34">
        <f>'[2]2021_1-4-5_Rohdaten'!D17</f>
        <v>28038</v>
      </c>
      <c r="F73" s="34">
        <f>'[2]2021_1-4-5_Rohdaten'!E17</f>
        <v>9358</v>
      </c>
      <c r="G73" s="34">
        <f>'[2]2021_1-4-5_Rohdaten'!F17</f>
        <v>18680</v>
      </c>
      <c r="H73" s="34">
        <f>'[2]2021_1-4-5_Rohdaten'!G17</f>
        <v>15720</v>
      </c>
      <c r="I73" s="34">
        <f>'[2]2021_1-4-5_Rohdaten'!H17</f>
        <v>12318</v>
      </c>
      <c r="J73" s="34">
        <f>'[2]2021_1-4-5_Rohdaten'!I17</f>
        <v>12733</v>
      </c>
      <c r="K73" s="34">
        <f>'[2]2021_1-4-5_Rohdaten'!J17</f>
        <v>3525</v>
      </c>
      <c r="L73" s="34">
        <f>'[2]2021_1-4-5_Rohdaten'!K17</f>
        <v>9208</v>
      </c>
      <c r="M73" s="34">
        <f>'[2]2021_1-4-5_Rohdaten'!L17</f>
        <v>8276</v>
      </c>
      <c r="N73" s="34">
        <f>'[2]2021_1-4-5_Rohdaten'!M17</f>
        <v>4457</v>
      </c>
      <c r="O73" s="34">
        <f>'[2]2021_1-4-5_Rohdaten'!N17</f>
        <v>15305</v>
      </c>
      <c r="P73" s="34">
        <f>'[2]2021_1-4-5_Rohdaten'!O17</f>
        <v>5833</v>
      </c>
      <c r="Q73" s="34">
        <f>'[2]2021_1-4-5_Rohdaten'!P17</f>
        <v>9472</v>
      </c>
      <c r="R73" s="34">
        <f>'[2]2021_1-4-5_Rohdaten'!Q17</f>
        <v>7444</v>
      </c>
      <c r="S73" s="34">
        <f>'[2]2021_1-4-5_Rohdaten'!R17</f>
        <v>7861</v>
      </c>
    </row>
    <row r="74" spans="2:19" s="31" customFormat="1" ht="8.25" customHeight="1" x14ac:dyDescent="0.3">
      <c r="B74" s="28">
        <v>241</v>
      </c>
      <c r="C74" s="29" t="str">
        <f>VLOOKUP(B74,[1]Tabelle1!$A$1:$C$68,2,FALSE)</f>
        <v>Region Hannover</v>
      </c>
      <c r="D74" s="28">
        <v>2021</v>
      </c>
      <c r="E74" s="30">
        <f>'[2]2021_1-4-5_Rohdaten'!D18</f>
        <v>14645</v>
      </c>
      <c r="F74" s="30">
        <f>'[2]2021_1-4-5_Rohdaten'!E18</f>
        <v>2756</v>
      </c>
      <c r="G74" s="30">
        <f>'[2]2021_1-4-5_Rohdaten'!F18</f>
        <v>11889</v>
      </c>
      <c r="H74" s="30">
        <f>'[2]2021_1-4-5_Rohdaten'!G18</f>
        <v>8826</v>
      </c>
      <c r="I74" s="30">
        <f>'[2]2021_1-4-5_Rohdaten'!H18</f>
        <v>5819</v>
      </c>
      <c r="J74" s="30">
        <f>'[2]2021_1-4-5_Rohdaten'!I18</f>
        <v>10792</v>
      </c>
      <c r="K74" s="30">
        <f>'[2]2021_1-4-5_Rohdaten'!J18</f>
        <v>3432</v>
      </c>
      <c r="L74" s="30">
        <f>'[2]2021_1-4-5_Rohdaten'!K18</f>
        <v>7360</v>
      </c>
      <c r="M74" s="30">
        <f>'[2]2021_1-4-5_Rohdaten'!L18</f>
        <v>7013</v>
      </c>
      <c r="N74" s="30">
        <f>'[2]2021_1-4-5_Rohdaten'!M18</f>
        <v>3779</v>
      </c>
      <c r="O74" s="30">
        <f>'[2]2021_1-4-5_Rohdaten'!N18</f>
        <v>3853</v>
      </c>
      <c r="P74" s="30">
        <f>'[2]2021_1-4-5_Rohdaten'!O18</f>
        <v>-676</v>
      </c>
      <c r="Q74" s="30">
        <f>'[2]2021_1-4-5_Rohdaten'!P18</f>
        <v>4529</v>
      </c>
      <c r="R74" s="30">
        <f>'[2]2021_1-4-5_Rohdaten'!Q18</f>
        <v>1813</v>
      </c>
      <c r="S74" s="30">
        <f>'[2]2021_1-4-5_Rohdaten'!R18</f>
        <v>2040</v>
      </c>
    </row>
    <row r="75" spans="2:19" s="31" customFormat="1" ht="8.25" customHeight="1" x14ac:dyDescent="0.3">
      <c r="B75" s="28">
        <v>241001</v>
      </c>
      <c r="C75" s="29" t="str">
        <f>VLOOKUP(B75,[1]Tabelle1!$A$1:$C$68,2,FALSE)</f>
        <v>dav. Hannover, Lhst.</v>
      </c>
      <c r="D75" s="28">
        <v>2021</v>
      </c>
      <c r="E75" s="30">
        <f>'[2]2021_1-4-5_Rohdaten'!D19</f>
        <v>8695</v>
      </c>
      <c r="F75" s="30">
        <f>'[2]2021_1-4-5_Rohdaten'!E19</f>
        <v>1623</v>
      </c>
      <c r="G75" s="30">
        <f>'[2]2021_1-4-5_Rohdaten'!F19</f>
        <v>7072</v>
      </c>
      <c r="H75" s="30">
        <f>'[2]2021_1-4-5_Rohdaten'!G19</f>
        <v>5093</v>
      </c>
      <c r="I75" s="30">
        <f>'[2]2021_1-4-5_Rohdaten'!H19</f>
        <v>3602</v>
      </c>
      <c r="J75" s="30">
        <f>'[2]2021_1-4-5_Rohdaten'!I19</f>
        <v>6056</v>
      </c>
      <c r="K75" s="30">
        <f>'[2]2021_1-4-5_Rohdaten'!J19</f>
        <v>1930</v>
      </c>
      <c r="L75" s="30">
        <f>'[2]2021_1-4-5_Rohdaten'!K19</f>
        <v>4126</v>
      </c>
      <c r="M75" s="30">
        <f>'[2]2021_1-4-5_Rohdaten'!L19</f>
        <v>3830</v>
      </c>
      <c r="N75" s="30">
        <f>'[2]2021_1-4-5_Rohdaten'!M19</f>
        <v>2226</v>
      </c>
      <c r="O75" s="30">
        <f>'[2]2021_1-4-5_Rohdaten'!N19</f>
        <v>2639</v>
      </c>
      <c r="P75" s="30">
        <f>'[2]2021_1-4-5_Rohdaten'!O19</f>
        <v>-307</v>
      </c>
      <c r="Q75" s="30">
        <f>'[2]2021_1-4-5_Rohdaten'!P19</f>
        <v>2946</v>
      </c>
      <c r="R75" s="30">
        <f>'[2]2021_1-4-5_Rohdaten'!Q19</f>
        <v>1263</v>
      </c>
      <c r="S75" s="30">
        <f>'[2]2021_1-4-5_Rohdaten'!R19</f>
        <v>1376</v>
      </c>
    </row>
    <row r="76" spans="2:19" s="31" customFormat="1" ht="8.25" customHeight="1" x14ac:dyDescent="0.3">
      <c r="B76" s="28">
        <v>241999</v>
      </c>
      <c r="C76" s="29" t="str">
        <f>VLOOKUP(B76,[1]Tabelle1!$A$1:$C$68,2,FALSE)</f>
        <v>dav. Hannover, Umland</v>
      </c>
      <c r="D76" s="28">
        <v>2021</v>
      </c>
      <c r="E76" s="30">
        <f>'[2]2021_1-4-5_Rohdaten'!D20</f>
        <v>5950</v>
      </c>
      <c r="F76" s="30">
        <f>'[2]2021_1-4-5_Rohdaten'!E20</f>
        <v>1133</v>
      </c>
      <c r="G76" s="30">
        <f>'[2]2021_1-4-5_Rohdaten'!F20</f>
        <v>4817</v>
      </c>
      <c r="H76" s="30">
        <f>'[2]2021_1-4-5_Rohdaten'!G20</f>
        <v>3733</v>
      </c>
      <c r="I76" s="30">
        <f>'[2]2021_1-4-5_Rohdaten'!H20</f>
        <v>2217</v>
      </c>
      <c r="J76" s="30">
        <f>'[2]2021_1-4-5_Rohdaten'!I20</f>
        <v>4736</v>
      </c>
      <c r="K76" s="30">
        <f>'[2]2021_1-4-5_Rohdaten'!J20</f>
        <v>1502</v>
      </c>
      <c r="L76" s="30">
        <f>'[2]2021_1-4-5_Rohdaten'!K20</f>
        <v>3234</v>
      </c>
      <c r="M76" s="30">
        <f>'[2]2021_1-4-5_Rohdaten'!L20</f>
        <v>3183</v>
      </c>
      <c r="N76" s="30">
        <f>'[2]2021_1-4-5_Rohdaten'!M20</f>
        <v>1553</v>
      </c>
      <c r="O76" s="30">
        <f>'[2]2021_1-4-5_Rohdaten'!N20</f>
        <v>1214</v>
      </c>
      <c r="P76" s="30">
        <f>'[2]2021_1-4-5_Rohdaten'!O20</f>
        <v>-369</v>
      </c>
      <c r="Q76" s="30">
        <f>'[2]2021_1-4-5_Rohdaten'!P20</f>
        <v>1583</v>
      </c>
      <c r="R76" s="30">
        <f>'[2]2021_1-4-5_Rohdaten'!Q20</f>
        <v>550</v>
      </c>
      <c r="S76" s="30">
        <f>'[2]2021_1-4-5_Rohdaten'!R20</f>
        <v>664</v>
      </c>
    </row>
    <row r="77" spans="2:19" s="31" customFormat="1" ht="8.25" customHeight="1" x14ac:dyDescent="0.3">
      <c r="B77" s="28">
        <v>251</v>
      </c>
      <c r="C77" s="29" t="str">
        <f>VLOOKUP(B77,[1]Tabelle1!$A$1:$C$68,2,FALSE)</f>
        <v>Diepholz</v>
      </c>
      <c r="D77" s="28">
        <v>2021</v>
      </c>
      <c r="E77" s="30">
        <f>'[2]2021_1-4-5_Rohdaten'!D21</f>
        <v>3202</v>
      </c>
      <c r="F77" s="30">
        <f>'[2]2021_1-4-5_Rohdaten'!E21</f>
        <v>414</v>
      </c>
      <c r="G77" s="30">
        <f>'[2]2021_1-4-5_Rohdaten'!F21</f>
        <v>2788</v>
      </c>
      <c r="H77" s="30">
        <f>'[2]2021_1-4-5_Rohdaten'!G21</f>
        <v>1924</v>
      </c>
      <c r="I77" s="30">
        <f>'[2]2021_1-4-5_Rohdaten'!H21</f>
        <v>1278</v>
      </c>
      <c r="J77" s="30">
        <f>'[2]2021_1-4-5_Rohdaten'!I21</f>
        <v>2912</v>
      </c>
      <c r="K77" s="30">
        <f>'[2]2021_1-4-5_Rohdaten'!J21</f>
        <v>560</v>
      </c>
      <c r="L77" s="30">
        <f>'[2]2021_1-4-5_Rohdaten'!K21</f>
        <v>2352</v>
      </c>
      <c r="M77" s="30">
        <f>'[2]2021_1-4-5_Rohdaten'!L21</f>
        <v>1859</v>
      </c>
      <c r="N77" s="30">
        <f>'[2]2021_1-4-5_Rohdaten'!M21</f>
        <v>1053</v>
      </c>
      <c r="O77" s="30">
        <f>'[2]2021_1-4-5_Rohdaten'!N21</f>
        <v>290</v>
      </c>
      <c r="P77" s="30">
        <f>'[2]2021_1-4-5_Rohdaten'!O21</f>
        <v>-146</v>
      </c>
      <c r="Q77" s="30">
        <f>'[2]2021_1-4-5_Rohdaten'!P21</f>
        <v>436</v>
      </c>
      <c r="R77" s="30">
        <f>'[2]2021_1-4-5_Rohdaten'!Q21</f>
        <v>65</v>
      </c>
      <c r="S77" s="30">
        <f>'[2]2021_1-4-5_Rohdaten'!R21</f>
        <v>225</v>
      </c>
    </row>
    <row r="78" spans="2:19" s="31" customFormat="1" ht="8.25" customHeight="1" x14ac:dyDescent="0.3">
      <c r="B78" s="28">
        <v>252</v>
      </c>
      <c r="C78" s="29" t="str">
        <f>VLOOKUP(B78,[1]Tabelle1!$A$1:$C$68,2,FALSE)</f>
        <v>Hameln-Pyrmont</v>
      </c>
      <c r="D78" s="28">
        <v>2021</v>
      </c>
      <c r="E78" s="30">
        <f>'[2]2021_1-4-5_Rohdaten'!D22</f>
        <v>1524</v>
      </c>
      <c r="F78" s="30">
        <f>'[2]2021_1-4-5_Rohdaten'!E22</f>
        <v>329</v>
      </c>
      <c r="G78" s="30">
        <f>'[2]2021_1-4-5_Rohdaten'!F22</f>
        <v>1195</v>
      </c>
      <c r="H78" s="30">
        <f>'[2]2021_1-4-5_Rohdaten'!G22</f>
        <v>879</v>
      </c>
      <c r="I78" s="30">
        <f>'[2]2021_1-4-5_Rohdaten'!H22</f>
        <v>645</v>
      </c>
      <c r="J78" s="30">
        <f>'[2]2021_1-4-5_Rohdaten'!I22</f>
        <v>1226</v>
      </c>
      <c r="K78" s="30">
        <f>'[2]2021_1-4-5_Rohdaten'!J22</f>
        <v>371</v>
      </c>
      <c r="L78" s="30">
        <f>'[2]2021_1-4-5_Rohdaten'!K22</f>
        <v>855</v>
      </c>
      <c r="M78" s="30">
        <f>'[2]2021_1-4-5_Rohdaten'!L22</f>
        <v>769</v>
      </c>
      <c r="N78" s="30">
        <f>'[2]2021_1-4-5_Rohdaten'!M22</f>
        <v>457</v>
      </c>
      <c r="O78" s="30">
        <f>'[2]2021_1-4-5_Rohdaten'!N22</f>
        <v>298</v>
      </c>
      <c r="P78" s="30">
        <f>'[2]2021_1-4-5_Rohdaten'!O22</f>
        <v>-42</v>
      </c>
      <c r="Q78" s="30">
        <f>'[2]2021_1-4-5_Rohdaten'!P22</f>
        <v>340</v>
      </c>
      <c r="R78" s="30">
        <f>'[2]2021_1-4-5_Rohdaten'!Q22</f>
        <v>110</v>
      </c>
      <c r="S78" s="30">
        <f>'[2]2021_1-4-5_Rohdaten'!R22</f>
        <v>188</v>
      </c>
    </row>
    <row r="79" spans="2:19" s="31" customFormat="1" ht="8.25" customHeight="1" x14ac:dyDescent="0.3">
      <c r="B79" s="28">
        <v>254</v>
      </c>
      <c r="C79" s="29" t="str">
        <f>VLOOKUP(B79,[1]Tabelle1!$A$1:$C$68,2,FALSE)</f>
        <v>Hildesheim</v>
      </c>
      <c r="D79" s="28">
        <v>2021</v>
      </c>
      <c r="E79" s="30">
        <f>'[2]2021_1-4-5_Rohdaten'!D23</f>
        <v>2341</v>
      </c>
      <c r="F79" s="30">
        <f>'[2]2021_1-4-5_Rohdaten'!E23</f>
        <v>407</v>
      </c>
      <c r="G79" s="30">
        <f>'[2]2021_1-4-5_Rohdaten'!F23</f>
        <v>1934</v>
      </c>
      <c r="H79" s="30">
        <f>'[2]2021_1-4-5_Rohdaten'!G23</f>
        <v>1374</v>
      </c>
      <c r="I79" s="30">
        <f>'[2]2021_1-4-5_Rohdaten'!H23</f>
        <v>967</v>
      </c>
      <c r="J79" s="30">
        <f>'[2]2021_1-4-5_Rohdaten'!I23</f>
        <v>1723</v>
      </c>
      <c r="K79" s="30">
        <f>'[2]2021_1-4-5_Rohdaten'!J23</f>
        <v>505</v>
      </c>
      <c r="L79" s="30">
        <f>'[2]2021_1-4-5_Rohdaten'!K23</f>
        <v>1218</v>
      </c>
      <c r="M79" s="30">
        <f>'[2]2021_1-4-5_Rohdaten'!L23</f>
        <v>1129</v>
      </c>
      <c r="N79" s="30">
        <f>'[2]2021_1-4-5_Rohdaten'!M23</f>
        <v>594</v>
      </c>
      <c r="O79" s="30">
        <f>'[2]2021_1-4-5_Rohdaten'!N23</f>
        <v>618</v>
      </c>
      <c r="P79" s="30">
        <f>'[2]2021_1-4-5_Rohdaten'!O23</f>
        <v>-98</v>
      </c>
      <c r="Q79" s="30">
        <f>'[2]2021_1-4-5_Rohdaten'!P23</f>
        <v>716</v>
      </c>
      <c r="R79" s="30">
        <f>'[2]2021_1-4-5_Rohdaten'!Q23</f>
        <v>245</v>
      </c>
      <c r="S79" s="30">
        <f>'[2]2021_1-4-5_Rohdaten'!R23</f>
        <v>373</v>
      </c>
    </row>
    <row r="80" spans="2:19" s="31" customFormat="1" ht="8.25" customHeight="1" x14ac:dyDescent="0.3">
      <c r="B80" s="28">
        <v>255</v>
      </c>
      <c r="C80" s="29" t="str">
        <f>VLOOKUP(B80,[1]Tabelle1!$A$1:$C$68,2,FALSE)</f>
        <v>Holzminden</v>
      </c>
      <c r="D80" s="28">
        <v>2021</v>
      </c>
      <c r="E80" s="30">
        <f>'[2]2021_1-4-5_Rohdaten'!D24</f>
        <v>601</v>
      </c>
      <c r="F80" s="30">
        <f>'[2]2021_1-4-5_Rohdaten'!E24</f>
        <v>148</v>
      </c>
      <c r="G80" s="30">
        <f>'[2]2021_1-4-5_Rohdaten'!F24</f>
        <v>453</v>
      </c>
      <c r="H80" s="30">
        <f>'[2]2021_1-4-5_Rohdaten'!G24</f>
        <v>362</v>
      </c>
      <c r="I80" s="30">
        <f>'[2]2021_1-4-5_Rohdaten'!H24</f>
        <v>239</v>
      </c>
      <c r="J80" s="30">
        <f>'[2]2021_1-4-5_Rohdaten'!I24</f>
        <v>460</v>
      </c>
      <c r="K80" s="30">
        <f>'[2]2021_1-4-5_Rohdaten'!J24</f>
        <v>170</v>
      </c>
      <c r="L80" s="30">
        <f>'[2]2021_1-4-5_Rohdaten'!K24</f>
        <v>290</v>
      </c>
      <c r="M80" s="30">
        <f>'[2]2021_1-4-5_Rohdaten'!L24</f>
        <v>309</v>
      </c>
      <c r="N80" s="30">
        <f>'[2]2021_1-4-5_Rohdaten'!M24</f>
        <v>151</v>
      </c>
      <c r="O80" s="30">
        <f>'[2]2021_1-4-5_Rohdaten'!N24</f>
        <v>141</v>
      </c>
      <c r="P80" s="30">
        <f>'[2]2021_1-4-5_Rohdaten'!O24</f>
        <v>-22</v>
      </c>
      <c r="Q80" s="30">
        <f>'[2]2021_1-4-5_Rohdaten'!P24</f>
        <v>163</v>
      </c>
      <c r="R80" s="30">
        <f>'[2]2021_1-4-5_Rohdaten'!Q24</f>
        <v>53</v>
      </c>
      <c r="S80" s="30">
        <f>'[2]2021_1-4-5_Rohdaten'!R24</f>
        <v>88</v>
      </c>
    </row>
    <row r="81" spans="2:19" s="31" customFormat="1" ht="8.25" customHeight="1" x14ac:dyDescent="0.3">
      <c r="B81" s="28">
        <v>256</v>
      </c>
      <c r="C81" s="29" t="str">
        <f>VLOOKUP(B81,[1]Tabelle1!$A$1:$C$68,2,FALSE)</f>
        <v>Nienburg (Weser)</v>
      </c>
      <c r="D81" s="28">
        <v>2021</v>
      </c>
      <c r="E81" s="30">
        <f>'[2]2021_1-4-5_Rohdaten'!D25</f>
        <v>1538</v>
      </c>
      <c r="F81" s="30">
        <f>'[2]2021_1-4-5_Rohdaten'!E25</f>
        <v>230</v>
      </c>
      <c r="G81" s="30">
        <f>'[2]2021_1-4-5_Rohdaten'!F25</f>
        <v>1308</v>
      </c>
      <c r="H81" s="30">
        <f>'[2]2021_1-4-5_Rohdaten'!G25</f>
        <v>932</v>
      </c>
      <c r="I81" s="30">
        <f>'[2]2021_1-4-5_Rohdaten'!H25</f>
        <v>606</v>
      </c>
      <c r="J81" s="30">
        <f>'[2]2021_1-4-5_Rohdaten'!I25</f>
        <v>1201</v>
      </c>
      <c r="K81" s="30">
        <f>'[2]2021_1-4-5_Rohdaten'!J25</f>
        <v>281</v>
      </c>
      <c r="L81" s="30">
        <f>'[2]2021_1-4-5_Rohdaten'!K25</f>
        <v>920</v>
      </c>
      <c r="M81" s="30">
        <f>'[2]2021_1-4-5_Rohdaten'!L25</f>
        <v>761</v>
      </c>
      <c r="N81" s="30">
        <f>'[2]2021_1-4-5_Rohdaten'!M25</f>
        <v>440</v>
      </c>
      <c r="O81" s="30">
        <f>'[2]2021_1-4-5_Rohdaten'!N25</f>
        <v>337</v>
      </c>
      <c r="P81" s="30">
        <f>'[2]2021_1-4-5_Rohdaten'!O25</f>
        <v>-51</v>
      </c>
      <c r="Q81" s="30">
        <f>'[2]2021_1-4-5_Rohdaten'!P25</f>
        <v>388</v>
      </c>
      <c r="R81" s="30">
        <f>'[2]2021_1-4-5_Rohdaten'!Q25</f>
        <v>171</v>
      </c>
      <c r="S81" s="30">
        <f>'[2]2021_1-4-5_Rohdaten'!R25</f>
        <v>166</v>
      </c>
    </row>
    <row r="82" spans="2:19" s="31" customFormat="1" ht="8.25" customHeight="1" x14ac:dyDescent="0.3">
      <c r="B82" s="28">
        <v>257</v>
      </c>
      <c r="C82" s="29" t="str">
        <f>VLOOKUP(B82,[1]Tabelle1!$A$1:$C$68,2,FALSE)</f>
        <v>Schaumburg</v>
      </c>
      <c r="D82" s="28">
        <v>2021</v>
      </c>
      <c r="E82" s="30">
        <f>'[2]2021_1-4-5_Rohdaten'!D26</f>
        <v>1310</v>
      </c>
      <c r="F82" s="30">
        <f>'[2]2021_1-4-5_Rohdaten'!E26</f>
        <v>273</v>
      </c>
      <c r="G82" s="30">
        <f>'[2]2021_1-4-5_Rohdaten'!F26</f>
        <v>1037</v>
      </c>
      <c r="H82" s="30">
        <f>'[2]2021_1-4-5_Rohdaten'!G26</f>
        <v>821</v>
      </c>
      <c r="I82" s="30">
        <f>'[2]2021_1-4-5_Rohdaten'!H26</f>
        <v>489</v>
      </c>
      <c r="J82" s="30">
        <f>'[2]2021_1-4-5_Rohdaten'!I26</f>
        <v>1279</v>
      </c>
      <c r="K82" s="30">
        <f>'[2]2021_1-4-5_Rohdaten'!J26</f>
        <v>420</v>
      </c>
      <c r="L82" s="30">
        <f>'[2]2021_1-4-5_Rohdaten'!K26</f>
        <v>859</v>
      </c>
      <c r="M82" s="30">
        <f>'[2]2021_1-4-5_Rohdaten'!L26</f>
        <v>864</v>
      </c>
      <c r="N82" s="30">
        <f>'[2]2021_1-4-5_Rohdaten'!M26</f>
        <v>415</v>
      </c>
      <c r="O82" s="30">
        <f>'[2]2021_1-4-5_Rohdaten'!N26</f>
        <v>31</v>
      </c>
      <c r="P82" s="30">
        <f>'[2]2021_1-4-5_Rohdaten'!O26</f>
        <v>-147</v>
      </c>
      <c r="Q82" s="30">
        <f>'[2]2021_1-4-5_Rohdaten'!P26</f>
        <v>178</v>
      </c>
      <c r="R82" s="30">
        <f>'[2]2021_1-4-5_Rohdaten'!Q26</f>
        <v>-43</v>
      </c>
      <c r="S82" s="30">
        <f>'[2]2021_1-4-5_Rohdaten'!R26</f>
        <v>74</v>
      </c>
    </row>
    <row r="83" spans="2:19" s="35" customFormat="1" ht="16.5" customHeight="1" x14ac:dyDescent="0.3">
      <c r="B83" s="32">
        <v>2</v>
      </c>
      <c r="C83" s="33" t="str">
        <f>VLOOKUP(B83,[1]Tabelle1!$A$1:$C$68,2,FALSE)</f>
        <v>Statistische Region Hannover</v>
      </c>
      <c r="D83" s="32">
        <v>2021</v>
      </c>
      <c r="E83" s="34">
        <f>'[2]2021_1-4-5_Rohdaten'!D27</f>
        <v>25161</v>
      </c>
      <c r="F83" s="34">
        <f>'[2]2021_1-4-5_Rohdaten'!E27</f>
        <v>4557</v>
      </c>
      <c r="G83" s="34">
        <f>'[2]2021_1-4-5_Rohdaten'!F27</f>
        <v>20604</v>
      </c>
      <c r="H83" s="34">
        <f>'[2]2021_1-4-5_Rohdaten'!G27</f>
        <v>15118</v>
      </c>
      <c r="I83" s="34">
        <f>'[2]2021_1-4-5_Rohdaten'!H27</f>
        <v>10043</v>
      </c>
      <c r="J83" s="34">
        <f>'[2]2021_1-4-5_Rohdaten'!I27</f>
        <v>19593</v>
      </c>
      <c r="K83" s="34">
        <f>'[2]2021_1-4-5_Rohdaten'!J27</f>
        <v>5739</v>
      </c>
      <c r="L83" s="34">
        <f>'[2]2021_1-4-5_Rohdaten'!K27</f>
        <v>13854</v>
      </c>
      <c r="M83" s="34">
        <f>'[2]2021_1-4-5_Rohdaten'!L27</f>
        <v>12704</v>
      </c>
      <c r="N83" s="34">
        <f>'[2]2021_1-4-5_Rohdaten'!M27</f>
        <v>6889</v>
      </c>
      <c r="O83" s="34">
        <f>'[2]2021_1-4-5_Rohdaten'!N27</f>
        <v>5568</v>
      </c>
      <c r="P83" s="34">
        <f>'[2]2021_1-4-5_Rohdaten'!O27</f>
        <v>-1182</v>
      </c>
      <c r="Q83" s="34">
        <f>'[2]2021_1-4-5_Rohdaten'!P27</f>
        <v>6750</v>
      </c>
      <c r="R83" s="34">
        <f>'[2]2021_1-4-5_Rohdaten'!Q27</f>
        <v>2414</v>
      </c>
      <c r="S83" s="34">
        <f>'[2]2021_1-4-5_Rohdaten'!R27</f>
        <v>3154</v>
      </c>
    </row>
    <row r="84" spans="2:19" s="31" customFormat="1" ht="8.25" customHeight="1" x14ac:dyDescent="0.3">
      <c r="B84" s="28">
        <v>351</v>
      </c>
      <c r="C84" s="29" t="str">
        <f>VLOOKUP(B84,[1]Tabelle1!$A$1:$C$68,2,FALSE)</f>
        <v>Celle</v>
      </c>
      <c r="D84" s="28">
        <v>2021</v>
      </c>
      <c r="E84" s="30">
        <f>'[2]2021_1-4-5_Rohdaten'!D28</f>
        <v>1992</v>
      </c>
      <c r="F84" s="30">
        <f>'[2]2021_1-4-5_Rohdaten'!E28</f>
        <v>436</v>
      </c>
      <c r="G84" s="30">
        <f>'[2]2021_1-4-5_Rohdaten'!F28</f>
        <v>1556</v>
      </c>
      <c r="H84" s="30">
        <f>'[2]2021_1-4-5_Rohdaten'!G28</f>
        <v>1204</v>
      </c>
      <c r="I84" s="30">
        <f>'[2]2021_1-4-5_Rohdaten'!H28</f>
        <v>788</v>
      </c>
      <c r="J84" s="30">
        <f>'[2]2021_1-4-5_Rohdaten'!I28</f>
        <v>1684</v>
      </c>
      <c r="K84" s="30">
        <f>'[2]2021_1-4-5_Rohdaten'!J28</f>
        <v>498</v>
      </c>
      <c r="L84" s="30">
        <f>'[2]2021_1-4-5_Rohdaten'!K28</f>
        <v>1186</v>
      </c>
      <c r="M84" s="30">
        <f>'[2]2021_1-4-5_Rohdaten'!L28</f>
        <v>1107</v>
      </c>
      <c r="N84" s="30">
        <f>'[2]2021_1-4-5_Rohdaten'!M28</f>
        <v>577</v>
      </c>
      <c r="O84" s="30">
        <f>'[2]2021_1-4-5_Rohdaten'!N28</f>
        <v>308</v>
      </c>
      <c r="P84" s="30">
        <f>'[2]2021_1-4-5_Rohdaten'!O28</f>
        <v>-62</v>
      </c>
      <c r="Q84" s="30">
        <f>'[2]2021_1-4-5_Rohdaten'!P28</f>
        <v>370</v>
      </c>
      <c r="R84" s="30">
        <f>'[2]2021_1-4-5_Rohdaten'!Q28</f>
        <v>97</v>
      </c>
      <c r="S84" s="30">
        <f>'[2]2021_1-4-5_Rohdaten'!R28</f>
        <v>211</v>
      </c>
    </row>
    <row r="85" spans="2:19" s="31" customFormat="1" ht="8.25" customHeight="1" x14ac:dyDescent="0.3">
      <c r="B85" s="28">
        <v>352</v>
      </c>
      <c r="C85" s="29" t="str">
        <f>VLOOKUP(B85,[1]Tabelle1!$A$1:$C$68,2,FALSE)</f>
        <v>Cuxhaven</v>
      </c>
      <c r="D85" s="28">
        <v>2021</v>
      </c>
      <c r="E85" s="30">
        <f>'[2]2021_1-4-5_Rohdaten'!D29</f>
        <v>1527</v>
      </c>
      <c r="F85" s="30">
        <f>'[2]2021_1-4-5_Rohdaten'!E29</f>
        <v>414</v>
      </c>
      <c r="G85" s="30">
        <f>'[2]2021_1-4-5_Rohdaten'!F29</f>
        <v>1113</v>
      </c>
      <c r="H85" s="30">
        <f>'[2]2021_1-4-5_Rohdaten'!G29</f>
        <v>947</v>
      </c>
      <c r="I85" s="30">
        <f>'[2]2021_1-4-5_Rohdaten'!H29</f>
        <v>580</v>
      </c>
      <c r="J85" s="30">
        <f>'[2]2021_1-4-5_Rohdaten'!I29</f>
        <v>1337</v>
      </c>
      <c r="K85" s="30">
        <f>'[2]2021_1-4-5_Rohdaten'!J29</f>
        <v>486</v>
      </c>
      <c r="L85" s="30">
        <f>'[2]2021_1-4-5_Rohdaten'!K29</f>
        <v>851</v>
      </c>
      <c r="M85" s="30">
        <f>'[2]2021_1-4-5_Rohdaten'!L29</f>
        <v>853</v>
      </c>
      <c r="N85" s="30">
        <f>'[2]2021_1-4-5_Rohdaten'!M29</f>
        <v>484</v>
      </c>
      <c r="O85" s="30">
        <f>'[2]2021_1-4-5_Rohdaten'!N29</f>
        <v>190</v>
      </c>
      <c r="P85" s="30">
        <f>'[2]2021_1-4-5_Rohdaten'!O29</f>
        <v>-72</v>
      </c>
      <c r="Q85" s="30">
        <f>'[2]2021_1-4-5_Rohdaten'!P29</f>
        <v>262</v>
      </c>
      <c r="R85" s="30">
        <f>'[2]2021_1-4-5_Rohdaten'!Q29</f>
        <v>94</v>
      </c>
      <c r="S85" s="30">
        <f>'[2]2021_1-4-5_Rohdaten'!R29</f>
        <v>96</v>
      </c>
    </row>
    <row r="86" spans="2:19" s="31" customFormat="1" ht="8.25" customHeight="1" x14ac:dyDescent="0.3">
      <c r="B86" s="28">
        <v>353</v>
      </c>
      <c r="C86" s="29" t="str">
        <f>VLOOKUP(B86,[1]Tabelle1!$A$1:$C$68,2,FALSE)</f>
        <v>Harburg</v>
      </c>
      <c r="D86" s="28">
        <v>2021</v>
      </c>
      <c r="E86" s="30">
        <f>'[2]2021_1-4-5_Rohdaten'!D30</f>
        <v>2944</v>
      </c>
      <c r="F86" s="30">
        <f>'[2]2021_1-4-5_Rohdaten'!E30</f>
        <v>446</v>
      </c>
      <c r="G86" s="30">
        <f>'[2]2021_1-4-5_Rohdaten'!F30</f>
        <v>2498</v>
      </c>
      <c r="H86" s="30">
        <f>'[2]2021_1-4-5_Rohdaten'!G30</f>
        <v>1885</v>
      </c>
      <c r="I86" s="30">
        <f>'[2]2021_1-4-5_Rohdaten'!H30</f>
        <v>1059</v>
      </c>
      <c r="J86" s="30">
        <f>'[2]2021_1-4-5_Rohdaten'!I30</f>
        <v>2747</v>
      </c>
      <c r="K86" s="30">
        <f>'[2]2021_1-4-5_Rohdaten'!J30</f>
        <v>594</v>
      </c>
      <c r="L86" s="30">
        <f>'[2]2021_1-4-5_Rohdaten'!K30</f>
        <v>2153</v>
      </c>
      <c r="M86" s="30">
        <f>'[2]2021_1-4-5_Rohdaten'!L30</f>
        <v>1960</v>
      </c>
      <c r="N86" s="30">
        <f>'[2]2021_1-4-5_Rohdaten'!M30</f>
        <v>787</v>
      </c>
      <c r="O86" s="30">
        <f>'[2]2021_1-4-5_Rohdaten'!N30</f>
        <v>197</v>
      </c>
      <c r="P86" s="30">
        <f>'[2]2021_1-4-5_Rohdaten'!O30</f>
        <v>-148</v>
      </c>
      <c r="Q86" s="30">
        <f>'[2]2021_1-4-5_Rohdaten'!P30</f>
        <v>345</v>
      </c>
      <c r="R86" s="30">
        <f>'[2]2021_1-4-5_Rohdaten'!Q30</f>
        <v>-75</v>
      </c>
      <c r="S86" s="30">
        <f>'[2]2021_1-4-5_Rohdaten'!R30</f>
        <v>272</v>
      </c>
    </row>
    <row r="87" spans="2:19" s="31" customFormat="1" ht="8.25" customHeight="1" x14ac:dyDescent="0.3">
      <c r="B87" s="28">
        <v>354</v>
      </c>
      <c r="C87" s="29" t="str">
        <f>VLOOKUP(B87,[1]Tabelle1!$A$1:$C$68,2,FALSE)</f>
        <v>Lüchow-Dannenberg</v>
      </c>
      <c r="D87" s="28">
        <v>2021</v>
      </c>
      <c r="E87" s="30">
        <f>'[2]2021_1-4-5_Rohdaten'!D31</f>
        <v>413</v>
      </c>
      <c r="F87" s="30">
        <f>'[2]2021_1-4-5_Rohdaten'!E31</f>
        <v>109</v>
      </c>
      <c r="G87" s="30">
        <f>'[2]2021_1-4-5_Rohdaten'!F31</f>
        <v>304</v>
      </c>
      <c r="H87" s="30">
        <f>'[2]2021_1-4-5_Rohdaten'!G31</f>
        <v>252</v>
      </c>
      <c r="I87" s="30">
        <f>'[2]2021_1-4-5_Rohdaten'!H31</f>
        <v>161</v>
      </c>
      <c r="J87" s="30">
        <f>'[2]2021_1-4-5_Rohdaten'!I31</f>
        <v>404</v>
      </c>
      <c r="K87" s="30">
        <f>'[2]2021_1-4-5_Rohdaten'!J31</f>
        <v>170</v>
      </c>
      <c r="L87" s="30">
        <f>'[2]2021_1-4-5_Rohdaten'!K31</f>
        <v>234</v>
      </c>
      <c r="M87" s="30">
        <f>'[2]2021_1-4-5_Rohdaten'!L31</f>
        <v>256</v>
      </c>
      <c r="N87" s="30">
        <f>'[2]2021_1-4-5_Rohdaten'!M31</f>
        <v>148</v>
      </c>
      <c r="O87" s="30">
        <f>'[2]2021_1-4-5_Rohdaten'!N31</f>
        <v>9</v>
      </c>
      <c r="P87" s="30">
        <f>'[2]2021_1-4-5_Rohdaten'!O31</f>
        <v>-61</v>
      </c>
      <c r="Q87" s="30">
        <f>'[2]2021_1-4-5_Rohdaten'!P31</f>
        <v>70</v>
      </c>
      <c r="R87" s="30">
        <f>'[2]2021_1-4-5_Rohdaten'!Q31</f>
        <v>-4</v>
      </c>
      <c r="S87" s="30">
        <f>'[2]2021_1-4-5_Rohdaten'!R31</f>
        <v>13</v>
      </c>
    </row>
    <row r="88" spans="2:19" s="31" customFormat="1" ht="8.25" customHeight="1" x14ac:dyDescent="0.3">
      <c r="B88" s="28">
        <v>355</v>
      </c>
      <c r="C88" s="29" t="str">
        <f>VLOOKUP(B88,[1]Tabelle1!$A$1:$C$68,2,FALSE)</f>
        <v>Lüneburg</v>
      </c>
      <c r="D88" s="28">
        <v>2021</v>
      </c>
      <c r="E88" s="30">
        <f>'[2]2021_1-4-5_Rohdaten'!D32</f>
        <v>1809</v>
      </c>
      <c r="F88" s="30">
        <f>'[2]2021_1-4-5_Rohdaten'!E32</f>
        <v>422</v>
      </c>
      <c r="G88" s="30">
        <f>'[2]2021_1-4-5_Rohdaten'!F32</f>
        <v>1387</v>
      </c>
      <c r="H88" s="30">
        <f>'[2]2021_1-4-5_Rohdaten'!G32</f>
        <v>1104</v>
      </c>
      <c r="I88" s="30">
        <f>'[2]2021_1-4-5_Rohdaten'!H32</f>
        <v>705</v>
      </c>
      <c r="J88" s="30">
        <f>'[2]2021_1-4-5_Rohdaten'!I32</f>
        <v>1676</v>
      </c>
      <c r="K88" s="30">
        <f>'[2]2021_1-4-5_Rohdaten'!J32</f>
        <v>707</v>
      </c>
      <c r="L88" s="30">
        <f>'[2]2021_1-4-5_Rohdaten'!K32</f>
        <v>969</v>
      </c>
      <c r="M88" s="30">
        <f>'[2]2021_1-4-5_Rohdaten'!L32</f>
        <v>1119</v>
      </c>
      <c r="N88" s="30">
        <f>'[2]2021_1-4-5_Rohdaten'!M32</f>
        <v>557</v>
      </c>
      <c r="O88" s="30">
        <f>'[2]2021_1-4-5_Rohdaten'!N32</f>
        <v>133</v>
      </c>
      <c r="P88" s="30">
        <f>'[2]2021_1-4-5_Rohdaten'!O32</f>
        <v>-285</v>
      </c>
      <c r="Q88" s="30">
        <f>'[2]2021_1-4-5_Rohdaten'!P32</f>
        <v>418</v>
      </c>
      <c r="R88" s="30">
        <f>'[2]2021_1-4-5_Rohdaten'!Q32</f>
        <v>-15</v>
      </c>
      <c r="S88" s="30">
        <f>'[2]2021_1-4-5_Rohdaten'!R32</f>
        <v>148</v>
      </c>
    </row>
    <row r="89" spans="2:19" s="31" customFormat="1" ht="8.25" customHeight="1" x14ac:dyDescent="0.3">
      <c r="B89" s="28">
        <v>356</v>
      </c>
      <c r="C89" s="29" t="str">
        <f>VLOOKUP(B89,[1]Tabelle1!$A$1:$C$68,2,FALSE)</f>
        <v>Osterholz</v>
      </c>
      <c r="D89" s="28">
        <v>2021</v>
      </c>
      <c r="E89" s="30">
        <f>'[2]2021_1-4-5_Rohdaten'!D33</f>
        <v>589</v>
      </c>
      <c r="F89" s="30">
        <f>'[2]2021_1-4-5_Rohdaten'!E33</f>
        <v>165</v>
      </c>
      <c r="G89" s="30">
        <f>'[2]2021_1-4-5_Rohdaten'!F33</f>
        <v>424</v>
      </c>
      <c r="H89" s="30">
        <f>'[2]2021_1-4-5_Rohdaten'!G33</f>
        <v>338</v>
      </c>
      <c r="I89" s="30">
        <f>'[2]2021_1-4-5_Rohdaten'!H33</f>
        <v>251</v>
      </c>
      <c r="J89" s="30">
        <f>'[2]2021_1-4-5_Rohdaten'!I33</f>
        <v>514</v>
      </c>
      <c r="K89" s="30">
        <f>'[2]2021_1-4-5_Rohdaten'!J33</f>
        <v>247</v>
      </c>
      <c r="L89" s="30">
        <f>'[2]2021_1-4-5_Rohdaten'!K33</f>
        <v>267</v>
      </c>
      <c r="M89" s="30">
        <f>'[2]2021_1-4-5_Rohdaten'!L33</f>
        <v>309</v>
      </c>
      <c r="N89" s="30">
        <f>'[2]2021_1-4-5_Rohdaten'!M33</f>
        <v>205</v>
      </c>
      <c r="O89" s="30">
        <f>'[2]2021_1-4-5_Rohdaten'!N33</f>
        <v>75</v>
      </c>
      <c r="P89" s="30">
        <f>'[2]2021_1-4-5_Rohdaten'!O33</f>
        <v>-82</v>
      </c>
      <c r="Q89" s="30">
        <f>'[2]2021_1-4-5_Rohdaten'!P33</f>
        <v>157</v>
      </c>
      <c r="R89" s="30">
        <f>'[2]2021_1-4-5_Rohdaten'!Q33</f>
        <v>29</v>
      </c>
      <c r="S89" s="30">
        <f>'[2]2021_1-4-5_Rohdaten'!R33</f>
        <v>46</v>
      </c>
    </row>
    <row r="90" spans="2:19" s="31" customFormat="1" ht="8.25" customHeight="1" x14ac:dyDescent="0.3">
      <c r="B90" s="28">
        <v>357</v>
      </c>
      <c r="C90" s="29" t="str">
        <f>VLOOKUP(B90,[1]Tabelle1!$A$1:$C$68,2,FALSE)</f>
        <v>Rotenburg (Wümme)</v>
      </c>
      <c r="D90" s="28">
        <v>2021</v>
      </c>
      <c r="E90" s="30">
        <f>'[2]2021_1-4-5_Rohdaten'!D34</f>
        <v>1525</v>
      </c>
      <c r="F90" s="30">
        <f>'[2]2021_1-4-5_Rohdaten'!E34</f>
        <v>303</v>
      </c>
      <c r="G90" s="30">
        <f>'[2]2021_1-4-5_Rohdaten'!F34</f>
        <v>1222</v>
      </c>
      <c r="H90" s="30">
        <f>'[2]2021_1-4-5_Rohdaten'!G34</f>
        <v>943</v>
      </c>
      <c r="I90" s="30">
        <f>'[2]2021_1-4-5_Rohdaten'!H34</f>
        <v>582</v>
      </c>
      <c r="J90" s="30">
        <f>'[2]2021_1-4-5_Rohdaten'!I34</f>
        <v>1390</v>
      </c>
      <c r="K90" s="30">
        <f>'[2]2021_1-4-5_Rohdaten'!J34</f>
        <v>403</v>
      </c>
      <c r="L90" s="30">
        <f>'[2]2021_1-4-5_Rohdaten'!K34</f>
        <v>987</v>
      </c>
      <c r="M90" s="30">
        <f>'[2]2021_1-4-5_Rohdaten'!L34</f>
        <v>880</v>
      </c>
      <c r="N90" s="30">
        <f>'[2]2021_1-4-5_Rohdaten'!M34</f>
        <v>510</v>
      </c>
      <c r="O90" s="30">
        <f>'[2]2021_1-4-5_Rohdaten'!N34</f>
        <v>135</v>
      </c>
      <c r="P90" s="30">
        <f>'[2]2021_1-4-5_Rohdaten'!O34</f>
        <v>-100</v>
      </c>
      <c r="Q90" s="30">
        <f>'[2]2021_1-4-5_Rohdaten'!P34</f>
        <v>235</v>
      </c>
      <c r="R90" s="30">
        <f>'[2]2021_1-4-5_Rohdaten'!Q34</f>
        <v>63</v>
      </c>
      <c r="S90" s="30">
        <f>'[2]2021_1-4-5_Rohdaten'!R34</f>
        <v>72</v>
      </c>
    </row>
    <row r="91" spans="2:19" s="31" customFormat="1" ht="8.25" customHeight="1" x14ac:dyDescent="0.3">
      <c r="B91" s="28">
        <v>358</v>
      </c>
      <c r="C91" s="29" t="str">
        <f>VLOOKUP(B91,[1]Tabelle1!$A$1:$C$68,2,FALSE)</f>
        <v>Heidekreis</v>
      </c>
      <c r="D91" s="28">
        <v>2021</v>
      </c>
      <c r="E91" s="30">
        <f>'[2]2021_1-4-5_Rohdaten'!D35</f>
        <v>8022</v>
      </c>
      <c r="F91" s="30">
        <f>'[2]2021_1-4-5_Rohdaten'!E35</f>
        <v>271</v>
      </c>
      <c r="G91" s="30">
        <f>'[2]2021_1-4-5_Rohdaten'!F35</f>
        <v>7751</v>
      </c>
      <c r="H91" s="30">
        <f>'[2]2021_1-4-5_Rohdaten'!G35</f>
        <v>4935</v>
      </c>
      <c r="I91" s="30">
        <f>'[2]2021_1-4-5_Rohdaten'!H35</f>
        <v>3087</v>
      </c>
      <c r="J91" s="30">
        <f>'[2]2021_1-4-5_Rohdaten'!I35</f>
        <v>1790</v>
      </c>
      <c r="K91" s="30">
        <f>'[2]2021_1-4-5_Rohdaten'!J35</f>
        <v>351</v>
      </c>
      <c r="L91" s="30">
        <f>'[2]2021_1-4-5_Rohdaten'!K35</f>
        <v>1439</v>
      </c>
      <c r="M91" s="30">
        <f>'[2]2021_1-4-5_Rohdaten'!L35</f>
        <v>1198</v>
      </c>
      <c r="N91" s="30">
        <f>'[2]2021_1-4-5_Rohdaten'!M35</f>
        <v>592</v>
      </c>
      <c r="O91" s="30">
        <f>'[2]2021_1-4-5_Rohdaten'!N35</f>
        <v>6232</v>
      </c>
      <c r="P91" s="30">
        <f>'[2]2021_1-4-5_Rohdaten'!O35</f>
        <v>-80</v>
      </c>
      <c r="Q91" s="30">
        <f>'[2]2021_1-4-5_Rohdaten'!P35</f>
        <v>6312</v>
      </c>
      <c r="R91" s="30">
        <f>'[2]2021_1-4-5_Rohdaten'!Q35</f>
        <v>3737</v>
      </c>
      <c r="S91" s="30">
        <f>'[2]2021_1-4-5_Rohdaten'!R35</f>
        <v>2495</v>
      </c>
    </row>
    <row r="92" spans="2:19" s="31" customFormat="1" ht="8.25" customHeight="1" x14ac:dyDescent="0.3">
      <c r="B92" s="28">
        <v>359</v>
      </c>
      <c r="C92" s="29" t="str">
        <f>VLOOKUP(B92,[1]Tabelle1!$A$1:$C$68,2,FALSE)</f>
        <v>Stade</v>
      </c>
      <c r="D92" s="28">
        <v>2021</v>
      </c>
      <c r="E92" s="30">
        <f>'[2]2021_1-4-5_Rohdaten'!D36</f>
        <v>2272</v>
      </c>
      <c r="F92" s="30">
        <f>'[2]2021_1-4-5_Rohdaten'!E36</f>
        <v>396</v>
      </c>
      <c r="G92" s="30">
        <f>'[2]2021_1-4-5_Rohdaten'!F36</f>
        <v>1876</v>
      </c>
      <c r="H92" s="30">
        <f>'[2]2021_1-4-5_Rohdaten'!G36</f>
        <v>1408</v>
      </c>
      <c r="I92" s="30">
        <f>'[2]2021_1-4-5_Rohdaten'!H36</f>
        <v>864</v>
      </c>
      <c r="J92" s="30">
        <f>'[2]2021_1-4-5_Rohdaten'!I36</f>
        <v>1926</v>
      </c>
      <c r="K92" s="30">
        <f>'[2]2021_1-4-5_Rohdaten'!J36</f>
        <v>476</v>
      </c>
      <c r="L92" s="30">
        <f>'[2]2021_1-4-5_Rohdaten'!K36</f>
        <v>1450</v>
      </c>
      <c r="M92" s="30">
        <f>'[2]2021_1-4-5_Rohdaten'!L36</f>
        <v>1272</v>
      </c>
      <c r="N92" s="30">
        <f>'[2]2021_1-4-5_Rohdaten'!M36</f>
        <v>654</v>
      </c>
      <c r="O92" s="30">
        <f>'[2]2021_1-4-5_Rohdaten'!N36</f>
        <v>346</v>
      </c>
      <c r="P92" s="30">
        <f>'[2]2021_1-4-5_Rohdaten'!O36</f>
        <v>-80</v>
      </c>
      <c r="Q92" s="30">
        <f>'[2]2021_1-4-5_Rohdaten'!P36</f>
        <v>426</v>
      </c>
      <c r="R92" s="30">
        <f>'[2]2021_1-4-5_Rohdaten'!Q36</f>
        <v>136</v>
      </c>
      <c r="S92" s="30">
        <f>'[2]2021_1-4-5_Rohdaten'!R36</f>
        <v>210</v>
      </c>
    </row>
    <row r="93" spans="2:19" s="31" customFormat="1" ht="8.25" customHeight="1" x14ac:dyDescent="0.3">
      <c r="B93" s="28">
        <v>360</v>
      </c>
      <c r="C93" s="29" t="str">
        <f>VLOOKUP(B93,[1]Tabelle1!$A$1:$C$68,2,FALSE)</f>
        <v>Uelzen</v>
      </c>
      <c r="D93" s="28">
        <v>2021</v>
      </c>
      <c r="E93" s="30">
        <f>'[2]2021_1-4-5_Rohdaten'!D37</f>
        <v>777</v>
      </c>
      <c r="F93" s="30">
        <f>'[2]2021_1-4-5_Rohdaten'!E37</f>
        <v>197</v>
      </c>
      <c r="G93" s="30">
        <f>'[2]2021_1-4-5_Rohdaten'!F37</f>
        <v>580</v>
      </c>
      <c r="H93" s="30">
        <f>'[2]2021_1-4-5_Rohdaten'!G37</f>
        <v>463</v>
      </c>
      <c r="I93" s="30">
        <f>'[2]2021_1-4-5_Rohdaten'!H37</f>
        <v>314</v>
      </c>
      <c r="J93" s="30">
        <f>'[2]2021_1-4-5_Rohdaten'!I37</f>
        <v>537</v>
      </c>
      <c r="K93" s="30">
        <f>'[2]2021_1-4-5_Rohdaten'!J37</f>
        <v>240</v>
      </c>
      <c r="L93" s="30">
        <f>'[2]2021_1-4-5_Rohdaten'!K37</f>
        <v>297</v>
      </c>
      <c r="M93" s="30">
        <f>'[2]2021_1-4-5_Rohdaten'!L37</f>
        <v>357</v>
      </c>
      <c r="N93" s="30">
        <f>'[2]2021_1-4-5_Rohdaten'!M37</f>
        <v>180</v>
      </c>
      <c r="O93" s="30">
        <f>'[2]2021_1-4-5_Rohdaten'!N37</f>
        <v>240</v>
      </c>
      <c r="P93" s="30">
        <f>'[2]2021_1-4-5_Rohdaten'!O37</f>
        <v>-43</v>
      </c>
      <c r="Q93" s="30">
        <f>'[2]2021_1-4-5_Rohdaten'!P37</f>
        <v>283</v>
      </c>
      <c r="R93" s="30">
        <f>'[2]2021_1-4-5_Rohdaten'!Q37</f>
        <v>106</v>
      </c>
      <c r="S93" s="30">
        <f>'[2]2021_1-4-5_Rohdaten'!R37</f>
        <v>134</v>
      </c>
    </row>
    <row r="94" spans="2:19" s="31" customFormat="1" ht="8.25" customHeight="1" x14ac:dyDescent="0.3">
      <c r="B94" s="28">
        <v>361</v>
      </c>
      <c r="C94" s="29" t="str">
        <f>VLOOKUP(B94,[1]Tabelle1!$A$1:$C$68,2,FALSE)</f>
        <v>Verden</v>
      </c>
      <c r="D94" s="28">
        <v>2021</v>
      </c>
      <c r="E94" s="30">
        <f>'[2]2021_1-4-5_Rohdaten'!D38</f>
        <v>1341</v>
      </c>
      <c r="F94" s="30">
        <f>'[2]2021_1-4-5_Rohdaten'!E38</f>
        <v>218</v>
      </c>
      <c r="G94" s="30">
        <f>'[2]2021_1-4-5_Rohdaten'!F38</f>
        <v>1123</v>
      </c>
      <c r="H94" s="30">
        <f>'[2]2021_1-4-5_Rohdaten'!G38</f>
        <v>777</v>
      </c>
      <c r="I94" s="30">
        <f>'[2]2021_1-4-5_Rohdaten'!H38</f>
        <v>564</v>
      </c>
      <c r="J94" s="30">
        <f>'[2]2021_1-4-5_Rohdaten'!I38</f>
        <v>971</v>
      </c>
      <c r="K94" s="30">
        <f>'[2]2021_1-4-5_Rohdaten'!J38</f>
        <v>291</v>
      </c>
      <c r="L94" s="30">
        <f>'[2]2021_1-4-5_Rohdaten'!K38</f>
        <v>680</v>
      </c>
      <c r="M94" s="30">
        <f>'[2]2021_1-4-5_Rohdaten'!L38</f>
        <v>625</v>
      </c>
      <c r="N94" s="30">
        <f>'[2]2021_1-4-5_Rohdaten'!M38</f>
        <v>346</v>
      </c>
      <c r="O94" s="30">
        <f>'[2]2021_1-4-5_Rohdaten'!N38</f>
        <v>370</v>
      </c>
      <c r="P94" s="30">
        <f>'[2]2021_1-4-5_Rohdaten'!O38</f>
        <v>-73</v>
      </c>
      <c r="Q94" s="30">
        <f>'[2]2021_1-4-5_Rohdaten'!P38</f>
        <v>443</v>
      </c>
      <c r="R94" s="30">
        <f>'[2]2021_1-4-5_Rohdaten'!Q38</f>
        <v>152</v>
      </c>
      <c r="S94" s="30">
        <f>'[2]2021_1-4-5_Rohdaten'!R38</f>
        <v>218</v>
      </c>
    </row>
    <row r="95" spans="2:19" s="35" customFormat="1" ht="16.5" customHeight="1" x14ac:dyDescent="0.3">
      <c r="B95" s="32">
        <v>3</v>
      </c>
      <c r="C95" s="33" t="str">
        <f>VLOOKUP(B95,[1]Tabelle1!$A$1:$C$68,2,FALSE)</f>
        <v>Statistische Region Lüneburg</v>
      </c>
      <c r="D95" s="32">
        <v>2021</v>
      </c>
      <c r="E95" s="34">
        <f>'[2]2021_1-4-5_Rohdaten'!D39</f>
        <v>23211</v>
      </c>
      <c r="F95" s="34">
        <f>'[2]2021_1-4-5_Rohdaten'!E39</f>
        <v>3377</v>
      </c>
      <c r="G95" s="34">
        <f>'[2]2021_1-4-5_Rohdaten'!F39</f>
        <v>19834</v>
      </c>
      <c r="H95" s="34">
        <f>'[2]2021_1-4-5_Rohdaten'!G39</f>
        <v>14256</v>
      </c>
      <c r="I95" s="34">
        <f>'[2]2021_1-4-5_Rohdaten'!H39</f>
        <v>8955</v>
      </c>
      <c r="J95" s="34">
        <f>'[2]2021_1-4-5_Rohdaten'!I39</f>
        <v>14976</v>
      </c>
      <c r="K95" s="34">
        <f>'[2]2021_1-4-5_Rohdaten'!J39</f>
        <v>4463</v>
      </c>
      <c r="L95" s="34">
        <f>'[2]2021_1-4-5_Rohdaten'!K39</f>
        <v>10513</v>
      </c>
      <c r="M95" s="34">
        <f>'[2]2021_1-4-5_Rohdaten'!L39</f>
        <v>9936</v>
      </c>
      <c r="N95" s="34">
        <f>'[2]2021_1-4-5_Rohdaten'!M39</f>
        <v>5040</v>
      </c>
      <c r="O95" s="34">
        <f>'[2]2021_1-4-5_Rohdaten'!N39</f>
        <v>8235</v>
      </c>
      <c r="P95" s="34">
        <f>'[2]2021_1-4-5_Rohdaten'!O39</f>
        <v>-1086</v>
      </c>
      <c r="Q95" s="34">
        <f>'[2]2021_1-4-5_Rohdaten'!P39</f>
        <v>9321</v>
      </c>
      <c r="R95" s="34">
        <f>'[2]2021_1-4-5_Rohdaten'!Q39</f>
        <v>4320</v>
      </c>
      <c r="S95" s="34">
        <f>'[2]2021_1-4-5_Rohdaten'!R39</f>
        <v>3915</v>
      </c>
    </row>
    <row r="96" spans="2:19" s="31" customFormat="1" ht="8.25" customHeight="1" x14ac:dyDescent="0.3">
      <c r="B96" s="28">
        <v>401</v>
      </c>
      <c r="C96" s="29" t="str">
        <f>VLOOKUP(B96,[1]Tabelle1!$A$1:$C$68,2,FALSE)</f>
        <v>Delmenhorst, Stadt</v>
      </c>
      <c r="D96" s="28">
        <v>2021</v>
      </c>
      <c r="E96" s="30">
        <f>'[2]2021_1-4-5_Rohdaten'!D40</f>
        <v>1363</v>
      </c>
      <c r="F96" s="30">
        <f>'[2]2021_1-4-5_Rohdaten'!E40</f>
        <v>165</v>
      </c>
      <c r="G96" s="30">
        <f>'[2]2021_1-4-5_Rohdaten'!F40</f>
        <v>1198</v>
      </c>
      <c r="H96" s="30">
        <f>'[2]2021_1-4-5_Rohdaten'!G40</f>
        <v>812</v>
      </c>
      <c r="I96" s="30">
        <f>'[2]2021_1-4-5_Rohdaten'!H40</f>
        <v>551</v>
      </c>
      <c r="J96" s="30">
        <f>'[2]2021_1-4-5_Rohdaten'!I40</f>
        <v>1167</v>
      </c>
      <c r="K96" s="30">
        <f>'[2]2021_1-4-5_Rohdaten'!J40</f>
        <v>267</v>
      </c>
      <c r="L96" s="30">
        <f>'[2]2021_1-4-5_Rohdaten'!K40</f>
        <v>900</v>
      </c>
      <c r="M96" s="30">
        <f>'[2]2021_1-4-5_Rohdaten'!L40</f>
        <v>751</v>
      </c>
      <c r="N96" s="30">
        <f>'[2]2021_1-4-5_Rohdaten'!M40</f>
        <v>416</v>
      </c>
      <c r="O96" s="30">
        <f>'[2]2021_1-4-5_Rohdaten'!N40</f>
        <v>196</v>
      </c>
      <c r="P96" s="30">
        <f>'[2]2021_1-4-5_Rohdaten'!O40</f>
        <v>-102</v>
      </c>
      <c r="Q96" s="30">
        <f>'[2]2021_1-4-5_Rohdaten'!P40</f>
        <v>298</v>
      </c>
      <c r="R96" s="30">
        <f>'[2]2021_1-4-5_Rohdaten'!Q40</f>
        <v>61</v>
      </c>
      <c r="S96" s="30">
        <f>'[2]2021_1-4-5_Rohdaten'!R40</f>
        <v>135</v>
      </c>
    </row>
    <row r="97" spans="2:19" s="31" customFormat="1" ht="8.25" customHeight="1" x14ac:dyDescent="0.3">
      <c r="B97" s="28">
        <v>402</v>
      </c>
      <c r="C97" s="29" t="str">
        <f>VLOOKUP(B97,[1]Tabelle1!$A$1:$C$68,2,FALSE)</f>
        <v>Emden, Stadt</v>
      </c>
      <c r="D97" s="28">
        <v>2021</v>
      </c>
      <c r="E97" s="30">
        <f>'[2]2021_1-4-5_Rohdaten'!D41</f>
        <v>593</v>
      </c>
      <c r="F97" s="30">
        <f>'[2]2021_1-4-5_Rohdaten'!E41</f>
        <v>126</v>
      </c>
      <c r="G97" s="30">
        <f>'[2]2021_1-4-5_Rohdaten'!F41</f>
        <v>467</v>
      </c>
      <c r="H97" s="30">
        <f>'[2]2021_1-4-5_Rohdaten'!G41</f>
        <v>355</v>
      </c>
      <c r="I97" s="30">
        <f>'[2]2021_1-4-5_Rohdaten'!H41</f>
        <v>238</v>
      </c>
      <c r="J97" s="30">
        <f>'[2]2021_1-4-5_Rohdaten'!I41</f>
        <v>593</v>
      </c>
      <c r="K97" s="30">
        <f>'[2]2021_1-4-5_Rohdaten'!J41</f>
        <v>181</v>
      </c>
      <c r="L97" s="30">
        <f>'[2]2021_1-4-5_Rohdaten'!K41</f>
        <v>412</v>
      </c>
      <c r="M97" s="30">
        <f>'[2]2021_1-4-5_Rohdaten'!L41</f>
        <v>410</v>
      </c>
      <c r="N97" s="30">
        <f>'[2]2021_1-4-5_Rohdaten'!M41</f>
        <v>183</v>
      </c>
      <c r="O97" s="30">
        <f>'[2]2021_1-4-5_Rohdaten'!N41</f>
        <v>0</v>
      </c>
      <c r="P97" s="30">
        <f>'[2]2021_1-4-5_Rohdaten'!O41</f>
        <v>-55</v>
      </c>
      <c r="Q97" s="30">
        <f>'[2]2021_1-4-5_Rohdaten'!P41</f>
        <v>55</v>
      </c>
      <c r="R97" s="30">
        <f>'[2]2021_1-4-5_Rohdaten'!Q41</f>
        <v>-55</v>
      </c>
      <c r="S97" s="30">
        <f>'[2]2021_1-4-5_Rohdaten'!R41</f>
        <v>55</v>
      </c>
    </row>
    <row r="98" spans="2:19" s="31" customFormat="1" ht="8.25" customHeight="1" x14ac:dyDescent="0.3">
      <c r="B98" s="28">
        <v>403</v>
      </c>
      <c r="C98" s="29" t="str">
        <f>VLOOKUP(B98,[1]Tabelle1!$A$1:$C$68,2,FALSE)</f>
        <v>Oldenburg (Oldb), Stadt</v>
      </c>
      <c r="D98" s="28">
        <v>2021</v>
      </c>
      <c r="E98" s="30">
        <f>'[2]2021_1-4-5_Rohdaten'!D42</f>
        <v>2189</v>
      </c>
      <c r="F98" s="30">
        <f>'[2]2021_1-4-5_Rohdaten'!E42</f>
        <v>346</v>
      </c>
      <c r="G98" s="30">
        <f>'[2]2021_1-4-5_Rohdaten'!F42</f>
        <v>1843</v>
      </c>
      <c r="H98" s="30">
        <f>'[2]2021_1-4-5_Rohdaten'!G42</f>
        <v>1232</v>
      </c>
      <c r="I98" s="30">
        <f>'[2]2021_1-4-5_Rohdaten'!H42</f>
        <v>957</v>
      </c>
      <c r="J98" s="30">
        <f>'[2]2021_1-4-5_Rohdaten'!I42</f>
        <v>1397</v>
      </c>
      <c r="K98" s="30">
        <f>'[2]2021_1-4-5_Rohdaten'!J42</f>
        <v>447</v>
      </c>
      <c r="L98" s="30">
        <f>'[2]2021_1-4-5_Rohdaten'!K42</f>
        <v>950</v>
      </c>
      <c r="M98" s="30">
        <f>'[2]2021_1-4-5_Rohdaten'!L42</f>
        <v>877</v>
      </c>
      <c r="N98" s="30">
        <f>'[2]2021_1-4-5_Rohdaten'!M42</f>
        <v>520</v>
      </c>
      <c r="O98" s="30">
        <f>'[2]2021_1-4-5_Rohdaten'!N42</f>
        <v>792</v>
      </c>
      <c r="P98" s="30">
        <f>'[2]2021_1-4-5_Rohdaten'!O42</f>
        <v>-101</v>
      </c>
      <c r="Q98" s="30">
        <f>'[2]2021_1-4-5_Rohdaten'!P42</f>
        <v>893</v>
      </c>
      <c r="R98" s="30">
        <f>'[2]2021_1-4-5_Rohdaten'!Q42</f>
        <v>355</v>
      </c>
      <c r="S98" s="30">
        <f>'[2]2021_1-4-5_Rohdaten'!R42</f>
        <v>437</v>
      </c>
    </row>
    <row r="99" spans="2:19" s="31" customFormat="1" ht="8.25" customHeight="1" x14ac:dyDescent="0.3">
      <c r="B99" s="28">
        <v>404</v>
      </c>
      <c r="C99" s="29" t="str">
        <f>VLOOKUP(B99,[1]Tabelle1!$A$1:$C$68,2,FALSE)</f>
        <v>Osnabrück, Stadt</v>
      </c>
      <c r="D99" s="28">
        <v>2021</v>
      </c>
      <c r="E99" s="30">
        <f>'[2]2021_1-4-5_Rohdaten'!D43</f>
        <v>2448</v>
      </c>
      <c r="F99" s="30">
        <f>'[2]2021_1-4-5_Rohdaten'!E43</f>
        <v>368</v>
      </c>
      <c r="G99" s="30">
        <f>'[2]2021_1-4-5_Rohdaten'!F43</f>
        <v>2080</v>
      </c>
      <c r="H99" s="30">
        <f>'[2]2021_1-4-5_Rohdaten'!G43</f>
        <v>1328</v>
      </c>
      <c r="I99" s="30">
        <f>'[2]2021_1-4-5_Rohdaten'!H43</f>
        <v>1120</v>
      </c>
      <c r="J99" s="30">
        <f>'[2]2021_1-4-5_Rohdaten'!I43</f>
        <v>1384</v>
      </c>
      <c r="K99" s="30">
        <f>'[2]2021_1-4-5_Rohdaten'!J43</f>
        <v>369</v>
      </c>
      <c r="L99" s="30">
        <f>'[2]2021_1-4-5_Rohdaten'!K43</f>
        <v>1015</v>
      </c>
      <c r="M99" s="30">
        <f>'[2]2021_1-4-5_Rohdaten'!L43</f>
        <v>837</v>
      </c>
      <c r="N99" s="30">
        <f>'[2]2021_1-4-5_Rohdaten'!M43</f>
        <v>547</v>
      </c>
      <c r="O99" s="30">
        <f>'[2]2021_1-4-5_Rohdaten'!N43</f>
        <v>1064</v>
      </c>
      <c r="P99" s="30">
        <f>'[2]2021_1-4-5_Rohdaten'!O43</f>
        <v>-1</v>
      </c>
      <c r="Q99" s="30">
        <f>'[2]2021_1-4-5_Rohdaten'!P43</f>
        <v>1065</v>
      </c>
      <c r="R99" s="30">
        <f>'[2]2021_1-4-5_Rohdaten'!Q43</f>
        <v>491</v>
      </c>
      <c r="S99" s="30">
        <f>'[2]2021_1-4-5_Rohdaten'!R43</f>
        <v>573</v>
      </c>
    </row>
    <row r="100" spans="2:19" s="31" customFormat="1" ht="8.25" customHeight="1" x14ac:dyDescent="0.3">
      <c r="B100" s="28">
        <v>405</v>
      </c>
      <c r="C100" s="29" t="str">
        <f>VLOOKUP(B100,[1]Tabelle1!$A$1:$C$68,2,FALSE)</f>
        <v>Wilhelmshaven, Stadt</v>
      </c>
      <c r="D100" s="28">
        <v>2021</v>
      </c>
      <c r="E100" s="30">
        <f>'[2]2021_1-4-5_Rohdaten'!D44</f>
        <v>887</v>
      </c>
      <c r="F100" s="30">
        <f>'[2]2021_1-4-5_Rohdaten'!E44</f>
        <v>233</v>
      </c>
      <c r="G100" s="30">
        <f>'[2]2021_1-4-5_Rohdaten'!F44</f>
        <v>654</v>
      </c>
      <c r="H100" s="30">
        <f>'[2]2021_1-4-5_Rohdaten'!G44</f>
        <v>553</v>
      </c>
      <c r="I100" s="30">
        <f>'[2]2021_1-4-5_Rohdaten'!H44</f>
        <v>334</v>
      </c>
      <c r="J100" s="30">
        <f>'[2]2021_1-4-5_Rohdaten'!I44</f>
        <v>539</v>
      </c>
      <c r="K100" s="30">
        <f>'[2]2021_1-4-5_Rohdaten'!J44</f>
        <v>214</v>
      </c>
      <c r="L100" s="30">
        <f>'[2]2021_1-4-5_Rohdaten'!K44</f>
        <v>325</v>
      </c>
      <c r="M100" s="30">
        <f>'[2]2021_1-4-5_Rohdaten'!L44</f>
        <v>372</v>
      </c>
      <c r="N100" s="30">
        <f>'[2]2021_1-4-5_Rohdaten'!M44</f>
        <v>167</v>
      </c>
      <c r="O100" s="30">
        <f>'[2]2021_1-4-5_Rohdaten'!N44</f>
        <v>348</v>
      </c>
      <c r="P100" s="30">
        <f>'[2]2021_1-4-5_Rohdaten'!O44</f>
        <v>19</v>
      </c>
      <c r="Q100" s="30">
        <f>'[2]2021_1-4-5_Rohdaten'!P44</f>
        <v>329</v>
      </c>
      <c r="R100" s="30">
        <f>'[2]2021_1-4-5_Rohdaten'!Q44</f>
        <v>181</v>
      </c>
      <c r="S100" s="30">
        <f>'[2]2021_1-4-5_Rohdaten'!R44</f>
        <v>167</v>
      </c>
    </row>
    <row r="101" spans="2:19" s="31" customFormat="1" ht="8.25" customHeight="1" x14ac:dyDescent="0.3">
      <c r="B101" s="28">
        <v>451</v>
      </c>
      <c r="C101" s="29" t="str">
        <f>VLOOKUP(B101,[1]Tabelle1!$A$1:$C$68,2,FALSE)</f>
        <v>Ammerland</v>
      </c>
      <c r="D101" s="28">
        <v>2021</v>
      </c>
      <c r="E101" s="30">
        <f>'[2]2021_1-4-5_Rohdaten'!D45</f>
        <v>1574</v>
      </c>
      <c r="F101" s="30">
        <f>'[2]2021_1-4-5_Rohdaten'!E45</f>
        <v>170</v>
      </c>
      <c r="G101" s="30">
        <f>'[2]2021_1-4-5_Rohdaten'!F45</f>
        <v>1404</v>
      </c>
      <c r="H101" s="30">
        <f>'[2]2021_1-4-5_Rohdaten'!G45</f>
        <v>995</v>
      </c>
      <c r="I101" s="30">
        <f>'[2]2021_1-4-5_Rohdaten'!H45</f>
        <v>579</v>
      </c>
      <c r="J101" s="30">
        <f>'[2]2021_1-4-5_Rohdaten'!I45</f>
        <v>1307</v>
      </c>
      <c r="K101" s="30">
        <f>'[2]2021_1-4-5_Rohdaten'!J45</f>
        <v>201</v>
      </c>
      <c r="L101" s="30">
        <f>'[2]2021_1-4-5_Rohdaten'!K45</f>
        <v>1106</v>
      </c>
      <c r="M101" s="30">
        <f>'[2]2021_1-4-5_Rohdaten'!L45</f>
        <v>877</v>
      </c>
      <c r="N101" s="30">
        <f>'[2]2021_1-4-5_Rohdaten'!M45</f>
        <v>430</v>
      </c>
      <c r="O101" s="30">
        <f>'[2]2021_1-4-5_Rohdaten'!N45</f>
        <v>267</v>
      </c>
      <c r="P101" s="30">
        <f>'[2]2021_1-4-5_Rohdaten'!O45</f>
        <v>-31</v>
      </c>
      <c r="Q101" s="30">
        <f>'[2]2021_1-4-5_Rohdaten'!P45</f>
        <v>298</v>
      </c>
      <c r="R101" s="30">
        <f>'[2]2021_1-4-5_Rohdaten'!Q45</f>
        <v>118</v>
      </c>
      <c r="S101" s="30">
        <f>'[2]2021_1-4-5_Rohdaten'!R45</f>
        <v>149</v>
      </c>
    </row>
    <row r="102" spans="2:19" s="31" customFormat="1" ht="8.25" customHeight="1" x14ac:dyDescent="0.3">
      <c r="B102" s="28">
        <v>452</v>
      </c>
      <c r="C102" s="29" t="str">
        <f>VLOOKUP(B102,[1]Tabelle1!$A$1:$C$68,2,FALSE)</f>
        <v>Aurich</v>
      </c>
      <c r="D102" s="28">
        <v>2021</v>
      </c>
      <c r="E102" s="30">
        <f>'[2]2021_1-4-5_Rohdaten'!D46</f>
        <v>1589</v>
      </c>
      <c r="F102" s="30">
        <f>'[2]2021_1-4-5_Rohdaten'!E46</f>
        <v>315</v>
      </c>
      <c r="G102" s="30">
        <f>'[2]2021_1-4-5_Rohdaten'!F46</f>
        <v>1274</v>
      </c>
      <c r="H102" s="30">
        <f>'[2]2021_1-4-5_Rohdaten'!G46</f>
        <v>885</v>
      </c>
      <c r="I102" s="30">
        <f>'[2]2021_1-4-5_Rohdaten'!H46</f>
        <v>704</v>
      </c>
      <c r="J102" s="30">
        <f>'[2]2021_1-4-5_Rohdaten'!I46</f>
        <v>1317</v>
      </c>
      <c r="K102" s="30">
        <f>'[2]2021_1-4-5_Rohdaten'!J46</f>
        <v>379</v>
      </c>
      <c r="L102" s="30">
        <f>'[2]2021_1-4-5_Rohdaten'!K46</f>
        <v>938</v>
      </c>
      <c r="M102" s="30">
        <f>'[2]2021_1-4-5_Rohdaten'!L46</f>
        <v>774</v>
      </c>
      <c r="N102" s="30">
        <f>'[2]2021_1-4-5_Rohdaten'!M46</f>
        <v>543</v>
      </c>
      <c r="O102" s="30">
        <f>'[2]2021_1-4-5_Rohdaten'!N46</f>
        <v>272</v>
      </c>
      <c r="P102" s="30">
        <f>'[2]2021_1-4-5_Rohdaten'!O46</f>
        <v>-64</v>
      </c>
      <c r="Q102" s="30">
        <f>'[2]2021_1-4-5_Rohdaten'!P46</f>
        <v>336</v>
      </c>
      <c r="R102" s="30">
        <f>'[2]2021_1-4-5_Rohdaten'!Q46</f>
        <v>111</v>
      </c>
      <c r="S102" s="30">
        <f>'[2]2021_1-4-5_Rohdaten'!R46</f>
        <v>161</v>
      </c>
    </row>
    <row r="103" spans="2:19" s="31" customFormat="1" ht="8.25" customHeight="1" x14ac:dyDescent="0.3">
      <c r="B103" s="28">
        <v>453</v>
      </c>
      <c r="C103" s="29" t="str">
        <f>VLOOKUP(B103,[1]Tabelle1!$A$1:$C$68,2,FALSE)</f>
        <v>Cloppenburg</v>
      </c>
      <c r="D103" s="28">
        <v>2021</v>
      </c>
      <c r="E103" s="30">
        <f>'[2]2021_1-4-5_Rohdaten'!D47</f>
        <v>8683</v>
      </c>
      <c r="F103" s="30">
        <f>'[2]2021_1-4-5_Rohdaten'!E47</f>
        <v>226</v>
      </c>
      <c r="G103" s="30">
        <f>'[2]2021_1-4-5_Rohdaten'!F47</f>
        <v>8457</v>
      </c>
      <c r="H103" s="30">
        <f>'[2]2021_1-4-5_Rohdaten'!G47</f>
        <v>5649</v>
      </c>
      <c r="I103" s="30">
        <f>'[2]2021_1-4-5_Rohdaten'!H47</f>
        <v>3034</v>
      </c>
      <c r="J103" s="30">
        <f>'[2]2021_1-4-5_Rohdaten'!I47</f>
        <v>8084</v>
      </c>
      <c r="K103" s="30">
        <f>'[2]2021_1-4-5_Rohdaten'!J47</f>
        <v>374</v>
      </c>
      <c r="L103" s="30">
        <f>'[2]2021_1-4-5_Rohdaten'!K47</f>
        <v>7710</v>
      </c>
      <c r="M103" s="30">
        <f>'[2]2021_1-4-5_Rohdaten'!L47</f>
        <v>5410</v>
      </c>
      <c r="N103" s="30">
        <f>'[2]2021_1-4-5_Rohdaten'!M47</f>
        <v>2674</v>
      </c>
      <c r="O103" s="30">
        <f>'[2]2021_1-4-5_Rohdaten'!N47</f>
        <v>599</v>
      </c>
      <c r="P103" s="30">
        <f>'[2]2021_1-4-5_Rohdaten'!O47</f>
        <v>-148</v>
      </c>
      <c r="Q103" s="30">
        <f>'[2]2021_1-4-5_Rohdaten'!P47</f>
        <v>747</v>
      </c>
      <c r="R103" s="30">
        <f>'[2]2021_1-4-5_Rohdaten'!Q47</f>
        <v>239</v>
      </c>
      <c r="S103" s="30">
        <f>'[2]2021_1-4-5_Rohdaten'!R47</f>
        <v>360</v>
      </c>
    </row>
    <row r="104" spans="2:19" s="31" customFormat="1" ht="8.25" customHeight="1" x14ac:dyDescent="0.3">
      <c r="B104" s="28">
        <v>454</v>
      </c>
      <c r="C104" s="29" t="str">
        <f>VLOOKUP(B104,[1]Tabelle1!$A$1:$C$68,2,FALSE)</f>
        <v>Emsland</v>
      </c>
      <c r="D104" s="28">
        <v>2021</v>
      </c>
      <c r="E104" s="30">
        <f>'[2]2021_1-4-5_Rohdaten'!D48</f>
        <v>8850</v>
      </c>
      <c r="F104" s="30">
        <f>'[2]2021_1-4-5_Rohdaten'!E48</f>
        <v>597</v>
      </c>
      <c r="G104" s="30">
        <f>'[2]2021_1-4-5_Rohdaten'!F48</f>
        <v>8253</v>
      </c>
      <c r="H104" s="30">
        <f>'[2]2021_1-4-5_Rohdaten'!G48</f>
        <v>6001</v>
      </c>
      <c r="I104" s="30">
        <f>'[2]2021_1-4-5_Rohdaten'!H48</f>
        <v>2849</v>
      </c>
      <c r="J104" s="30">
        <f>'[2]2021_1-4-5_Rohdaten'!I48</f>
        <v>7895</v>
      </c>
      <c r="K104" s="30">
        <f>'[2]2021_1-4-5_Rohdaten'!J48</f>
        <v>764</v>
      </c>
      <c r="L104" s="30">
        <f>'[2]2021_1-4-5_Rohdaten'!K48</f>
        <v>7131</v>
      </c>
      <c r="M104" s="30">
        <f>'[2]2021_1-4-5_Rohdaten'!L48</f>
        <v>5652</v>
      </c>
      <c r="N104" s="30">
        <f>'[2]2021_1-4-5_Rohdaten'!M48</f>
        <v>2243</v>
      </c>
      <c r="O104" s="30">
        <f>'[2]2021_1-4-5_Rohdaten'!N48</f>
        <v>955</v>
      </c>
      <c r="P104" s="30">
        <f>'[2]2021_1-4-5_Rohdaten'!O48</f>
        <v>-167</v>
      </c>
      <c r="Q104" s="30">
        <f>'[2]2021_1-4-5_Rohdaten'!P48</f>
        <v>1122</v>
      </c>
      <c r="R104" s="30">
        <f>'[2]2021_1-4-5_Rohdaten'!Q48</f>
        <v>349</v>
      </c>
      <c r="S104" s="30">
        <f>'[2]2021_1-4-5_Rohdaten'!R48</f>
        <v>606</v>
      </c>
    </row>
    <row r="105" spans="2:19" s="31" customFormat="1" ht="8.25" customHeight="1" x14ac:dyDescent="0.3">
      <c r="B105" s="28">
        <v>455</v>
      </c>
      <c r="C105" s="29" t="str">
        <f>VLOOKUP(B105,[1]Tabelle1!$A$1:$C$68,2,FALSE)</f>
        <v>Friesland</v>
      </c>
      <c r="D105" s="28">
        <v>2021</v>
      </c>
      <c r="E105" s="30">
        <f>'[2]2021_1-4-5_Rohdaten'!D49</f>
        <v>566</v>
      </c>
      <c r="F105" s="30">
        <f>'[2]2021_1-4-5_Rohdaten'!E49</f>
        <v>165</v>
      </c>
      <c r="G105" s="30">
        <f>'[2]2021_1-4-5_Rohdaten'!F49</f>
        <v>401</v>
      </c>
      <c r="H105" s="30">
        <f>'[2]2021_1-4-5_Rohdaten'!G49</f>
        <v>338</v>
      </c>
      <c r="I105" s="30">
        <f>'[2]2021_1-4-5_Rohdaten'!H49</f>
        <v>228</v>
      </c>
      <c r="J105" s="30">
        <f>'[2]2021_1-4-5_Rohdaten'!I49</f>
        <v>493</v>
      </c>
      <c r="K105" s="30">
        <f>'[2]2021_1-4-5_Rohdaten'!J49</f>
        <v>187</v>
      </c>
      <c r="L105" s="30">
        <f>'[2]2021_1-4-5_Rohdaten'!K49</f>
        <v>306</v>
      </c>
      <c r="M105" s="30">
        <f>'[2]2021_1-4-5_Rohdaten'!L49</f>
        <v>291</v>
      </c>
      <c r="N105" s="30">
        <f>'[2]2021_1-4-5_Rohdaten'!M49</f>
        <v>202</v>
      </c>
      <c r="O105" s="30">
        <f>'[2]2021_1-4-5_Rohdaten'!N49</f>
        <v>73</v>
      </c>
      <c r="P105" s="30">
        <f>'[2]2021_1-4-5_Rohdaten'!O49</f>
        <v>-22</v>
      </c>
      <c r="Q105" s="30">
        <f>'[2]2021_1-4-5_Rohdaten'!P49</f>
        <v>95</v>
      </c>
      <c r="R105" s="30">
        <f>'[2]2021_1-4-5_Rohdaten'!Q49</f>
        <v>47</v>
      </c>
      <c r="S105" s="30">
        <f>'[2]2021_1-4-5_Rohdaten'!R49</f>
        <v>26</v>
      </c>
    </row>
    <row r="106" spans="2:19" s="31" customFormat="1" ht="8.25" customHeight="1" x14ac:dyDescent="0.3">
      <c r="B106" s="28">
        <v>456</v>
      </c>
      <c r="C106" s="29" t="str">
        <f>VLOOKUP(B106,[1]Tabelle1!$A$1:$C$68,2,FALSE)</f>
        <v>Grafschaft Bentheim</v>
      </c>
      <c r="D106" s="28">
        <v>2021</v>
      </c>
      <c r="E106" s="30">
        <f>'[2]2021_1-4-5_Rohdaten'!D50</f>
        <v>1822</v>
      </c>
      <c r="F106" s="30">
        <f>'[2]2021_1-4-5_Rohdaten'!E50</f>
        <v>193</v>
      </c>
      <c r="G106" s="30">
        <f>'[2]2021_1-4-5_Rohdaten'!F50</f>
        <v>1629</v>
      </c>
      <c r="H106" s="30">
        <f>'[2]2021_1-4-5_Rohdaten'!G50</f>
        <v>1122</v>
      </c>
      <c r="I106" s="30">
        <f>'[2]2021_1-4-5_Rohdaten'!H50</f>
        <v>700</v>
      </c>
      <c r="J106" s="30">
        <f>'[2]2021_1-4-5_Rohdaten'!I50</f>
        <v>1459</v>
      </c>
      <c r="K106" s="30">
        <f>'[2]2021_1-4-5_Rohdaten'!J50</f>
        <v>222</v>
      </c>
      <c r="L106" s="30">
        <f>'[2]2021_1-4-5_Rohdaten'!K50</f>
        <v>1237</v>
      </c>
      <c r="M106" s="30">
        <f>'[2]2021_1-4-5_Rohdaten'!L50</f>
        <v>981</v>
      </c>
      <c r="N106" s="30">
        <f>'[2]2021_1-4-5_Rohdaten'!M50</f>
        <v>478</v>
      </c>
      <c r="O106" s="30">
        <f>'[2]2021_1-4-5_Rohdaten'!N50</f>
        <v>363</v>
      </c>
      <c r="P106" s="30">
        <f>'[2]2021_1-4-5_Rohdaten'!O50</f>
        <v>-29</v>
      </c>
      <c r="Q106" s="30">
        <f>'[2]2021_1-4-5_Rohdaten'!P50</f>
        <v>392</v>
      </c>
      <c r="R106" s="30">
        <f>'[2]2021_1-4-5_Rohdaten'!Q50</f>
        <v>141</v>
      </c>
      <c r="S106" s="30">
        <f>'[2]2021_1-4-5_Rohdaten'!R50</f>
        <v>222</v>
      </c>
    </row>
    <row r="107" spans="2:19" s="31" customFormat="1" ht="8.25" customHeight="1" x14ac:dyDescent="0.3">
      <c r="B107" s="28">
        <v>457</v>
      </c>
      <c r="C107" s="29" t="str">
        <f>VLOOKUP(B107,[1]Tabelle1!$A$1:$C$68,2,FALSE)</f>
        <v>Leer</v>
      </c>
      <c r="D107" s="28">
        <v>2021</v>
      </c>
      <c r="E107" s="30">
        <f>'[2]2021_1-4-5_Rohdaten'!D51</f>
        <v>1813</v>
      </c>
      <c r="F107" s="30">
        <f>'[2]2021_1-4-5_Rohdaten'!E51</f>
        <v>240</v>
      </c>
      <c r="G107" s="30">
        <f>'[2]2021_1-4-5_Rohdaten'!F51</f>
        <v>1573</v>
      </c>
      <c r="H107" s="30">
        <f>'[2]2021_1-4-5_Rohdaten'!G51</f>
        <v>1184</v>
      </c>
      <c r="I107" s="30">
        <f>'[2]2021_1-4-5_Rohdaten'!H51</f>
        <v>629</v>
      </c>
      <c r="J107" s="30">
        <f>'[2]2021_1-4-5_Rohdaten'!I51</f>
        <v>1519</v>
      </c>
      <c r="K107" s="30">
        <f>'[2]2021_1-4-5_Rohdaten'!J51</f>
        <v>319</v>
      </c>
      <c r="L107" s="30">
        <f>'[2]2021_1-4-5_Rohdaten'!K51</f>
        <v>1200</v>
      </c>
      <c r="M107" s="30">
        <f>'[2]2021_1-4-5_Rohdaten'!L51</f>
        <v>1034</v>
      </c>
      <c r="N107" s="30">
        <f>'[2]2021_1-4-5_Rohdaten'!M51</f>
        <v>485</v>
      </c>
      <c r="O107" s="30">
        <f>'[2]2021_1-4-5_Rohdaten'!N51</f>
        <v>294</v>
      </c>
      <c r="P107" s="30">
        <f>'[2]2021_1-4-5_Rohdaten'!O51</f>
        <v>-79</v>
      </c>
      <c r="Q107" s="30">
        <f>'[2]2021_1-4-5_Rohdaten'!P51</f>
        <v>373</v>
      </c>
      <c r="R107" s="30">
        <f>'[2]2021_1-4-5_Rohdaten'!Q51</f>
        <v>150</v>
      </c>
      <c r="S107" s="30">
        <f>'[2]2021_1-4-5_Rohdaten'!R51</f>
        <v>144</v>
      </c>
    </row>
    <row r="108" spans="2:19" s="31" customFormat="1" ht="8.25" customHeight="1" x14ac:dyDescent="0.3">
      <c r="B108" s="28">
        <v>458</v>
      </c>
      <c r="C108" s="29" t="str">
        <f>VLOOKUP(B108,[1]Tabelle1!$A$1:$C$68,2,FALSE)</f>
        <v>Oldenburg</v>
      </c>
      <c r="D108" s="28">
        <v>2021</v>
      </c>
      <c r="E108" s="30">
        <f>'[2]2021_1-4-5_Rohdaten'!D52</f>
        <v>3402</v>
      </c>
      <c r="F108" s="30">
        <f>'[2]2021_1-4-5_Rohdaten'!E52</f>
        <v>130</v>
      </c>
      <c r="G108" s="30">
        <f>'[2]2021_1-4-5_Rohdaten'!F52</f>
        <v>3272</v>
      </c>
      <c r="H108" s="30">
        <f>'[2]2021_1-4-5_Rohdaten'!G52</f>
        <v>1982</v>
      </c>
      <c r="I108" s="30">
        <f>'[2]2021_1-4-5_Rohdaten'!H52</f>
        <v>1420</v>
      </c>
      <c r="J108" s="30">
        <f>'[2]2021_1-4-5_Rohdaten'!I52</f>
        <v>2989</v>
      </c>
      <c r="K108" s="30">
        <f>'[2]2021_1-4-5_Rohdaten'!J52</f>
        <v>181</v>
      </c>
      <c r="L108" s="30">
        <f>'[2]2021_1-4-5_Rohdaten'!K52</f>
        <v>2808</v>
      </c>
      <c r="M108" s="30">
        <f>'[2]2021_1-4-5_Rohdaten'!L52</f>
        <v>1759</v>
      </c>
      <c r="N108" s="30">
        <f>'[2]2021_1-4-5_Rohdaten'!M52</f>
        <v>1230</v>
      </c>
      <c r="O108" s="30">
        <f>'[2]2021_1-4-5_Rohdaten'!N52</f>
        <v>413</v>
      </c>
      <c r="P108" s="30">
        <f>'[2]2021_1-4-5_Rohdaten'!O52</f>
        <v>-51</v>
      </c>
      <c r="Q108" s="30">
        <f>'[2]2021_1-4-5_Rohdaten'!P52</f>
        <v>464</v>
      </c>
      <c r="R108" s="30">
        <f>'[2]2021_1-4-5_Rohdaten'!Q52</f>
        <v>223</v>
      </c>
      <c r="S108" s="30">
        <f>'[2]2021_1-4-5_Rohdaten'!R52</f>
        <v>190</v>
      </c>
    </row>
    <row r="109" spans="2:19" s="31" customFormat="1" ht="8.25" customHeight="1" x14ac:dyDescent="0.3">
      <c r="B109" s="28">
        <v>459</v>
      </c>
      <c r="C109" s="29" t="str">
        <f>VLOOKUP(B109,[1]Tabelle1!$A$1:$C$68,2,FALSE)</f>
        <v>Osnabrück</v>
      </c>
      <c r="D109" s="28">
        <v>2021</v>
      </c>
      <c r="E109" s="30">
        <f>'[2]2021_1-4-5_Rohdaten'!D53</f>
        <v>11171</v>
      </c>
      <c r="F109" s="30">
        <f>'[2]2021_1-4-5_Rohdaten'!E53</f>
        <v>442</v>
      </c>
      <c r="G109" s="30">
        <f>'[2]2021_1-4-5_Rohdaten'!F53</f>
        <v>10729</v>
      </c>
      <c r="H109" s="30">
        <f>'[2]2021_1-4-5_Rohdaten'!G53</f>
        <v>6700</v>
      </c>
      <c r="I109" s="30">
        <f>'[2]2021_1-4-5_Rohdaten'!H53</f>
        <v>4471</v>
      </c>
      <c r="J109" s="30">
        <f>'[2]2021_1-4-5_Rohdaten'!I53</f>
        <v>4492</v>
      </c>
      <c r="K109" s="30">
        <f>'[2]2021_1-4-5_Rohdaten'!J53</f>
        <v>643</v>
      </c>
      <c r="L109" s="30">
        <f>'[2]2021_1-4-5_Rohdaten'!K53</f>
        <v>3849</v>
      </c>
      <c r="M109" s="30">
        <f>'[2]2021_1-4-5_Rohdaten'!L53</f>
        <v>2864</v>
      </c>
      <c r="N109" s="30">
        <f>'[2]2021_1-4-5_Rohdaten'!M53</f>
        <v>1628</v>
      </c>
      <c r="O109" s="30">
        <f>'[2]2021_1-4-5_Rohdaten'!N53</f>
        <v>6679</v>
      </c>
      <c r="P109" s="30">
        <f>'[2]2021_1-4-5_Rohdaten'!O53</f>
        <v>-201</v>
      </c>
      <c r="Q109" s="30">
        <f>'[2]2021_1-4-5_Rohdaten'!P53</f>
        <v>6880</v>
      </c>
      <c r="R109" s="30">
        <f>'[2]2021_1-4-5_Rohdaten'!Q53</f>
        <v>3836</v>
      </c>
      <c r="S109" s="30">
        <f>'[2]2021_1-4-5_Rohdaten'!R53</f>
        <v>2843</v>
      </c>
    </row>
    <row r="110" spans="2:19" s="31" customFormat="1" ht="8.25" customHeight="1" x14ac:dyDescent="0.3">
      <c r="B110" s="28">
        <v>460</v>
      </c>
      <c r="C110" s="29" t="str">
        <f>VLOOKUP(B110,[1]Tabelle1!$A$1:$C$68,2,FALSE)</f>
        <v>Vechta</v>
      </c>
      <c r="D110" s="28">
        <v>2021</v>
      </c>
      <c r="E110" s="30">
        <f>'[2]2021_1-4-5_Rohdaten'!D54</f>
        <v>3396</v>
      </c>
      <c r="F110" s="30">
        <f>'[2]2021_1-4-5_Rohdaten'!E54</f>
        <v>237</v>
      </c>
      <c r="G110" s="30">
        <f>'[2]2021_1-4-5_Rohdaten'!F54</f>
        <v>3159</v>
      </c>
      <c r="H110" s="30">
        <f>'[2]2021_1-4-5_Rohdaten'!G54</f>
        <v>1934</v>
      </c>
      <c r="I110" s="30">
        <f>'[2]2021_1-4-5_Rohdaten'!H54</f>
        <v>1462</v>
      </c>
      <c r="J110" s="30">
        <f>'[2]2021_1-4-5_Rohdaten'!I54</f>
        <v>2921</v>
      </c>
      <c r="K110" s="30">
        <f>'[2]2021_1-4-5_Rohdaten'!J54</f>
        <v>268</v>
      </c>
      <c r="L110" s="30">
        <f>'[2]2021_1-4-5_Rohdaten'!K54</f>
        <v>2653</v>
      </c>
      <c r="M110" s="30">
        <f>'[2]2021_1-4-5_Rohdaten'!L54</f>
        <v>1813</v>
      </c>
      <c r="N110" s="30">
        <f>'[2]2021_1-4-5_Rohdaten'!M54</f>
        <v>1108</v>
      </c>
      <c r="O110" s="30">
        <f>'[2]2021_1-4-5_Rohdaten'!N54</f>
        <v>475</v>
      </c>
      <c r="P110" s="30">
        <f>'[2]2021_1-4-5_Rohdaten'!O54</f>
        <v>-31</v>
      </c>
      <c r="Q110" s="30">
        <f>'[2]2021_1-4-5_Rohdaten'!P54</f>
        <v>506</v>
      </c>
      <c r="R110" s="30">
        <f>'[2]2021_1-4-5_Rohdaten'!Q54</f>
        <v>121</v>
      </c>
      <c r="S110" s="30">
        <f>'[2]2021_1-4-5_Rohdaten'!R54</f>
        <v>354</v>
      </c>
    </row>
    <row r="111" spans="2:19" s="31" customFormat="1" ht="8.25" customHeight="1" x14ac:dyDescent="0.3">
      <c r="B111" s="28">
        <v>461</v>
      </c>
      <c r="C111" s="29" t="str">
        <f>VLOOKUP(B111,[1]Tabelle1!$A$1:$C$68,2,FALSE)</f>
        <v>Wesermarsch</v>
      </c>
      <c r="D111" s="28">
        <v>2021</v>
      </c>
      <c r="E111" s="30">
        <f>'[2]2021_1-4-5_Rohdaten'!D55</f>
        <v>910</v>
      </c>
      <c r="F111" s="30">
        <f>'[2]2021_1-4-5_Rohdaten'!E55</f>
        <v>155</v>
      </c>
      <c r="G111" s="30">
        <f>'[2]2021_1-4-5_Rohdaten'!F55</f>
        <v>755</v>
      </c>
      <c r="H111" s="30">
        <f>'[2]2021_1-4-5_Rohdaten'!G55</f>
        <v>625</v>
      </c>
      <c r="I111" s="30">
        <f>'[2]2021_1-4-5_Rohdaten'!H55</f>
        <v>285</v>
      </c>
      <c r="J111" s="30">
        <f>'[2]2021_1-4-5_Rohdaten'!I55</f>
        <v>928</v>
      </c>
      <c r="K111" s="30">
        <f>'[2]2021_1-4-5_Rohdaten'!J55</f>
        <v>256</v>
      </c>
      <c r="L111" s="30">
        <f>'[2]2021_1-4-5_Rohdaten'!K55</f>
        <v>672</v>
      </c>
      <c r="M111" s="30">
        <f>'[2]2021_1-4-5_Rohdaten'!L55</f>
        <v>654</v>
      </c>
      <c r="N111" s="30">
        <f>'[2]2021_1-4-5_Rohdaten'!M55</f>
        <v>274</v>
      </c>
      <c r="O111" s="30">
        <f>'[2]2021_1-4-5_Rohdaten'!N55</f>
        <v>-18</v>
      </c>
      <c r="P111" s="30">
        <f>'[2]2021_1-4-5_Rohdaten'!O55</f>
        <v>-101</v>
      </c>
      <c r="Q111" s="30">
        <f>'[2]2021_1-4-5_Rohdaten'!P55</f>
        <v>83</v>
      </c>
      <c r="R111" s="30">
        <f>'[2]2021_1-4-5_Rohdaten'!Q55</f>
        <v>-29</v>
      </c>
      <c r="S111" s="30">
        <f>'[2]2021_1-4-5_Rohdaten'!R55</f>
        <v>11</v>
      </c>
    </row>
    <row r="112" spans="2:19" s="31" customFormat="1" ht="8.25" customHeight="1" x14ac:dyDescent="0.3">
      <c r="B112" s="28">
        <v>462</v>
      </c>
      <c r="C112" s="29" t="str">
        <f>VLOOKUP(B112,[1]Tabelle1!$A$1:$C$68,2,FALSE)</f>
        <v>Wittmund</v>
      </c>
      <c r="D112" s="28">
        <v>2021</v>
      </c>
      <c r="E112" s="30">
        <f>'[2]2021_1-4-5_Rohdaten'!D56</f>
        <v>411</v>
      </c>
      <c r="F112" s="30">
        <f>'[2]2021_1-4-5_Rohdaten'!E56</f>
        <v>79</v>
      </c>
      <c r="G112" s="30">
        <f>'[2]2021_1-4-5_Rohdaten'!F56</f>
        <v>332</v>
      </c>
      <c r="H112" s="30">
        <f>'[2]2021_1-4-5_Rohdaten'!G56</f>
        <v>213</v>
      </c>
      <c r="I112" s="30">
        <f>'[2]2021_1-4-5_Rohdaten'!H56</f>
        <v>198</v>
      </c>
      <c r="J112" s="30">
        <f>'[2]2021_1-4-5_Rohdaten'!I56</f>
        <v>401</v>
      </c>
      <c r="K112" s="30">
        <f>'[2]2021_1-4-5_Rohdaten'!J56</f>
        <v>115</v>
      </c>
      <c r="L112" s="30">
        <f>'[2]2021_1-4-5_Rohdaten'!K56</f>
        <v>286</v>
      </c>
      <c r="M112" s="30">
        <f>'[2]2021_1-4-5_Rohdaten'!L56</f>
        <v>205</v>
      </c>
      <c r="N112" s="30">
        <f>'[2]2021_1-4-5_Rohdaten'!M56</f>
        <v>196</v>
      </c>
      <c r="O112" s="30">
        <f>'[2]2021_1-4-5_Rohdaten'!N56</f>
        <v>10</v>
      </c>
      <c r="P112" s="30">
        <f>'[2]2021_1-4-5_Rohdaten'!O56</f>
        <v>-36</v>
      </c>
      <c r="Q112" s="30">
        <f>'[2]2021_1-4-5_Rohdaten'!P56</f>
        <v>46</v>
      </c>
      <c r="R112" s="30">
        <f>'[2]2021_1-4-5_Rohdaten'!Q56</f>
        <v>8</v>
      </c>
      <c r="S112" s="30">
        <f>'[2]2021_1-4-5_Rohdaten'!R56</f>
        <v>2</v>
      </c>
    </row>
    <row r="113" spans="2:19" s="35" customFormat="1" ht="16.5" customHeight="1" x14ac:dyDescent="0.3">
      <c r="B113" s="32">
        <v>4</v>
      </c>
      <c r="C113" s="33" t="str">
        <f>VLOOKUP(B113,[1]Tabelle1!$A$1:$C$68,2,FALSE)</f>
        <v>Statistische Region Weser-Ems</v>
      </c>
      <c r="D113" s="32">
        <v>2021</v>
      </c>
      <c r="E113" s="34">
        <f>'[2]2021_1-4-5_Rohdaten'!D57</f>
        <v>51667</v>
      </c>
      <c r="F113" s="34">
        <f>'[2]2021_1-4-5_Rohdaten'!E57</f>
        <v>4187</v>
      </c>
      <c r="G113" s="34">
        <f>'[2]2021_1-4-5_Rohdaten'!F57</f>
        <v>47480</v>
      </c>
      <c r="H113" s="34">
        <f>'[2]2021_1-4-5_Rohdaten'!G57</f>
        <v>31908</v>
      </c>
      <c r="I113" s="34">
        <f>'[2]2021_1-4-5_Rohdaten'!H57</f>
        <v>19759</v>
      </c>
      <c r="J113" s="34">
        <f>'[2]2021_1-4-5_Rohdaten'!I57</f>
        <v>38885</v>
      </c>
      <c r="K113" s="34">
        <f>'[2]2021_1-4-5_Rohdaten'!J57</f>
        <v>5387</v>
      </c>
      <c r="L113" s="34">
        <f>'[2]2021_1-4-5_Rohdaten'!K57</f>
        <v>33498</v>
      </c>
      <c r="M113" s="34">
        <f>'[2]2021_1-4-5_Rohdaten'!L57</f>
        <v>25561</v>
      </c>
      <c r="N113" s="34">
        <f>'[2]2021_1-4-5_Rohdaten'!M57</f>
        <v>13324</v>
      </c>
      <c r="O113" s="34">
        <f>'[2]2021_1-4-5_Rohdaten'!N57</f>
        <v>12782</v>
      </c>
      <c r="P113" s="34">
        <f>'[2]2021_1-4-5_Rohdaten'!O57</f>
        <v>-1200</v>
      </c>
      <c r="Q113" s="34">
        <f>'[2]2021_1-4-5_Rohdaten'!P57</f>
        <v>13982</v>
      </c>
      <c r="R113" s="34">
        <f>'[2]2021_1-4-5_Rohdaten'!Q57</f>
        <v>6347</v>
      </c>
      <c r="S113" s="34">
        <f>'[2]2021_1-4-5_Rohdaten'!R57</f>
        <v>6435</v>
      </c>
    </row>
    <row r="114" spans="2:19" s="35" customFormat="1" ht="16.5" customHeight="1" x14ac:dyDescent="0.3">
      <c r="B114" s="32">
        <v>0</v>
      </c>
      <c r="C114" s="33" t="str">
        <f>VLOOKUP(B114,[1]Tabelle1!$A$1:$C$68,2,FALSE)</f>
        <v>Niedersachsen</v>
      </c>
      <c r="D114" s="32">
        <v>2021</v>
      </c>
      <c r="E114" s="34">
        <f>'[2]2021_1-4-5_Rohdaten'!D58</f>
        <v>128077</v>
      </c>
      <c r="F114" s="34">
        <f>'[2]2021_1-4-5_Rohdaten'!E58</f>
        <v>21479</v>
      </c>
      <c r="G114" s="34">
        <f>'[2]2021_1-4-5_Rohdaten'!F58</f>
        <v>106598</v>
      </c>
      <c r="H114" s="34">
        <f>'[2]2021_1-4-5_Rohdaten'!G58</f>
        <v>77002</v>
      </c>
      <c r="I114" s="34">
        <f>'[2]2021_1-4-5_Rohdaten'!H58</f>
        <v>51075</v>
      </c>
      <c r="J114" s="34">
        <f>'[2]2021_1-4-5_Rohdaten'!I58</f>
        <v>86187</v>
      </c>
      <c r="K114" s="34">
        <f>'[2]2021_1-4-5_Rohdaten'!J58</f>
        <v>19114</v>
      </c>
      <c r="L114" s="34">
        <f>'[2]2021_1-4-5_Rohdaten'!K58</f>
        <v>67073</v>
      </c>
      <c r="M114" s="34">
        <f>'[2]2021_1-4-5_Rohdaten'!L58</f>
        <v>56477</v>
      </c>
      <c r="N114" s="34">
        <f>'[2]2021_1-4-5_Rohdaten'!M58</f>
        <v>29710</v>
      </c>
      <c r="O114" s="34">
        <f>'[2]2021_1-4-5_Rohdaten'!N58</f>
        <v>41890</v>
      </c>
      <c r="P114" s="34">
        <f>'[2]2021_1-4-5_Rohdaten'!O58</f>
        <v>2365</v>
      </c>
      <c r="Q114" s="34">
        <f>'[2]2021_1-4-5_Rohdaten'!P58</f>
        <v>39525</v>
      </c>
      <c r="R114" s="34">
        <f>'[2]2021_1-4-5_Rohdaten'!Q58</f>
        <v>20525</v>
      </c>
      <c r="S114" s="34">
        <f>'[2]2021_1-4-5_Rohdaten'!R58</f>
        <v>21365</v>
      </c>
    </row>
    <row r="115" spans="2:19" s="38" customFormat="1" ht="8.25" customHeight="1" x14ac:dyDescent="0.3">
      <c r="B115" s="36">
        <f>'[2]2020_1-4-5_Rohdaten'!B7</f>
        <v>101</v>
      </c>
      <c r="C115" s="29" t="str">
        <f>VLOOKUP(B115,[1]Tabelle1!$A$1:$C$68,2,FALSE)</f>
        <v>Braunschweig, Stadt</v>
      </c>
      <c r="D115" s="37">
        <f>'[2]2020_1-4-5_Rohdaten'!A7</f>
        <v>2020</v>
      </c>
      <c r="E115" s="30">
        <f>'[2]2020_1-4-5_Rohdaten'!E7</f>
        <v>2893</v>
      </c>
      <c r="F115" s="30">
        <f>'[2]2020_1-4-5_Rohdaten'!F7</f>
        <v>562</v>
      </c>
      <c r="G115" s="30">
        <f>'[2]2020_1-4-5_Rohdaten'!G7</f>
        <v>2331</v>
      </c>
      <c r="H115" s="30">
        <f>'[2]2020_1-4-5_Rohdaten'!H7</f>
        <v>1733</v>
      </c>
      <c r="I115" s="30">
        <f>'[2]2020_1-4-5_Rohdaten'!I7</f>
        <v>1160</v>
      </c>
      <c r="J115" s="30">
        <f>'[2]2020_1-4-5_Rohdaten'!J7</f>
        <v>2440</v>
      </c>
      <c r="K115" s="30">
        <f>'[2]2020_1-4-5_Rohdaten'!K7</f>
        <v>584</v>
      </c>
      <c r="L115" s="30">
        <f>'[2]2020_1-4-5_Rohdaten'!L7</f>
        <v>1856</v>
      </c>
      <c r="M115" s="30">
        <f>'[2]2020_1-4-5_Rohdaten'!M7</f>
        <v>1624</v>
      </c>
      <c r="N115" s="30">
        <f>'[2]2020_1-4-5_Rohdaten'!N7</f>
        <v>816</v>
      </c>
      <c r="O115" s="30">
        <f>'[2]2020_1-4-5_Rohdaten'!O7</f>
        <v>453</v>
      </c>
      <c r="P115" s="30">
        <f>'[2]2020_1-4-5_Rohdaten'!P7</f>
        <v>-22</v>
      </c>
      <c r="Q115" s="30">
        <f>'[2]2020_1-4-5_Rohdaten'!Q7</f>
        <v>475</v>
      </c>
      <c r="R115" s="30">
        <f>'[2]2020_1-4-5_Rohdaten'!R7</f>
        <v>109</v>
      </c>
      <c r="S115" s="30">
        <f>'[2]2020_1-4-5_Rohdaten'!S7</f>
        <v>344</v>
      </c>
    </row>
    <row r="116" spans="2:19" s="38" customFormat="1" ht="8.25" customHeight="1" x14ac:dyDescent="0.3">
      <c r="B116" s="36">
        <f>'[2]2020_1-4-5_Rohdaten'!B8</f>
        <v>102</v>
      </c>
      <c r="C116" s="29" t="str">
        <f>VLOOKUP(B116,[1]Tabelle1!$A$1:$C$68,2,FALSE)</f>
        <v>Salzgitter, Stadt</v>
      </c>
      <c r="D116" s="37">
        <f>'[2]2020_1-4-5_Rohdaten'!A8</f>
        <v>2020</v>
      </c>
      <c r="E116" s="30">
        <f>'[2]2020_1-4-5_Rohdaten'!E8</f>
        <v>1843</v>
      </c>
      <c r="F116" s="30">
        <f>'[2]2020_1-4-5_Rohdaten'!F8</f>
        <v>226</v>
      </c>
      <c r="G116" s="30">
        <f>'[2]2020_1-4-5_Rohdaten'!G8</f>
        <v>1617</v>
      </c>
      <c r="H116" s="30">
        <f>'[2]2020_1-4-5_Rohdaten'!H8</f>
        <v>1166</v>
      </c>
      <c r="I116" s="30">
        <f>'[2]2020_1-4-5_Rohdaten'!I8</f>
        <v>677</v>
      </c>
      <c r="J116" s="30">
        <f>'[2]2020_1-4-5_Rohdaten'!J8</f>
        <v>1314</v>
      </c>
      <c r="K116" s="30">
        <f>'[2]2020_1-4-5_Rohdaten'!K8</f>
        <v>226</v>
      </c>
      <c r="L116" s="30">
        <f>'[2]2020_1-4-5_Rohdaten'!L8</f>
        <v>1088</v>
      </c>
      <c r="M116" s="30">
        <f>'[2]2020_1-4-5_Rohdaten'!M8</f>
        <v>900</v>
      </c>
      <c r="N116" s="30">
        <f>'[2]2020_1-4-5_Rohdaten'!N8</f>
        <v>414</v>
      </c>
      <c r="O116" s="30">
        <f>'[2]2020_1-4-5_Rohdaten'!O8</f>
        <v>529</v>
      </c>
      <c r="P116" s="30">
        <f>'[2]2020_1-4-5_Rohdaten'!P8</f>
        <v>0</v>
      </c>
      <c r="Q116" s="30">
        <f>'[2]2020_1-4-5_Rohdaten'!Q8</f>
        <v>529</v>
      </c>
      <c r="R116" s="30">
        <f>'[2]2020_1-4-5_Rohdaten'!R8</f>
        <v>266</v>
      </c>
      <c r="S116" s="30">
        <f>'[2]2020_1-4-5_Rohdaten'!S8</f>
        <v>263</v>
      </c>
    </row>
    <row r="117" spans="2:19" s="38" customFormat="1" ht="8.25" customHeight="1" x14ac:dyDescent="0.3">
      <c r="B117" s="36">
        <f>'[2]2020_1-4-5_Rohdaten'!B9</f>
        <v>103</v>
      </c>
      <c r="C117" s="29" t="str">
        <f>VLOOKUP(B117,[1]Tabelle1!$A$1:$C$68,2,FALSE)</f>
        <v>Wolfsburg, Stadt</v>
      </c>
      <c r="D117" s="37">
        <f>'[2]2020_1-4-5_Rohdaten'!A9</f>
        <v>2020</v>
      </c>
      <c r="E117" s="30">
        <f>'[2]2020_1-4-5_Rohdaten'!E9</f>
        <v>1353</v>
      </c>
      <c r="F117" s="30">
        <f>'[2]2020_1-4-5_Rohdaten'!F9</f>
        <v>166</v>
      </c>
      <c r="G117" s="30">
        <f>'[2]2020_1-4-5_Rohdaten'!G9</f>
        <v>1187</v>
      </c>
      <c r="H117" s="30">
        <f>'[2]2020_1-4-5_Rohdaten'!H9</f>
        <v>820</v>
      </c>
      <c r="I117" s="30">
        <f>'[2]2020_1-4-5_Rohdaten'!I9</f>
        <v>533</v>
      </c>
      <c r="J117" s="30">
        <f>'[2]2020_1-4-5_Rohdaten'!J9</f>
        <v>1461</v>
      </c>
      <c r="K117" s="30">
        <f>'[2]2020_1-4-5_Rohdaten'!K9</f>
        <v>175</v>
      </c>
      <c r="L117" s="30">
        <f>'[2]2020_1-4-5_Rohdaten'!L9</f>
        <v>1286</v>
      </c>
      <c r="M117" s="30">
        <f>'[2]2020_1-4-5_Rohdaten'!M9</f>
        <v>971</v>
      </c>
      <c r="N117" s="30">
        <f>'[2]2020_1-4-5_Rohdaten'!N9</f>
        <v>490</v>
      </c>
      <c r="O117" s="30">
        <f>'[2]2020_1-4-5_Rohdaten'!O9</f>
        <v>-108</v>
      </c>
      <c r="P117" s="30">
        <f>'[2]2020_1-4-5_Rohdaten'!P9</f>
        <v>-9</v>
      </c>
      <c r="Q117" s="30">
        <f>'[2]2020_1-4-5_Rohdaten'!Q9</f>
        <v>-99</v>
      </c>
      <c r="R117" s="30">
        <f>'[2]2020_1-4-5_Rohdaten'!R9</f>
        <v>-151</v>
      </c>
      <c r="S117" s="30">
        <f>'[2]2020_1-4-5_Rohdaten'!S9</f>
        <v>43</v>
      </c>
    </row>
    <row r="118" spans="2:19" s="38" customFormat="1" ht="8.25" customHeight="1" x14ac:dyDescent="0.3">
      <c r="B118" s="36">
        <f>'[2]2020_1-4-5_Rohdaten'!B10</f>
        <v>151</v>
      </c>
      <c r="C118" s="29" t="str">
        <f>VLOOKUP(B118,[1]Tabelle1!$A$1:$C$68,2,FALSE)</f>
        <v>Gifhorn</v>
      </c>
      <c r="D118" s="37">
        <f>'[2]2020_1-4-5_Rohdaten'!A10</f>
        <v>2020</v>
      </c>
      <c r="E118" s="30">
        <f>'[2]2020_1-4-5_Rohdaten'!E10</f>
        <v>1183</v>
      </c>
      <c r="F118" s="30">
        <f>'[2]2020_1-4-5_Rohdaten'!F10</f>
        <v>256</v>
      </c>
      <c r="G118" s="30">
        <f>'[2]2020_1-4-5_Rohdaten'!G10</f>
        <v>927</v>
      </c>
      <c r="H118" s="30">
        <f>'[2]2020_1-4-5_Rohdaten'!H10</f>
        <v>768</v>
      </c>
      <c r="I118" s="30">
        <f>'[2]2020_1-4-5_Rohdaten'!I10</f>
        <v>415</v>
      </c>
      <c r="J118" s="30">
        <f>'[2]2020_1-4-5_Rohdaten'!J10</f>
        <v>977</v>
      </c>
      <c r="K118" s="30">
        <f>'[2]2020_1-4-5_Rohdaten'!K10</f>
        <v>276</v>
      </c>
      <c r="L118" s="30">
        <f>'[2]2020_1-4-5_Rohdaten'!L10</f>
        <v>701</v>
      </c>
      <c r="M118" s="30">
        <f>'[2]2020_1-4-5_Rohdaten'!M10</f>
        <v>678</v>
      </c>
      <c r="N118" s="30">
        <f>'[2]2020_1-4-5_Rohdaten'!N10</f>
        <v>299</v>
      </c>
      <c r="O118" s="30">
        <f>'[2]2020_1-4-5_Rohdaten'!O10</f>
        <v>206</v>
      </c>
      <c r="P118" s="30">
        <f>'[2]2020_1-4-5_Rohdaten'!P10</f>
        <v>-20</v>
      </c>
      <c r="Q118" s="30">
        <f>'[2]2020_1-4-5_Rohdaten'!Q10</f>
        <v>226</v>
      </c>
      <c r="R118" s="30">
        <f>'[2]2020_1-4-5_Rohdaten'!R10</f>
        <v>90</v>
      </c>
      <c r="S118" s="30">
        <f>'[2]2020_1-4-5_Rohdaten'!S10</f>
        <v>116</v>
      </c>
    </row>
    <row r="119" spans="2:19" s="38" customFormat="1" ht="8.25" customHeight="1" x14ac:dyDescent="0.3">
      <c r="B119" s="36">
        <f>'[2]2020_1-4-5_Rohdaten'!B11</f>
        <v>153</v>
      </c>
      <c r="C119" s="29" t="str">
        <f>VLOOKUP(B119,[1]Tabelle1!$A$1:$C$68,2,FALSE)</f>
        <v>Goslar</v>
      </c>
      <c r="D119" s="37">
        <f>'[2]2020_1-4-5_Rohdaten'!A11</f>
        <v>2020</v>
      </c>
      <c r="E119" s="30">
        <f>'[2]2020_1-4-5_Rohdaten'!E11</f>
        <v>1837</v>
      </c>
      <c r="F119" s="30">
        <f>'[2]2020_1-4-5_Rohdaten'!F11</f>
        <v>323</v>
      </c>
      <c r="G119" s="30">
        <f>'[2]2020_1-4-5_Rohdaten'!G11</f>
        <v>1514</v>
      </c>
      <c r="H119" s="30">
        <f>'[2]2020_1-4-5_Rohdaten'!H11</f>
        <v>1260</v>
      </c>
      <c r="I119" s="30">
        <f>'[2]2020_1-4-5_Rohdaten'!I11</f>
        <v>577</v>
      </c>
      <c r="J119" s="30">
        <f>'[2]2020_1-4-5_Rohdaten'!J11</f>
        <v>1281</v>
      </c>
      <c r="K119" s="30">
        <f>'[2]2020_1-4-5_Rohdaten'!K11</f>
        <v>308</v>
      </c>
      <c r="L119" s="30">
        <f>'[2]2020_1-4-5_Rohdaten'!L11</f>
        <v>973</v>
      </c>
      <c r="M119" s="30">
        <f>'[2]2020_1-4-5_Rohdaten'!M11</f>
        <v>843</v>
      </c>
      <c r="N119" s="30">
        <f>'[2]2020_1-4-5_Rohdaten'!N11</f>
        <v>438</v>
      </c>
      <c r="O119" s="30">
        <f>'[2]2020_1-4-5_Rohdaten'!O11</f>
        <v>556</v>
      </c>
      <c r="P119" s="30">
        <f>'[2]2020_1-4-5_Rohdaten'!P11</f>
        <v>15</v>
      </c>
      <c r="Q119" s="30">
        <f>'[2]2020_1-4-5_Rohdaten'!Q11</f>
        <v>541</v>
      </c>
      <c r="R119" s="30">
        <f>'[2]2020_1-4-5_Rohdaten'!R11</f>
        <v>417</v>
      </c>
      <c r="S119" s="30">
        <f>'[2]2020_1-4-5_Rohdaten'!S11</f>
        <v>139</v>
      </c>
    </row>
    <row r="120" spans="2:19" s="38" customFormat="1" ht="8.25" customHeight="1" x14ac:dyDescent="0.3">
      <c r="B120" s="36">
        <f>'[2]2020_1-4-5_Rohdaten'!B12</f>
        <v>154</v>
      </c>
      <c r="C120" s="29" t="str">
        <f>VLOOKUP(B120,[1]Tabelle1!$A$1:$C$68,2,FALSE)</f>
        <v>Helmstedt</v>
      </c>
      <c r="D120" s="37">
        <f>'[2]2020_1-4-5_Rohdaten'!A12</f>
        <v>2020</v>
      </c>
      <c r="E120" s="30">
        <f>'[2]2020_1-4-5_Rohdaten'!E12</f>
        <v>762</v>
      </c>
      <c r="F120" s="30">
        <f>'[2]2020_1-4-5_Rohdaten'!F12</f>
        <v>170</v>
      </c>
      <c r="G120" s="30">
        <f>'[2]2020_1-4-5_Rohdaten'!G12</f>
        <v>592</v>
      </c>
      <c r="H120" s="30">
        <f>'[2]2020_1-4-5_Rohdaten'!H12</f>
        <v>509</v>
      </c>
      <c r="I120" s="30">
        <f>'[2]2020_1-4-5_Rohdaten'!I12</f>
        <v>253</v>
      </c>
      <c r="J120" s="30">
        <f>'[2]2020_1-4-5_Rohdaten'!J12</f>
        <v>604</v>
      </c>
      <c r="K120" s="30">
        <f>'[2]2020_1-4-5_Rohdaten'!K12</f>
        <v>195</v>
      </c>
      <c r="L120" s="30">
        <f>'[2]2020_1-4-5_Rohdaten'!L12</f>
        <v>409</v>
      </c>
      <c r="M120" s="30">
        <f>'[2]2020_1-4-5_Rohdaten'!M12</f>
        <v>438</v>
      </c>
      <c r="N120" s="30">
        <f>'[2]2020_1-4-5_Rohdaten'!N12</f>
        <v>166</v>
      </c>
      <c r="O120" s="30">
        <f>'[2]2020_1-4-5_Rohdaten'!O12</f>
        <v>158</v>
      </c>
      <c r="P120" s="30">
        <f>'[2]2020_1-4-5_Rohdaten'!P12</f>
        <v>-25</v>
      </c>
      <c r="Q120" s="30">
        <f>'[2]2020_1-4-5_Rohdaten'!Q12</f>
        <v>183</v>
      </c>
      <c r="R120" s="30">
        <f>'[2]2020_1-4-5_Rohdaten'!R12</f>
        <v>71</v>
      </c>
      <c r="S120" s="30">
        <f>'[2]2020_1-4-5_Rohdaten'!S12</f>
        <v>87</v>
      </c>
    </row>
    <row r="121" spans="2:19" s="38" customFormat="1" ht="8.25" customHeight="1" x14ac:dyDescent="0.3">
      <c r="B121" s="36">
        <f>'[2]2020_1-4-5_Rohdaten'!B13</f>
        <v>155</v>
      </c>
      <c r="C121" s="29" t="str">
        <f>VLOOKUP(B121,[1]Tabelle1!$A$1:$C$68,2,FALSE)</f>
        <v>Northeim</v>
      </c>
      <c r="D121" s="37">
        <f>'[2]2020_1-4-5_Rohdaten'!A13</f>
        <v>2020</v>
      </c>
      <c r="E121" s="30">
        <f>'[2]2020_1-4-5_Rohdaten'!E13</f>
        <v>901</v>
      </c>
      <c r="F121" s="30">
        <f>'[2]2020_1-4-5_Rohdaten'!F13</f>
        <v>255</v>
      </c>
      <c r="G121" s="30">
        <f>'[2]2020_1-4-5_Rohdaten'!G13</f>
        <v>646</v>
      </c>
      <c r="H121" s="30">
        <f>'[2]2020_1-4-5_Rohdaten'!H13</f>
        <v>573</v>
      </c>
      <c r="I121" s="30">
        <f>'[2]2020_1-4-5_Rohdaten'!I13</f>
        <v>328</v>
      </c>
      <c r="J121" s="30">
        <f>'[2]2020_1-4-5_Rohdaten'!J13</f>
        <v>807</v>
      </c>
      <c r="K121" s="30">
        <f>'[2]2020_1-4-5_Rohdaten'!K13</f>
        <v>262</v>
      </c>
      <c r="L121" s="30">
        <f>'[2]2020_1-4-5_Rohdaten'!L13</f>
        <v>545</v>
      </c>
      <c r="M121" s="30">
        <f>'[2]2020_1-4-5_Rohdaten'!M13</f>
        <v>540</v>
      </c>
      <c r="N121" s="30">
        <f>'[2]2020_1-4-5_Rohdaten'!N13</f>
        <v>267</v>
      </c>
      <c r="O121" s="30">
        <f>'[2]2020_1-4-5_Rohdaten'!O13</f>
        <v>94</v>
      </c>
      <c r="P121" s="30">
        <f>'[2]2020_1-4-5_Rohdaten'!P13</f>
        <v>-7</v>
      </c>
      <c r="Q121" s="30">
        <f>'[2]2020_1-4-5_Rohdaten'!Q13</f>
        <v>101</v>
      </c>
      <c r="R121" s="30">
        <f>'[2]2020_1-4-5_Rohdaten'!R13</f>
        <v>33</v>
      </c>
      <c r="S121" s="30">
        <f>'[2]2020_1-4-5_Rohdaten'!S13</f>
        <v>61</v>
      </c>
    </row>
    <row r="122" spans="2:19" s="38" customFormat="1" ht="8.25" customHeight="1" x14ac:dyDescent="0.3">
      <c r="B122" s="36">
        <f>'[2]2020_1-4-5_Rohdaten'!B14</f>
        <v>157</v>
      </c>
      <c r="C122" s="29" t="str">
        <f>VLOOKUP(B122,[1]Tabelle1!$A$1:$C$68,2,FALSE)</f>
        <v>Peine</v>
      </c>
      <c r="D122" s="37">
        <f>'[2]2020_1-4-5_Rohdaten'!A14</f>
        <v>2020</v>
      </c>
      <c r="E122" s="30">
        <f>'[2]2020_1-4-5_Rohdaten'!E14</f>
        <v>1264</v>
      </c>
      <c r="F122" s="30">
        <f>'[2]2020_1-4-5_Rohdaten'!F14</f>
        <v>222</v>
      </c>
      <c r="G122" s="30">
        <f>'[2]2020_1-4-5_Rohdaten'!G14</f>
        <v>1042</v>
      </c>
      <c r="H122" s="30">
        <f>'[2]2020_1-4-5_Rohdaten'!H14</f>
        <v>799</v>
      </c>
      <c r="I122" s="30">
        <f>'[2]2020_1-4-5_Rohdaten'!I14</f>
        <v>465</v>
      </c>
      <c r="J122" s="30">
        <f>'[2]2020_1-4-5_Rohdaten'!J14</f>
        <v>886</v>
      </c>
      <c r="K122" s="30">
        <f>'[2]2020_1-4-5_Rohdaten'!K14</f>
        <v>224</v>
      </c>
      <c r="L122" s="30">
        <f>'[2]2020_1-4-5_Rohdaten'!L14</f>
        <v>662</v>
      </c>
      <c r="M122" s="30">
        <f>'[2]2020_1-4-5_Rohdaten'!M14</f>
        <v>618</v>
      </c>
      <c r="N122" s="30">
        <f>'[2]2020_1-4-5_Rohdaten'!N14</f>
        <v>268</v>
      </c>
      <c r="O122" s="30">
        <f>'[2]2020_1-4-5_Rohdaten'!O14</f>
        <v>378</v>
      </c>
      <c r="P122" s="30">
        <f>'[2]2020_1-4-5_Rohdaten'!P14</f>
        <v>-2</v>
      </c>
      <c r="Q122" s="30">
        <f>'[2]2020_1-4-5_Rohdaten'!Q14</f>
        <v>380</v>
      </c>
      <c r="R122" s="30">
        <f>'[2]2020_1-4-5_Rohdaten'!R14</f>
        <v>181</v>
      </c>
      <c r="S122" s="30">
        <f>'[2]2020_1-4-5_Rohdaten'!S14</f>
        <v>197</v>
      </c>
    </row>
    <row r="123" spans="2:19" s="38" customFormat="1" ht="8.25" customHeight="1" x14ac:dyDescent="0.3">
      <c r="B123" s="36">
        <f>'[2]2020_1-4-5_Rohdaten'!B15</f>
        <v>158</v>
      </c>
      <c r="C123" s="29" t="str">
        <f>VLOOKUP(B123,[1]Tabelle1!$A$1:$C$68,2,FALSE)</f>
        <v>Wolfenbüttel</v>
      </c>
      <c r="D123" s="37">
        <f>'[2]2020_1-4-5_Rohdaten'!A15</f>
        <v>2020</v>
      </c>
      <c r="E123" s="30">
        <f>'[2]2020_1-4-5_Rohdaten'!E15</f>
        <v>697</v>
      </c>
      <c r="F123" s="30">
        <f>'[2]2020_1-4-5_Rohdaten'!F15</f>
        <v>202</v>
      </c>
      <c r="G123" s="30">
        <f>'[2]2020_1-4-5_Rohdaten'!G15</f>
        <v>495</v>
      </c>
      <c r="H123" s="30">
        <f>'[2]2020_1-4-5_Rohdaten'!H15</f>
        <v>416</v>
      </c>
      <c r="I123" s="30">
        <f>'[2]2020_1-4-5_Rohdaten'!I15</f>
        <v>281</v>
      </c>
      <c r="J123" s="30">
        <f>'[2]2020_1-4-5_Rohdaten'!J15</f>
        <v>549</v>
      </c>
      <c r="K123" s="30">
        <f>'[2]2020_1-4-5_Rohdaten'!K15</f>
        <v>203</v>
      </c>
      <c r="L123" s="30">
        <f>'[2]2020_1-4-5_Rohdaten'!L15</f>
        <v>346</v>
      </c>
      <c r="M123" s="30">
        <f>'[2]2020_1-4-5_Rohdaten'!M15</f>
        <v>379</v>
      </c>
      <c r="N123" s="30">
        <f>'[2]2020_1-4-5_Rohdaten'!N15</f>
        <v>170</v>
      </c>
      <c r="O123" s="30">
        <f>'[2]2020_1-4-5_Rohdaten'!O15</f>
        <v>148</v>
      </c>
      <c r="P123" s="30">
        <f>'[2]2020_1-4-5_Rohdaten'!P15</f>
        <v>-1</v>
      </c>
      <c r="Q123" s="30">
        <f>'[2]2020_1-4-5_Rohdaten'!Q15</f>
        <v>149</v>
      </c>
      <c r="R123" s="30">
        <f>'[2]2020_1-4-5_Rohdaten'!R15</f>
        <v>37</v>
      </c>
      <c r="S123" s="30">
        <f>'[2]2020_1-4-5_Rohdaten'!S15</f>
        <v>111</v>
      </c>
    </row>
    <row r="124" spans="2:19" s="38" customFormat="1" ht="8.25" customHeight="1" x14ac:dyDescent="0.3">
      <c r="B124" s="36">
        <f>'[2]2020_1-4-5_Rohdaten'!B16</f>
        <v>159</v>
      </c>
      <c r="C124" s="29" t="str">
        <f>VLOOKUP(B124,[1]Tabelle1!$A$1:$C$68,2,FALSE)</f>
        <v>Göttingen</v>
      </c>
      <c r="D124" s="37">
        <f>'[2]2020_1-4-5_Rohdaten'!A16</f>
        <v>2020</v>
      </c>
      <c r="E124" s="30">
        <f>'[2]2020_1-4-5_Rohdaten'!E16</f>
        <v>8907</v>
      </c>
      <c r="F124" s="30">
        <f>'[2]2020_1-4-5_Rohdaten'!F16</f>
        <v>4547</v>
      </c>
      <c r="G124" s="30">
        <f>'[2]2020_1-4-5_Rohdaten'!G16</f>
        <v>4360</v>
      </c>
      <c r="H124" s="30">
        <f>'[2]2020_1-4-5_Rohdaten'!H16</f>
        <v>4554</v>
      </c>
      <c r="I124" s="30">
        <f>'[2]2020_1-4-5_Rohdaten'!I16</f>
        <v>4353</v>
      </c>
      <c r="J124" s="30">
        <f>'[2]2020_1-4-5_Rohdaten'!J16</f>
        <v>2947</v>
      </c>
      <c r="K124" s="30">
        <f>'[2]2020_1-4-5_Rohdaten'!K16</f>
        <v>882</v>
      </c>
      <c r="L124" s="30">
        <f>'[2]2020_1-4-5_Rohdaten'!L16</f>
        <v>2065</v>
      </c>
      <c r="M124" s="30">
        <f>'[2]2020_1-4-5_Rohdaten'!M16</f>
        <v>1695</v>
      </c>
      <c r="N124" s="30">
        <f>'[2]2020_1-4-5_Rohdaten'!N16</f>
        <v>1252</v>
      </c>
      <c r="O124" s="30">
        <f>'[2]2020_1-4-5_Rohdaten'!O16</f>
        <v>5960</v>
      </c>
      <c r="P124" s="30">
        <f>'[2]2020_1-4-5_Rohdaten'!P16</f>
        <v>3665</v>
      </c>
      <c r="Q124" s="30">
        <f>'[2]2020_1-4-5_Rohdaten'!Q16</f>
        <v>2295</v>
      </c>
      <c r="R124" s="30">
        <f>'[2]2020_1-4-5_Rohdaten'!R16</f>
        <v>2859</v>
      </c>
      <c r="S124" s="30">
        <f>'[2]2020_1-4-5_Rohdaten'!S16</f>
        <v>3101</v>
      </c>
    </row>
    <row r="125" spans="2:19" s="41" customFormat="1" ht="16.5" customHeight="1" x14ac:dyDescent="0.3">
      <c r="B125" s="39">
        <f>'[2]2020_1-4-5_Rohdaten'!B19</f>
        <v>1</v>
      </c>
      <c r="C125" s="33" t="str">
        <f>VLOOKUP(B125,[1]Tabelle1!$A$1:$C$68,2,FALSE)</f>
        <v>Statistische Region Braunschweig</v>
      </c>
      <c r="D125" s="40">
        <f>'[2]2020_1-4-5_Rohdaten'!A19</f>
        <v>2020</v>
      </c>
      <c r="E125" s="34">
        <f>'[2]2020_1-4-5_Rohdaten'!E19</f>
        <v>21640</v>
      </c>
      <c r="F125" s="34">
        <f>'[2]2020_1-4-5_Rohdaten'!F19</f>
        <v>6929</v>
      </c>
      <c r="G125" s="34">
        <f>'[2]2020_1-4-5_Rohdaten'!G19</f>
        <v>14711</v>
      </c>
      <c r="H125" s="34">
        <f>'[2]2020_1-4-5_Rohdaten'!H19</f>
        <v>12598</v>
      </c>
      <c r="I125" s="34">
        <f>'[2]2020_1-4-5_Rohdaten'!I19</f>
        <v>9042</v>
      </c>
      <c r="J125" s="34">
        <f>'[2]2020_1-4-5_Rohdaten'!J19</f>
        <v>13266</v>
      </c>
      <c r="K125" s="34">
        <f>'[2]2020_1-4-5_Rohdaten'!K19</f>
        <v>3335</v>
      </c>
      <c r="L125" s="34">
        <f>'[2]2020_1-4-5_Rohdaten'!L19</f>
        <v>9931</v>
      </c>
      <c r="M125" s="34">
        <f>'[2]2020_1-4-5_Rohdaten'!M19</f>
        <v>8686</v>
      </c>
      <c r="N125" s="34">
        <f>'[2]2020_1-4-5_Rohdaten'!N19</f>
        <v>4580</v>
      </c>
      <c r="O125" s="34">
        <f>'[2]2020_1-4-5_Rohdaten'!O19</f>
        <v>8374</v>
      </c>
      <c r="P125" s="34">
        <f>'[2]2020_1-4-5_Rohdaten'!P19</f>
        <v>3594</v>
      </c>
      <c r="Q125" s="34">
        <f>'[2]2020_1-4-5_Rohdaten'!Q19</f>
        <v>4780</v>
      </c>
      <c r="R125" s="34">
        <f>'[2]2020_1-4-5_Rohdaten'!R19</f>
        <v>3912</v>
      </c>
      <c r="S125" s="34">
        <f>'[2]2020_1-4-5_Rohdaten'!S19</f>
        <v>4462</v>
      </c>
    </row>
    <row r="126" spans="2:19" s="38" customFormat="1" ht="8.25" customHeight="1" x14ac:dyDescent="0.3">
      <c r="B126" s="36">
        <f>'[2]2020_1-4-5_Rohdaten'!B20</f>
        <v>241</v>
      </c>
      <c r="C126" s="29" t="str">
        <f>VLOOKUP(B126,[1]Tabelle1!$A$1:$C$68,2,FALSE)</f>
        <v>Region Hannover</v>
      </c>
      <c r="D126" s="37">
        <f>'[2]2020_1-4-5_Rohdaten'!A20</f>
        <v>2020</v>
      </c>
      <c r="E126" s="30">
        <f>'[2]2020_1-4-5_Rohdaten'!E20</f>
        <v>13313</v>
      </c>
      <c r="F126" s="30">
        <f>'[2]2020_1-4-5_Rohdaten'!F20</f>
        <v>2774</v>
      </c>
      <c r="G126" s="30">
        <f>'[2]2020_1-4-5_Rohdaten'!G20</f>
        <v>10539</v>
      </c>
      <c r="H126" s="30">
        <f>'[2]2020_1-4-5_Rohdaten'!H20</f>
        <v>8230</v>
      </c>
      <c r="I126" s="30">
        <f>'[2]2020_1-4-5_Rohdaten'!I20</f>
        <v>5083</v>
      </c>
      <c r="J126" s="30">
        <f>'[2]2020_1-4-5_Rohdaten'!J20</f>
        <v>11398</v>
      </c>
      <c r="K126" s="30">
        <f>'[2]2020_1-4-5_Rohdaten'!K20</f>
        <v>3068</v>
      </c>
      <c r="L126" s="30">
        <f>'[2]2020_1-4-5_Rohdaten'!L20</f>
        <v>8330</v>
      </c>
      <c r="M126" s="30">
        <f>'[2]2020_1-4-5_Rohdaten'!M20</f>
        <v>7649</v>
      </c>
      <c r="N126" s="30">
        <f>'[2]2020_1-4-5_Rohdaten'!N20</f>
        <v>3749</v>
      </c>
      <c r="O126" s="30">
        <f>'[2]2020_1-4-5_Rohdaten'!O20</f>
        <v>1915</v>
      </c>
      <c r="P126" s="30">
        <f>'[2]2020_1-4-5_Rohdaten'!P20</f>
        <v>-294</v>
      </c>
      <c r="Q126" s="30">
        <f>'[2]2020_1-4-5_Rohdaten'!Q20</f>
        <v>2209</v>
      </c>
      <c r="R126" s="30">
        <f>'[2]2020_1-4-5_Rohdaten'!R20</f>
        <v>581</v>
      </c>
      <c r="S126" s="30">
        <f>'[2]2020_1-4-5_Rohdaten'!S20</f>
        <v>1334</v>
      </c>
    </row>
    <row r="127" spans="2:19" s="38" customFormat="1" ht="8.25" customHeight="1" x14ac:dyDescent="0.3">
      <c r="B127" s="36">
        <f>'[2]2020_1-4-5_Rohdaten'!B21</f>
        <v>241001</v>
      </c>
      <c r="C127" s="29" t="str">
        <f>VLOOKUP(B127,[1]Tabelle1!$A$1:$C$68,2,FALSE)</f>
        <v>dav. Hannover, Lhst.</v>
      </c>
      <c r="D127" s="37">
        <f>'[2]2020_1-4-5_Rohdaten'!A21</f>
        <v>2020</v>
      </c>
      <c r="E127" s="30">
        <f>'[2]2020_1-4-5_Rohdaten'!E21</f>
        <v>7364</v>
      </c>
      <c r="F127" s="30">
        <f>'[2]2020_1-4-5_Rohdaten'!F21</f>
        <v>1507</v>
      </c>
      <c r="G127" s="30">
        <f>'[2]2020_1-4-5_Rohdaten'!G21</f>
        <v>5857</v>
      </c>
      <c r="H127" s="30">
        <f>'[2]2020_1-4-5_Rohdaten'!H21</f>
        <v>4410</v>
      </c>
      <c r="I127" s="30">
        <f>'[2]2020_1-4-5_Rohdaten'!I21</f>
        <v>2954</v>
      </c>
      <c r="J127" s="30">
        <f>'[2]2020_1-4-5_Rohdaten'!J21</f>
        <v>6488</v>
      </c>
      <c r="K127" s="30">
        <f>'[2]2020_1-4-5_Rohdaten'!K21</f>
        <v>1701</v>
      </c>
      <c r="L127" s="30">
        <f>'[2]2020_1-4-5_Rohdaten'!L21</f>
        <v>4787</v>
      </c>
      <c r="M127" s="30">
        <f>'[2]2020_1-4-5_Rohdaten'!M21</f>
        <v>4205</v>
      </c>
      <c r="N127" s="30">
        <f>'[2]2020_1-4-5_Rohdaten'!N21</f>
        <v>2283</v>
      </c>
      <c r="O127" s="30">
        <f>'[2]2020_1-4-5_Rohdaten'!O21</f>
        <v>876</v>
      </c>
      <c r="P127" s="30">
        <f>'[2]2020_1-4-5_Rohdaten'!P21</f>
        <v>-194</v>
      </c>
      <c r="Q127" s="30">
        <f>'[2]2020_1-4-5_Rohdaten'!Q21</f>
        <v>1070</v>
      </c>
      <c r="R127" s="30">
        <f>'[2]2020_1-4-5_Rohdaten'!R21</f>
        <v>205</v>
      </c>
      <c r="S127" s="30">
        <f>'[2]2020_1-4-5_Rohdaten'!S21</f>
        <v>671</v>
      </c>
    </row>
    <row r="128" spans="2:19" s="38" customFormat="1" ht="8.25" customHeight="1" x14ac:dyDescent="0.3">
      <c r="B128" s="36">
        <f>'[2]2020_1-4-5_Rohdaten'!B22</f>
        <v>241999</v>
      </c>
      <c r="C128" s="29" t="str">
        <f>VLOOKUP(B128,[1]Tabelle1!$A$1:$C$68,2,FALSE)</f>
        <v>dav. Hannover, Umland</v>
      </c>
      <c r="D128" s="37">
        <f>'[2]2020_1-4-5_Rohdaten'!A22</f>
        <v>2020</v>
      </c>
      <c r="E128" s="30">
        <f>'[2]2020_1-4-5_Rohdaten'!E22</f>
        <v>5949</v>
      </c>
      <c r="F128" s="30">
        <f>'[2]2020_1-4-5_Rohdaten'!F22</f>
        <v>1267</v>
      </c>
      <c r="G128" s="30">
        <f>'[2]2020_1-4-5_Rohdaten'!G22</f>
        <v>4682</v>
      </c>
      <c r="H128" s="30">
        <f>'[2]2020_1-4-5_Rohdaten'!H22</f>
        <v>3820</v>
      </c>
      <c r="I128" s="30">
        <f>'[2]2020_1-4-5_Rohdaten'!I22</f>
        <v>2129</v>
      </c>
      <c r="J128" s="30">
        <f>'[2]2020_1-4-5_Rohdaten'!J22</f>
        <v>4910</v>
      </c>
      <c r="K128" s="30">
        <f>'[2]2020_1-4-5_Rohdaten'!K22</f>
        <v>1367</v>
      </c>
      <c r="L128" s="30">
        <f>'[2]2020_1-4-5_Rohdaten'!L22</f>
        <v>3543</v>
      </c>
      <c r="M128" s="30">
        <f>'[2]2020_1-4-5_Rohdaten'!M22</f>
        <v>3444</v>
      </c>
      <c r="N128" s="30">
        <f>'[2]2020_1-4-5_Rohdaten'!N22</f>
        <v>1466</v>
      </c>
      <c r="O128" s="30">
        <f>'[2]2020_1-4-5_Rohdaten'!O22</f>
        <v>1039</v>
      </c>
      <c r="P128" s="30">
        <f>'[2]2020_1-4-5_Rohdaten'!P22</f>
        <v>-100</v>
      </c>
      <c r="Q128" s="30">
        <f>'[2]2020_1-4-5_Rohdaten'!Q22</f>
        <v>1139</v>
      </c>
      <c r="R128" s="30">
        <f>'[2]2020_1-4-5_Rohdaten'!R22</f>
        <v>376</v>
      </c>
      <c r="S128" s="30">
        <f>'[2]2020_1-4-5_Rohdaten'!S22</f>
        <v>663</v>
      </c>
    </row>
    <row r="129" spans="2:19" s="38" customFormat="1" ht="8.25" customHeight="1" x14ac:dyDescent="0.3">
      <c r="B129" s="36">
        <f>'[2]2020_1-4-5_Rohdaten'!B23</f>
        <v>251</v>
      </c>
      <c r="C129" s="29" t="str">
        <f>VLOOKUP(B129,[1]Tabelle1!$A$1:$C$68,2,FALSE)</f>
        <v>Diepholz</v>
      </c>
      <c r="D129" s="37">
        <f>'[2]2020_1-4-5_Rohdaten'!A23</f>
        <v>2020</v>
      </c>
      <c r="E129" s="30">
        <f>'[2]2020_1-4-5_Rohdaten'!E23</f>
        <v>2995</v>
      </c>
      <c r="F129" s="30">
        <f>'[2]2020_1-4-5_Rohdaten'!F23</f>
        <v>451</v>
      </c>
      <c r="G129" s="30">
        <f>'[2]2020_1-4-5_Rohdaten'!G23</f>
        <v>2544</v>
      </c>
      <c r="H129" s="30">
        <f>'[2]2020_1-4-5_Rohdaten'!H23</f>
        <v>1885</v>
      </c>
      <c r="I129" s="30">
        <f>'[2]2020_1-4-5_Rohdaten'!I23</f>
        <v>1110</v>
      </c>
      <c r="J129" s="30">
        <f>'[2]2020_1-4-5_Rohdaten'!J23</f>
        <v>2325</v>
      </c>
      <c r="K129" s="30">
        <f>'[2]2020_1-4-5_Rohdaten'!K23</f>
        <v>460</v>
      </c>
      <c r="L129" s="30">
        <f>'[2]2020_1-4-5_Rohdaten'!L23</f>
        <v>1865</v>
      </c>
      <c r="M129" s="30">
        <f>'[2]2020_1-4-5_Rohdaten'!M23</f>
        <v>1497</v>
      </c>
      <c r="N129" s="30">
        <f>'[2]2020_1-4-5_Rohdaten'!N23</f>
        <v>828</v>
      </c>
      <c r="O129" s="30">
        <f>'[2]2020_1-4-5_Rohdaten'!O23</f>
        <v>670</v>
      </c>
      <c r="P129" s="30">
        <f>'[2]2020_1-4-5_Rohdaten'!P23</f>
        <v>-9</v>
      </c>
      <c r="Q129" s="30">
        <f>'[2]2020_1-4-5_Rohdaten'!Q23</f>
        <v>679</v>
      </c>
      <c r="R129" s="30">
        <f>'[2]2020_1-4-5_Rohdaten'!R23</f>
        <v>388</v>
      </c>
      <c r="S129" s="30">
        <f>'[2]2020_1-4-5_Rohdaten'!S23</f>
        <v>282</v>
      </c>
    </row>
    <row r="130" spans="2:19" s="38" customFormat="1" ht="8.25" customHeight="1" x14ac:dyDescent="0.3">
      <c r="B130" s="36">
        <f>'[2]2020_1-4-5_Rohdaten'!B24</f>
        <v>252</v>
      </c>
      <c r="C130" s="29" t="str">
        <f>VLOOKUP(B130,[1]Tabelle1!$A$1:$C$68,2,FALSE)</f>
        <v>Hameln-Pyrmont</v>
      </c>
      <c r="D130" s="37">
        <f>'[2]2020_1-4-5_Rohdaten'!A24</f>
        <v>2020</v>
      </c>
      <c r="E130" s="30">
        <f>'[2]2020_1-4-5_Rohdaten'!E24</f>
        <v>1451</v>
      </c>
      <c r="F130" s="30">
        <f>'[2]2020_1-4-5_Rohdaten'!F24</f>
        <v>351</v>
      </c>
      <c r="G130" s="30">
        <f>'[2]2020_1-4-5_Rohdaten'!G24</f>
        <v>1100</v>
      </c>
      <c r="H130" s="30">
        <f>'[2]2020_1-4-5_Rohdaten'!H24</f>
        <v>846</v>
      </c>
      <c r="I130" s="30">
        <f>'[2]2020_1-4-5_Rohdaten'!I24</f>
        <v>605</v>
      </c>
      <c r="J130" s="30">
        <f>'[2]2020_1-4-5_Rohdaten'!J24</f>
        <v>1249</v>
      </c>
      <c r="K130" s="30">
        <f>'[2]2020_1-4-5_Rohdaten'!K24</f>
        <v>447</v>
      </c>
      <c r="L130" s="30">
        <f>'[2]2020_1-4-5_Rohdaten'!L24</f>
        <v>802</v>
      </c>
      <c r="M130" s="30">
        <f>'[2]2020_1-4-5_Rohdaten'!M24</f>
        <v>803</v>
      </c>
      <c r="N130" s="30">
        <f>'[2]2020_1-4-5_Rohdaten'!N24</f>
        <v>446</v>
      </c>
      <c r="O130" s="30">
        <f>'[2]2020_1-4-5_Rohdaten'!O24</f>
        <v>202</v>
      </c>
      <c r="P130" s="30">
        <f>'[2]2020_1-4-5_Rohdaten'!P24</f>
        <v>-96</v>
      </c>
      <c r="Q130" s="30">
        <f>'[2]2020_1-4-5_Rohdaten'!Q24</f>
        <v>298</v>
      </c>
      <c r="R130" s="30">
        <f>'[2]2020_1-4-5_Rohdaten'!R24</f>
        <v>43</v>
      </c>
      <c r="S130" s="30">
        <f>'[2]2020_1-4-5_Rohdaten'!S24</f>
        <v>159</v>
      </c>
    </row>
    <row r="131" spans="2:19" s="38" customFormat="1" ht="8.25" customHeight="1" x14ac:dyDescent="0.3">
      <c r="B131" s="36">
        <f>'[2]2020_1-4-5_Rohdaten'!B25</f>
        <v>254</v>
      </c>
      <c r="C131" s="29" t="str">
        <f>VLOOKUP(B131,[1]Tabelle1!$A$1:$C$68,2,FALSE)</f>
        <v>Hildesheim</v>
      </c>
      <c r="D131" s="37">
        <f>'[2]2020_1-4-5_Rohdaten'!A25</f>
        <v>2020</v>
      </c>
      <c r="E131" s="30">
        <f>'[2]2020_1-4-5_Rohdaten'!E25</f>
        <v>2295</v>
      </c>
      <c r="F131" s="30">
        <f>'[2]2020_1-4-5_Rohdaten'!F25</f>
        <v>454</v>
      </c>
      <c r="G131" s="30">
        <f>'[2]2020_1-4-5_Rohdaten'!G25</f>
        <v>1841</v>
      </c>
      <c r="H131" s="30">
        <f>'[2]2020_1-4-5_Rohdaten'!H25</f>
        <v>1450</v>
      </c>
      <c r="I131" s="30">
        <f>'[2]2020_1-4-5_Rohdaten'!I25</f>
        <v>845</v>
      </c>
      <c r="J131" s="30">
        <f>'[2]2020_1-4-5_Rohdaten'!J25</f>
        <v>1993</v>
      </c>
      <c r="K131" s="30">
        <f>'[2]2020_1-4-5_Rohdaten'!K25</f>
        <v>494</v>
      </c>
      <c r="L131" s="30">
        <f>'[2]2020_1-4-5_Rohdaten'!L25</f>
        <v>1499</v>
      </c>
      <c r="M131" s="30">
        <f>'[2]2020_1-4-5_Rohdaten'!M25</f>
        <v>1310</v>
      </c>
      <c r="N131" s="30">
        <f>'[2]2020_1-4-5_Rohdaten'!N25</f>
        <v>683</v>
      </c>
      <c r="O131" s="30">
        <f>'[2]2020_1-4-5_Rohdaten'!O25</f>
        <v>302</v>
      </c>
      <c r="P131" s="30">
        <f>'[2]2020_1-4-5_Rohdaten'!P25</f>
        <v>-40</v>
      </c>
      <c r="Q131" s="30">
        <f>'[2]2020_1-4-5_Rohdaten'!Q25</f>
        <v>342</v>
      </c>
      <c r="R131" s="30">
        <f>'[2]2020_1-4-5_Rohdaten'!R25</f>
        <v>140</v>
      </c>
      <c r="S131" s="30">
        <f>'[2]2020_1-4-5_Rohdaten'!S25</f>
        <v>162</v>
      </c>
    </row>
    <row r="132" spans="2:19" s="38" customFormat="1" ht="8.25" customHeight="1" x14ac:dyDescent="0.3">
      <c r="B132" s="36">
        <f>'[2]2020_1-4-5_Rohdaten'!B26</f>
        <v>255</v>
      </c>
      <c r="C132" s="29" t="str">
        <f>VLOOKUP(B132,[1]Tabelle1!$A$1:$C$68,2,FALSE)</f>
        <v>Holzminden</v>
      </c>
      <c r="D132" s="37">
        <f>'[2]2020_1-4-5_Rohdaten'!A26</f>
        <v>2020</v>
      </c>
      <c r="E132" s="30">
        <f>'[2]2020_1-4-5_Rohdaten'!E26</f>
        <v>551</v>
      </c>
      <c r="F132" s="30">
        <f>'[2]2020_1-4-5_Rohdaten'!F26</f>
        <v>178</v>
      </c>
      <c r="G132" s="30">
        <f>'[2]2020_1-4-5_Rohdaten'!G26</f>
        <v>373</v>
      </c>
      <c r="H132" s="30">
        <f>'[2]2020_1-4-5_Rohdaten'!H26</f>
        <v>348</v>
      </c>
      <c r="I132" s="30">
        <f>'[2]2020_1-4-5_Rohdaten'!I26</f>
        <v>203</v>
      </c>
      <c r="J132" s="30">
        <f>'[2]2020_1-4-5_Rohdaten'!J26</f>
        <v>457</v>
      </c>
      <c r="K132" s="30">
        <f>'[2]2020_1-4-5_Rohdaten'!K26</f>
        <v>142</v>
      </c>
      <c r="L132" s="30">
        <f>'[2]2020_1-4-5_Rohdaten'!L26</f>
        <v>315</v>
      </c>
      <c r="M132" s="30">
        <f>'[2]2020_1-4-5_Rohdaten'!M26</f>
        <v>310</v>
      </c>
      <c r="N132" s="30">
        <f>'[2]2020_1-4-5_Rohdaten'!N26</f>
        <v>147</v>
      </c>
      <c r="O132" s="30">
        <f>'[2]2020_1-4-5_Rohdaten'!O26</f>
        <v>94</v>
      </c>
      <c r="P132" s="30">
        <f>'[2]2020_1-4-5_Rohdaten'!P26</f>
        <v>36</v>
      </c>
      <c r="Q132" s="30">
        <f>'[2]2020_1-4-5_Rohdaten'!Q26</f>
        <v>58</v>
      </c>
      <c r="R132" s="30">
        <f>'[2]2020_1-4-5_Rohdaten'!R26</f>
        <v>38</v>
      </c>
      <c r="S132" s="30">
        <f>'[2]2020_1-4-5_Rohdaten'!S26</f>
        <v>56</v>
      </c>
    </row>
    <row r="133" spans="2:19" s="38" customFormat="1" ht="8.25" customHeight="1" x14ac:dyDescent="0.3">
      <c r="B133" s="36">
        <f>'[2]2020_1-4-5_Rohdaten'!B27</f>
        <v>256</v>
      </c>
      <c r="C133" s="29" t="str">
        <f>VLOOKUP(B133,[1]Tabelle1!$A$1:$C$68,2,FALSE)</f>
        <v>Nienburg (Weser)</v>
      </c>
      <c r="D133" s="37">
        <f>'[2]2020_1-4-5_Rohdaten'!A27</f>
        <v>2020</v>
      </c>
      <c r="E133" s="30">
        <f>'[2]2020_1-4-5_Rohdaten'!E27</f>
        <v>1907</v>
      </c>
      <c r="F133" s="30">
        <f>'[2]2020_1-4-5_Rohdaten'!F27</f>
        <v>249</v>
      </c>
      <c r="G133" s="30">
        <f>'[2]2020_1-4-5_Rohdaten'!G27</f>
        <v>1658</v>
      </c>
      <c r="H133" s="30">
        <f>'[2]2020_1-4-5_Rohdaten'!H27</f>
        <v>1230</v>
      </c>
      <c r="I133" s="30">
        <f>'[2]2020_1-4-5_Rohdaten'!I27</f>
        <v>677</v>
      </c>
      <c r="J133" s="30">
        <f>'[2]2020_1-4-5_Rohdaten'!J27</f>
        <v>1675</v>
      </c>
      <c r="K133" s="30">
        <f>'[2]2020_1-4-5_Rohdaten'!K27</f>
        <v>288</v>
      </c>
      <c r="L133" s="30">
        <f>'[2]2020_1-4-5_Rohdaten'!L27</f>
        <v>1387</v>
      </c>
      <c r="M133" s="30">
        <f>'[2]2020_1-4-5_Rohdaten'!M27</f>
        <v>1180</v>
      </c>
      <c r="N133" s="30">
        <f>'[2]2020_1-4-5_Rohdaten'!N27</f>
        <v>495</v>
      </c>
      <c r="O133" s="30">
        <f>'[2]2020_1-4-5_Rohdaten'!O27</f>
        <v>232</v>
      </c>
      <c r="P133" s="30">
        <f>'[2]2020_1-4-5_Rohdaten'!P27</f>
        <v>-39</v>
      </c>
      <c r="Q133" s="30">
        <f>'[2]2020_1-4-5_Rohdaten'!Q27</f>
        <v>271</v>
      </c>
      <c r="R133" s="30">
        <f>'[2]2020_1-4-5_Rohdaten'!R27</f>
        <v>50</v>
      </c>
      <c r="S133" s="30">
        <f>'[2]2020_1-4-5_Rohdaten'!S27</f>
        <v>182</v>
      </c>
    </row>
    <row r="134" spans="2:19" s="38" customFormat="1" ht="8.25" customHeight="1" x14ac:dyDescent="0.3">
      <c r="B134" s="36">
        <f>'[2]2020_1-4-5_Rohdaten'!B28</f>
        <v>257</v>
      </c>
      <c r="C134" s="29" t="str">
        <f>VLOOKUP(B134,[1]Tabelle1!$A$1:$C$68,2,FALSE)</f>
        <v>Schaumburg</v>
      </c>
      <c r="D134" s="37">
        <f>'[2]2020_1-4-5_Rohdaten'!A28</f>
        <v>2020</v>
      </c>
      <c r="E134" s="30">
        <f>'[2]2020_1-4-5_Rohdaten'!E28</f>
        <v>1575</v>
      </c>
      <c r="F134" s="30">
        <f>'[2]2020_1-4-5_Rohdaten'!F28</f>
        <v>355</v>
      </c>
      <c r="G134" s="30">
        <f>'[2]2020_1-4-5_Rohdaten'!G28</f>
        <v>1220</v>
      </c>
      <c r="H134" s="30">
        <f>'[2]2020_1-4-5_Rohdaten'!H28</f>
        <v>1035</v>
      </c>
      <c r="I134" s="30">
        <f>'[2]2020_1-4-5_Rohdaten'!I28</f>
        <v>540</v>
      </c>
      <c r="J134" s="30">
        <f>'[2]2020_1-4-5_Rohdaten'!J28</f>
        <v>1225</v>
      </c>
      <c r="K134" s="30">
        <f>'[2]2020_1-4-5_Rohdaten'!K28</f>
        <v>356</v>
      </c>
      <c r="L134" s="30">
        <f>'[2]2020_1-4-5_Rohdaten'!L28</f>
        <v>869</v>
      </c>
      <c r="M134" s="30">
        <f>'[2]2020_1-4-5_Rohdaten'!M28</f>
        <v>851</v>
      </c>
      <c r="N134" s="30">
        <f>'[2]2020_1-4-5_Rohdaten'!N28</f>
        <v>374</v>
      </c>
      <c r="O134" s="30">
        <f>'[2]2020_1-4-5_Rohdaten'!O28</f>
        <v>350</v>
      </c>
      <c r="P134" s="30">
        <f>'[2]2020_1-4-5_Rohdaten'!P28</f>
        <v>-1</v>
      </c>
      <c r="Q134" s="30">
        <f>'[2]2020_1-4-5_Rohdaten'!Q28</f>
        <v>351</v>
      </c>
      <c r="R134" s="30">
        <f>'[2]2020_1-4-5_Rohdaten'!R28</f>
        <v>184</v>
      </c>
      <c r="S134" s="30">
        <f>'[2]2020_1-4-5_Rohdaten'!S28</f>
        <v>166</v>
      </c>
    </row>
    <row r="135" spans="2:19" s="41" customFormat="1" ht="16.5" customHeight="1" x14ac:dyDescent="0.3">
      <c r="B135" s="39">
        <f>'[2]2020_1-4-5_Rohdaten'!B29</f>
        <v>2</v>
      </c>
      <c r="C135" s="33" t="str">
        <f>VLOOKUP(B135,[1]Tabelle1!$A$1:$C$68,2,FALSE)</f>
        <v>Statistische Region Hannover</v>
      </c>
      <c r="D135" s="40">
        <f>'[2]2020_1-4-5_Rohdaten'!A29</f>
        <v>2020</v>
      </c>
      <c r="E135" s="34">
        <f>'[2]2020_1-4-5_Rohdaten'!E29</f>
        <v>24087</v>
      </c>
      <c r="F135" s="34">
        <f>'[2]2020_1-4-5_Rohdaten'!F29</f>
        <v>4812</v>
      </c>
      <c r="G135" s="34">
        <f>'[2]2020_1-4-5_Rohdaten'!G29</f>
        <v>19275</v>
      </c>
      <c r="H135" s="34">
        <f>'[2]2020_1-4-5_Rohdaten'!H29</f>
        <v>15024</v>
      </c>
      <c r="I135" s="34">
        <f>'[2]2020_1-4-5_Rohdaten'!I29</f>
        <v>9063</v>
      </c>
      <c r="J135" s="34">
        <f>'[2]2020_1-4-5_Rohdaten'!J29</f>
        <v>20322</v>
      </c>
      <c r="K135" s="34">
        <f>'[2]2020_1-4-5_Rohdaten'!K29</f>
        <v>5255</v>
      </c>
      <c r="L135" s="34">
        <f>'[2]2020_1-4-5_Rohdaten'!L29</f>
        <v>15067</v>
      </c>
      <c r="M135" s="34">
        <f>'[2]2020_1-4-5_Rohdaten'!M29</f>
        <v>13600</v>
      </c>
      <c r="N135" s="34">
        <f>'[2]2020_1-4-5_Rohdaten'!N29</f>
        <v>6722</v>
      </c>
      <c r="O135" s="34">
        <f>'[2]2020_1-4-5_Rohdaten'!O29</f>
        <v>3765</v>
      </c>
      <c r="P135" s="34">
        <f>'[2]2020_1-4-5_Rohdaten'!P29</f>
        <v>-443</v>
      </c>
      <c r="Q135" s="34">
        <f>'[2]2020_1-4-5_Rohdaten'!Q29</f>
        <v>4208</v>
      </c>
      <c r="R135" s="34">
        <f>'[2]2020_1-4-5_Rohdaten'!R29</f>
        <v>1424</v>
      </c>
      <c r="S135" s="34">
        <f>'[2]2020_1-4-5_Rohdaten'!S29</f>
        <v>2341</v>
      </c>
    </row>
    <row r="136" spans="2:19" s="38" customFormat="1" ht="8.25" customHeight="1" x14ac:dyDescent="0.3">
      <c r="B136" s="36">
        <f>'[2]2020_1-4-5_Rohdaten'!B30</f>
        <v>351</v>
      </c>
      <c r="C136" s="29" t="str">
        <f>VLOOKUP(B136,[1]Tabelle1!$A$1:$C$68,2,FALSE)</f>
        <v>Celle</v>
      </c>
      <c r="D136" s="37">
        <f>'[2]2020_1-4-5_Rohdaten'!A30</f>
        <v>2020</v>
      </c>
      <c r="E136" s="30">
        <f>'[2]2020_1-4-5_Rohdaten'!E30</f>
        <v>1796</v>
      </c>
      <c r="F136" s="30">
        <f>'[2]2020_1-4-5_Rohdaten'!F30</f>
        <v>436</v>
      </c>
      <c r="G136" s="30">
        <f>'[2]2020_1-4-5_Rohdaten'!G30</f>
        <v>1360</v>
      </c>
      <c r="H136" s="30">
        <f>'[2]2020_1-4-5_Rohdaten'!H30</f>
        <v>1137</v>
      </c>
      <c r="I136" s="30">
        <f>'[2]2020_1-4-5_Rohdaten'!I30</f>
        <v>659</v>
      </c>
      <c r="J136" s="30">
        <f>'[2]2020_1-4-5_Rohdaten'!J30</f>
        <v>1619</v>
      </c>
      <c r="K136" s="30">
        <f>'[2]2020_1-4-5_Rohdaten'!K30</f>
        <v>419</v>
      </c>
      <c r="L136" s="30">
        <f>'[2]2020_1-4-5_Rohdaten'!L30</f>
        <v>1200</v>
      </c>
      <c r="M136" s="30">
        <f>'[2]2020_1-4-5_Rohdaten'!M30</f>
        <v>1094</v>
      </c>
      <c r="N136" s="30">
        <f>'[2]2020_1-4-5_Rohdaten'!N30</f>
        <v>525</v>
      </c>
      <c r="O136" s="30">
        <f>'[2]2020_1-4-5_Rohdaten'!O30</f>
        <v>177</v>
      </c>
      <c r="P136" s="30">
        <f>'[2]2020_1-4-5_Rohdaten'!P30</f>
        <v>17</v>
      </c>
      <c r="Q136" s="30">
        <f>'[2]2020_1-4-5_Rohdaten'!Q30</f>
        <v>160</v>
      </c>
      <c r="R136" s="30">
        <f>'[2]2020_1-4-5_Rohdaten'!R30</f>
        <v>43</v>
      </c>
      <c r="S136" s="30">
        <f>'[2]2020_1-4-5_Rohdaten'!S30</f>
        <v>134</v>
      </c>
    </row>
    <row r="137" spans="2:19" s="38" customFormat="1" ht="8.25" customHeight="1" x14ac:dyDescent="0.3">
      <c r="B137" s="36">
        <f>'[2]2020_1-4-5_Rohdaten'!B31</f>
        <v>352</v>
      </c>
      <c r="C137" s="29" t="str">
        <f>VLOOKUP(B137,[1]Tabelle1!$A$1:$C$68,2,FALSE)</f>
        <v>Cuxhaven</v>
      </c>
      <c r="D137" s="37">
        <f>'[2]2020_1-4-5_Rohdaten'!A31</f>
        <v>2020</v>
      </c>
      <c r="E137" s="30">
        <f>'[2]2020_1-4-5_Rohdaten'!E31</f>
        <v>1492</v>
      </c>
      <c r="F137" s="30">
        <f>'[2]2020_1-4-5_Rohdaten'!F31</f>
        <v>459</v>
      </c>
      <c r="G137" s="30">
        <f>'[2]2020_1-4-5_Rohdaten'!G31</f>
        <v>1033</v>
      </c>
      <c r="H137" s="30">
        <f>'[2]2020_1-4-5_Rohdaten'!H31</f>
        <v>923</v>
      </c>
      <c r="I137" s="30">
        <f>'[2]2020_1-4-5_Rohdaten'!I31</f>
        <v>569</v>
      </c>
      <c r="J137" s="30">
        <f>'[2]2020_1-4-5_Rohdaten'!J31</f>
        <v>1157</v>
      </c>
      <c r="K137" s="30">
        <f>'[2]2020_1-4-5_Rohdaten'!K31</f>
        <v>435</v>
      </c>
      <c r="L137" s="30">
        <f>'[2]2020_1-4-5_Rohdaten'!L31</f>
        <v>722</v>
      </c>
      <c r="M137" s="30">
        <f>'[2]2020_1-4-5_Rohdaten'!M31</f>
        <v>764</v>
      </c>
      <c r="N137" s="30">
        <f>'[2]2020_1-4-5_Rohdaten'!N31</f>
        <v>393</v>
      </c>
      <c r="O137" s="30">
        <f>'[2]2020_1-4-5_Rohdaten'!O31</f>
        <v>335</v>
      </c>
      <c r="P137" s="30">
        <f>'[2]2020_1-4-5_Rohdaten'!P31</f>
        <v>24</v>
      </c>
      <c r="Q137" s="30">
        <f>'[2]2020_1-4-5_Rohdaten'!Q31</f>
        <v>311</v>
      </c>
      <c r="R137" s="30">
        <f>'[2]2020_1-4-5_Rohdaten'!R31</f>
        <v>159</v>
      </c>
      <c r="S137" s="30">
        <f>'[2]2020_1-4-5_Rohdaten'!S31</f>
        <v>176</v>
      </c>
    </row>
    <row r="138" spans="2:19" s="38" customFormat="1" ht="8.25" customHeight="1" x14ac:dyDescent="0.3">
      <c r="B138" s="36">
        <f>'[2]2020_1-4-5_Rohdaten'!B32</f>
        <v>353</v>
      </c>
      <c r="C138" s="29" t="str">
        <f>VLOOKUP(B138,[1]Tabelle1!$A$1:$C$68,2,FALSE)</f>
        <v>Harburg</v>
      </c>
      <c r="D138" s="37">
        <f>'[2]2020_1-4-5_Rohdaten'!A32</f>
        <v>2020</v>
      </c>
      <c r="E138" s="30">
        <f>'[2]2020_1-4-5_Rohdaten'!E32</f>
        <v>3259</v>
      </c>
      <c r="F138" s="30">
        <f>'[2]2020_1-4-5_Rohdaten'!F32</f>
        <v>525</v>
      </c>
      <c r="G138" s="30">
        <f>'[2]2020_1-4-5_Rohdaten'!G32</f>
        <v>2734</v>
      </c>
      <c r="H138" s="30">
        <f>'[2]2020_1-4-5_Rohdaten'!H32</f>
        <v>2113</v>
      </c>
      <c r="I138" s="30">
        <f>'[2]2020_1-4-5_Rohdaten'!I32</f>
        <v>1146</v>
      </c>
      <c r="J138" s="30">
        <f>'[2]2020_1-4-5_Rohdaten'!J32</f>
        <v>2777</v>
      </c>
      <c r="K138" s="30">
        <f>'[2]2020_1-4-5_Rohdaten'!K32</f>
        <v>547</v>
      </c>
      <c r="L138" s="30">
        <f>'[2]2020_1-4-5_Rohdaten'!L32</f>
        <v>2230</v>
      </c>
      <c r="M138" s="30">
        <f>'[2]2020_1-4-5_Rohdaten'!M32</f>
        <v>1999</v>
      </c>
      <c r="N138" s="30">
        <f>'[2]2020_1-4-5_Rohdaten'!N32</f>
        <v>778</v>
      </c>
      <c r="O138" s="30">
        <f>'[2]2020_1-4-5_Rohdaten'!O32</f>
        <v>482</v>
      </c>
      <c r="P138" s="30">
        <f>'[2]2020_1-4-5_Rohdaten'!P32</f>
        <v>-22</v>
      </c>
      <c r="Q138" s="30">
        <f>'[2]2020_1-4-5_Rohdaten'!Q32</f>
        <v>504</v>
      </c>
      <c r="R138" s="30">
        <f>'[2]2020_1-4-5_Rohdaten'!R32</f>
        <v>114</v>
      </c>
      <c r="S138" s="30">
        <f>'[2]2020_1-4-5_Rohdaten'!S32</f>
        <v>368</v>
      </c>
    </row>
    <row r="139" spans="2:19" s="38" customFormat="1" ht="8.25" customHeight="1" x14ac:dyDescent="0.3">
      <c r="B139" s="36">
        <f>'[2]2020_1-4-5_Rohdaten'!B33</f>
        <v>354</v>
      </c>
      <c r="C139" s="29" t="str">
        <f>VLOOKUP(B139,[1]Tabelle1!$A$1:$C$68,2,FALSE)</f>
        <v>Lüchow-Dannenberg</v>
      </c>
      <c r="D139" s="37">
        <f>'[2]2020_1-4-5_Rohdaten'!A33</f>
        <v>2020</v>
      </c>
      <c r="E139" s="30">
        <f>'[2]2020_1-4-5_Rohdaten'!E33</f>
        <v>437</v>
      </c>
      <c r="F139" s="30">
        <f>'[2]2020_1-4-5_Rohdaten'!F33</f>
        <v>144</v>
      </c>
      <c r="G139" s="30">
        <f>'[2]2020_1-4-5_Rohdaten'!G33</f>
        <v>293</v>
      </c>
      <c r="H139" s="30">
        <f>'[2]2020_1-4-5_Rohdaten'!H33</f>
        <v>261</v>
      </c>
      <c r="I139" s="30">
        <f>'[2]2020_1-4-5_Rohdaten'!I33</f>
        <v>176</v>
      </c>
      <c r="J139" s="30">
        <f>'[2]2020_1-4-5_Rohdaten'!J33</f>
        <v>351</v>
      </c>
      <c r="K139" s="30">
        <f>'[2]2020_1-4-5_Rohdaten'!K33</f>
        <v>145</v>
      </c>
      <c r="L139" s="30">
        <f>'[2]2020_1-4-5_Rohdaten'!L33</f>
        <v>206</v>
      </c>
      <c r="M139" s="30">
        <f>'[2]2020_1-4-5_Rohdaten'!M33</f>
        <v>225</v>
      </c>
      <c r="N139" s="30">
        <f>'[2]2020_1-4-5_Rohdaten'!N33</f>
        <v>126</v>
      </c>
      <c r="O139" s="30">
        <f>'[2]2020_1-4-5_Rohdaten'!O33</f>
        <v>86</v>
      </c>
      <c r="P139" s="30">
        <f>'[2]2020_1-4-5_Rohdaten'!P33</f>
        <v>-1</v>
      </c>
      <c r="Q139" s="30">
        <f>'[2]2020_1-4-5_Rohdaten'!Q33</f>
        <v>87</v>
      </c>
      <c r="R139" s="30">
        <f>'[2]2020_1-4-5_Rohdaten'!R33</f>
        <v>36</v>
      </c>
      <c r="S139" s="30">
        <f>'[2]2020_1-4-5_Rohdaten'!S33</f>
        <v>50</v>
      </c>
    </row>
    <row r="140" spans="2:19" s="38" customFormat="1" ht="8.25" customHeight="1" x14ac:dyDescent="0.3">
      <c r="B140" s="36">
        <f>'[2]2020_1-4-5_Rohdaten'!B34</f>
        <v>355</v>
      </c>
      <c r="C140" s="29" t="str">
        <f>VLOOKUP(B140,[1]Tabelle1!$A$1:$C$68,2,FALSE)</f>
        <v>Lüneburg</v>
      </c>
      <c r="D140" s="37">
        <f>'[2]2020_1-4-5_Rohdaten'!A34</f>
        <v>2020</v>
      </c>
      <c r="E140" s="30">
        <f>'[2]2020_1-4-5_Rohdaten'!E34</f>
        <v>1682</v>
      </c>
      <c r="F140" s="30">
        <f>'[2]2020_1-4-5_Rohdaten'!F34</f>
        <v>445</v>
      </c>
      <c r="G140" s="30">
        <f>'[2]2020_1-4-5_Rohdaten'!G34</f>
        <v>1237</v>
      </c>
      <c r="H140" s="30">
        <f>'[2]2020_1-4-5_Rohdaten'!H34</f>
        <v>1084</v>
      </c>
      <c r="I140" s="30">
        <f>'[2]2020_1-4-5_Rohdaten'!I34</f>
        <v>598</v>
      </c>
      <c r="J140" s="30">
        <f>'[2]2020_1-4-5_Rohdaten'!J34</f>
        <v>1435</v>
      </c>
      <c r="K140" s="30">
        <f>'[2]2020_1-4-5_Rohdaten'!K34</f>
        <v>485</v>
      </c>
      <c r="L140" s="30">
        <f>'[2]2020_1-4-5_Rohdaten'!L34</f>
        <v>950</v>
      </c>
      <c r="M140" s="30">
        <f>'[2]2020_1-4-5_Rohdaten'!M34</f>
        <v>965</v>
      </c>
      <c r="N140" s="30">
        <f>'[2]2020_1-4-5_Rohdaten'!N34</f>
        <v>470</v>
      </c>
      <c r="O140" s="30">
        <f>'[2]2020_1-4-5_Rohdaten'!O34</f>
        <v>247</v>
      </c>
      <c r="P140" s="30">
        <f>'[2]2020_1-4-5_Rohdaten'!P34</f>
        <v>-40</v>
      </c>
      <c r="Q140" s="30">
        <f>'[2]2020_1-4-5_Rohdaten'!Q34</f>
        <v>287</v>
      </c>
      <c r="R140" s="30">
        <f>'[2]2020_1-4-5_Rohdaten'!R34</f>
        <v>119</v>
      </c>
      <c r="S140" s="30">
        <f>'[2]2020_1-4-5_Rohdaten'!S34</f>
        <v>128</v>
      </c>
    </row>
    <row r="141" spans="2:19" s="38" customFormat="1" ht="8.25" customHeight="1" x14ac:dyDescent="0.3">
      <c r="B141" s="36">
        <f>'[2]2020_1-4-5_Rohdaten'!B35</f>
        <v>356</v>
      </c>
      <c r="C141" s="29" t="str">
        <f>VLOOKUP(B141,[1]Tabelle1!$A$1:$C$68,2,FALSE)</f>
        <v>Osterholz</v>
      </c>
      <c r="D141" s="37">
        <f>'[2]2020_1-4-5_Rohdaten'!A35</f>
        <v>2020</v>
      </c>
      <c r="E141" s="30">
        <f>'[2]2020_1-4-5_Rohdaten'!E35</f>
        <v>576</v>
      </c>
      <c r="F141" s="30">
        <f>'[2]2020_1-4-5_Rohdaten'!F35</f>
        <v>192</v>
      </c>
      <c r="G141" s="30">
        <f>'[2]2020_1-4-5_Rohdaten'!G35</f>
        <v>384</v>
      </c>
      <c r="H141" s="30">
        <f>'[2]2020_1-4-5_Rohdaten'!H35</f>
        <v>345</v>
      </c>
      <c r="I141" s="30">
        <f>'[2]2020_1-4-5_Rohdaten'!I35</f>
        <v>231</v>
      </c>
      <c r="J141" s="30">
        <f>'[2]2020_1-4-5_Rohdaten'!J35</f>
        <v>475</v>
      </c>
      <c r="K141" s="30">
        <f>'[2]2020_1-4-5_Rohdaten'!K35</f>
        <v>207</v>
      </c>
      <c r="L141" s="30">
        <f>'[2]2020_1-4-5_Rohdaten'!L35</f>
        <v>268</v>
      </c>
      <c r="M141" s="30">
        <f>'[2]2020_1-4-5_Rohdaten'!M35</f>
        <v>308</v>
      </c>
      <c r="N141" s="30">
        <f>'[2]2020_1-4-5_Rohdaten'!N35</f>
        <v>167</v>
      </c>
      <c r="O141" s="30">
        <f>'[2]2020_1-4-5_Rohdaten'!O35</f>
        <v>101</v>
      </c>
      <c r="P141" s="30">
        <f>'[2]2020_1-4-5_Rohdaten'!P35</f>
        <v>-15</v>
      </c>
      <c r="Q141" s="30">
        <f>'[2]2020_1-4-5_Rohdaten'!Q35</f>
        <v>116</v>
      </c>
      <c r="R141" s="30">
        <f>'[2]2020_1-4-5_Rohdaten'!R35</f>
        <v>37</v>
      </c>
      <c r="S141" s="30">
        <f>'[2]2020_1-4-5_Rohdaten'!S35</f>
        <v>64</v>
      </c>
    </row>
    <row r="142" spans="2:19" s="38" customFormat="1" ht="8.25" customHeight="1" x14ac:dyDescent="0.3">
      <c r="B142" s="36">
        <f>'[2]2020_1-4-5_Rohdaten'!B36</f>
        <v>357</v>
      </c>
      <c r="C142" s="29" t="str">
        <f>VLOOKUP(B142,[1]Tabelle1!$A$1:$C$68,2,FALSE)</f>
        <v>Rotenburg (Wümme)</v>
      </c>
      <c r="D142" s="37">
        <f>'[2]2020_1-4-5_Rohdaten'!A36</f>
        <v>2020</v>
      </c>
      <c r="E142" s="30">
        <f>'[2]2020_1-4-5_Rohdaten'!E36</f>
        <v>1382</v>
      </c>
      <c r="F142" s="30">
        <f>'[2]2020_1-4-5_Rohdaten'!F36</f>
        <v>260</v>
      </c>
      <c r="G142" s="30">
        <f>'[2]2020_1-4-5_Rohdaten'!G36</f>
        <v>1122</v>
      </c>
      <c r="H142" s="30">
        <f>'[2]2020_1-4-5_Rohdaten'!H36</f>
        <v>842</v>
      </c>
      <c r="I142" s="30">
        <f>'[2]2020_1-4-5_Rohdaten'!I36</f>
        <v>540</v>
      </c>
      <c r="J142" s="30">
        <f>'[2]2020_1-4-5_Rohdaten'!J36</f>
        <v>1215</v>
      </c>
      <c r="K142" s="30">
        <f>'[2]2020_1-4-5_Rohdaten'!K36</f>
        <v>355</v>
      </c>
      <c r="L142" s="30">
        <f>'[2]2020_1-4-5_Rohdaten'!L36</f>
        <v>860</v>
      </c>
      <c r="M142" s="30">
        <f>'[2]2020_1-4-5_Rohdaten'!M36</f>
        <v>798</v>
      </c>
      <c r="N142" s="30">
        <f>'[2]2020_1-4-5_Rohdaten'!N36</f>
        <v>417</v>
      </c>
      <c r="O142" s="30">
        <f>'[2]2020_1-4-5_Rohdaten'!O36</f>
        <v>167</v>
      </c>
      <c r="P142" s="30">
        <f>'[2]2020_1-4-5_Rohdaten'!P36</f>
        <v>-95</v>
      </c>
      <c r="Q142" s="30">
        <f>'[2]2020_1-4-5_Rohdaten'!Q36</f>
        <v>262</v>
      </c>
      <c r="R142" s="30">
        <f>'[2]2020_1-4-5_Rohdaten'!R36</f>
        <v>44</v>
      </c>
      <c r="S142" s="30">
        <f>'[2]2020_1-4-5_Rohdaten'!S36</f>
        <v>123</v>
      </c>
    </row>
    <row r="143" spans="2:19" s="38" customFormat="1" ht="8.25" customHeight="1" x14ac:dyDescent="0.3">
      <c r="B143" s="36">
        <f>'[2]2020_1-4-5_Rohdaten'!B37</f>
        <v>358</v>
      </c>
      <c r="C143" s="29" t="str">
        <f>VLOOKUP(B143,[1]Tabelle1!$A$1:$C$68,2,FALSE)</f>
        <v>Heidekreis</v>
      </c>
      <c r="D143" s="37">
        <f>'[2]2020_1-4-5_Rohdaten'!A37</f>
        <v>2020</v>
      </c>
      <c r="E143" s="30">
        <f>'[2]2020_1-4-5_Rohdaten'!E37</f>
        <v>5010</v>
      </c>
      <c r="F143" s="30">
        <f>'[2]2020_1-4-5_Rohdaten'!F37</f>
        <v>278</v>
      </c>
      <c r="G143" s="30">
        <f>'[2]2020_1-4-5_Rohdaten'!G37</f>
        <v>4732</v>
      </c>
      <c r="H143" s="30">
        <f>'[2]2020_1-4-5_Rohdaten'!H37</f>
        <v>3247</v>
      </c>
      <c r="I143" s="30">
        <f>'[2]2020_1-4-5_Rohdaten'!I37</f>
        <v>1763</v>
      </c>
      <c r="J143" s="30">
        <f>'[2]2020_1-4-5_Rohdaten'!J37</f>
        <v>1553</v>
      </c>
      <c r="K143" s="30">
        <f>'[2]2020_1-4-5_Rohdaten'!K37</f>
        <v>285</v>
      </c>
      <c r="L143" s="30">
        <f>'[2]2020_1-4-5_Rohdaten'!L37</f>
        <v>1268</v>
      </c>
      <c r="M143" s="30">
        <f>'[2]2020_1-4-5_Rohdaten'!M37</f>
        <v>1063</v>
      </c>
      <c r="N143" s="30">
        <f>'[2]2020_1-4-5_Rohdaten'!N37</f>
        <v>490</v>
      </c>
      <c r="O143" s="30">
        <f>'[2]2020_1-4-5_Rohdaten'!O37</f>
        <v>3457</v>
      </c>
      <c r="P143" s="30">
        <f>'[2]2020_1-4-5_Rohdaten'!P37</f>
        <v>-7</v>
      </c>
      <c r="Q143" s="30">
        <f>'[2]2020_1-4-5_Rohdaten'!Q37</f>
        <v>3464</v>
      </c>
      <c r="R143" s="30">
        <f>'[2]2020_1-4-5_Rohdaten'!R37</f>
        <v>2184</v>
      </c>
      <c r="S143" s="30">
        <f>'[2]2020_1-4-5_Rohdaten'!S37</f>
        <v>1273</v>
      </c>
    </row>
    <row r="144" spans="2:19" s="38" customFormat="1" ht="8.25" customHeight="1" x14ac:dyDescent="0.3">
      <c r="B144" s="36">
        <f>'[2]2020_1-4-5_Rohdaten'!B38</f>
        <v>359</v>
      </c>
      <c r="C144" s="29" t="str">
        <f>VLOOKUP(B144,[1]Tabelle1!$A$1:$C$68,2,FALSE)</f>
        <v>Stade</v>
      </c>
      <c r="D144" s="37">
        <f>'[2]2020_1-4-5_Rohdaten'!A38</f>
        <v>2020</v>
      </c>
      <c r="E144" s="30">
        <f>'[2]2020_1-4-5_Rohdaten'!E38</f>
        <v>2432</v>
      </c>
      <c r="F144" s="30">
        <f>'[2]2020_1-4-5_Rohdaten'!F38</f>
        <v>402</v>
      </c>
      <c r="G144" s="30">
        <f>'[2]2020_1-4-5_Rohdaten'!G38</f>
        <v>2030</v>
      </c>
      <c r="H144" s="30">
        <f>'[2]2020_1-4-5_Rohdaten'!H38</f>
        <v>1534</v>
      </c>
      <c r="I144" s="30">
        <f>'[2]2020_1-4-5_Rohdaten'!I38</f>
        <v>898</v>
      </c>
      <c r="J144" s="30">
        <f>'[2]2020_1-4-5_Rohdaten'!J38</f>
        <v>2219</v>
      </c>
      <c r="K144" s="30">
        <f>'[2]2020_1-4-5_Rohdaten'!K38</f>
        <v>413</v>
      </c>
      <c r="L144" s="30">
        <f>'[2]2020_1-4-5_Rohdaten'!L38</f>
        <v>1806</v>
      </c>
      <c r="M144" s="30">
        <f>'[2]2020_1-4-5_Rohdaten'!M38</f>
        <v>1528</v>
      </c>
      <c r="N144" s="30">
        <f>'[2]2020_1-4-5_Rohdaten'!N38</f>
        <v>691</v>
      </c>
      <c r="O144" s="30">
        <f>'[2]2020_1-4-5_Rohdaten'!O38</f>
        <v>213</v>
      </c>
      <c r="P144" s="30">
        <f>'[2]2020_1-4-5_Rohdaten'!P38</f>
        <v>-11</v>
      </c>
      <c r="Q144" s="30">
        <f>'[2]2020_1-4-5_Rohdaten'!Q38</f>
        <v>224</v>
      </c>
      <c r="R144" s="30">
        <f>'[2]2020_1-4-5_Rohdaten'!R38</f>
        <v>6</v>
      </c>
      <c r="S144" s="30">
        <f>'[2]2020_1-4-5_Rohdaten'!S38</f>
        <v>207</v>
      </c>
    </row>
    <row r="145" spans="2:19" s="38" customFormat="1" ht="8.25" customHeight="1" x14ac:dyDescent="0.3">
      <c r="B145" s="36">
        <f>'[2]2020_1-4-5_Rohdaten'!B39</f>
        <v>360</v>
      </c>
      <c r="C145" s="29" t="str">
        <f>VLOOKUP(B145,[1]Tabelle1!$A$1:$C$68,2,FALSE)</f>
        <v>Uelzen</v>
      </c>
      <c r="D145" s="37">
        <f>'[2]2020_1-4-5_Rohdaten'!A39</f>
        <v>2020</v>
      </c>
      <c r="E145" s="30">
        <f>'[2]2020_1-4-5_Rohdaten'!E39</f>
        <v>799</v>
      </c>
      <c r="F145" s="30">
        <f>'[2]2020_1-4-5_Rohdaten'!F39</f>
        <v>230</v>
      </c>
      <c r="G145" s="30">
        <f>'[2]2020_1-4-5_Rohdaten'!G39</f>
        <v>569</v>
      </c>
      <c r="H145" s="30">
        <f>'[2]2020_1-4-5_Rohdaten'!H39</f>
        <v>489</v>
      </c>
      <c r="I145" s="30">
        <f>'[2]2020_1-4-5_Rohdaten'!I39</f>
        <v>310</v>
      </c>
      <c r="J145" s="30">
        <f>'[2]2020_1-4-5_Rohdaten'!J39</f>
        <v>541</v>
      </c>
      <c r="K145" s="30">
        <f>'[2]2020_1-4-5_Rohdaten'!K39</f>
        <v>229</v>
      </c>
      <c r="L145" s="30">
        <f>'[2]2020_1-4-5_Rohdaten'!L39</f>
        <v>312</v>
      </c>
      <c r="M145" s="30">
        <f>'[2]2020_1-4-5_Rohdaten'!M39</f>
        <v>356</v>
      </c>
      <c r="N145" s="30">
        <f>'[2]2020_1-4-5_Rohdaten'!N39</f>
        <v>185</v>
      </c>
      <c r="O145" s="30">
        <f>'[2]2020_1-4-5_Rohdaten'!O39</f>
        <v>258</v>
      </c>
      <c r="P145" s="30">
        <f>'[2]2020_1-4-5_Rohdaten'!P39</f>
        <v>1</v>
      </c>
      <c r="Q145" s="30">
        <f>'[2]2020_1-4-5_Rohdaten'!Q39</f>
        <v>257</v>
      </c>
      <c r="R145" s="30">
        <f>'[2]2020_1-4-5_Rohdaten'!R39</f>
        <v>133</v>
      </c>
      <c r="S145" s="30">
        <f>'[2]2020_1-4-5_Rohdaten'!S39</f>
        <v>125</v>
      </c>
    </row>
    <row r="146" spans="2:19" s="38" customFormat="1" ht="8.25" customHeight="1" x14ac:dyDescent="0.3">
      <c r="B146" s="36">
        <f>'[2]2020_1-4-5_Rohdaten'!B40</f>
        <v>361</v>
      </c>
      <c r="C146" s="29" t="str">
        <f>VLOOKUP(B146,[1]Tabelle1!$A$1:$C$68,2,FALSE)</f>
        <v>Verden</v>
      </c>
      <c r="D146" s="37">
        <f>'[2]2020_1-4-5_Rohdaten'!A40</f>
        <v>2020</v>
      </c>
      <c r="E146" s="30">
        <f>'[2]2020_1-4-5_Rohdaten'!E40</f>
        <v>1094</v>
      </c>
      <c r="F146" s="30">
        <f>'[2]2020_1-4-5_Rohdaten'!F40</f>
        <v>235</v>
      </c>
      <c r="G146" s="30">
        <f>'[2]2020_1-4-5_Rohdaten'!G40</f>
        <v>859</v>
      </c>
      <c r="H146" s="30">
        <f>'[2]2020_1-4-5_Rohdaten'!H40</f>
        <v>679</v>
      </c>
      <c r="I146" s="30">
        <f>'[2]2020_1-4-5_Rohdaten'!I40</f>
        <v>415</v>
      </c>
      <c r="J146" s="30">
        <f>'[2]2020_1-4-5_Rohdaten'!J40</f>
        <v>944</v>
      </c>
      <c r="K146" s="30">
        <f>'[2]2020_1-4-5_Rohdaten'!K40</f>
        <v>276</v>
      </c>
      <c r="L146" s="30">
        <f>'[2]2020_1-4-5_Rohdaten'!L40</f>
        <v>668</v>
      </c>
      <c r="M146" s="30">
        <f>'[2]2020_1-4-5_Rohdaten'!M40</f>
        <v>626</v>
      </c>
      <c r="N146" s="30">
        <f>'[2]2020_1-4-5_Rohdaten'!N40</f>
        <v>318</v>
      </c>
      <c r="O146" s="30">
        <f>'[2]2020_1-4-5_Rohdaten'!O40</f>
        <v>150</v>
      </c>
      <c r="P146" s="30">
        <f>'[2]2020_1-4-5_Rohdaten'!P40</f>
        <v>-41</v>
      </c>
      <c r="Q146" s="30">
        <f>'[2]2020_1-4-5_Rohdaten'!Q40</f>
        <v>191</v>
      </c>
      <c r="R146" s="30">
        <f>'[2]2020_1-4-5_Rohdaten'!R40</f>
        <v>53</v>
      </c>
      <c r="S146" s="30">
        <f>'[2]2020_1-4-5_Rohdaten'!S40</f>
        <v>97</v>
      </c>
    </row>
    <row r="147" spans="2:19" s="41" customFormat="1" ht="16.5" customHeight="1" x14ac:dyDescent="0.3">
      <c r="B147" s="39">
        <f>'[2]2020_1-4-5_Rohdaten'!B41</f>
        <v>3</v>
      </c>
      <c r="C147" s="33" t="str">
        <f>VLOOKUP(B147,[1]Tabelle1!$A$1:$C$68,2,FALSE)</f>
        <v>Statistische Region Lüneburg</v>
      </c>
      <c r="D147" s="40">
        <f>'[2]2020_1-4-5_Rohdaten'!A41</f>
        <v>2020</v>
      </c>
      <c r="E147" s="34">
        <f>'[2]2020_1-4-5_Rohdaten'!E41</f>
        <v>19959</v>
      </c>
      <c r="F147" s="34">
        <f>'[2]2020_1-4-5_Rohdaten'!F41</f>
        <v>3606</v>
      </c>
      <c r="G147" s="34">
        <f>'[2]2020_1-4-5_Rohdaten'!G41</f>
        <v>16353</v>
      </c>
      <c r="H147" s="34">
        <f>'[2]2020_1-4-5_Rohdaten'!H41</f>
        <v>12654</v>
      </c>
      <c r="I147" s="34">
        <f>'[2]2020_1-4-5_Rohdaten'!I41</f>
        <v>7305</v>
      </c>
      <c r="J147" s="34">
        <f>'[2]2020_1-4-5_Rohdaten'!J41</f>
        <v>14286</v>
      </c>
      <c r="K147" s="34">
        <f>'[2]2020_1-4-5_Rohdaten'!K41</f>
        <v>3796</v>
      </c>
      <c r="L147" s="34">
        <f>'[2]2020_1-4-5_Rohdaten'!L41</f>
        <v>10490</v>
      </c>
      <c r="M147" s="34">
        <f>'[2]2020_1-4-5_Rohdaten'!M41</f>
        <v>9726</v>
      </c>
      <c r="N147" s="34">
        <f>'[2]2020_1-4-5_Rohdaten'!N41</f>
        <v>4560</v>
      </c>
      <c r="O147" s="34">
        <f>'[2]2020_1-4-5_Rohdaten'!O41</f>
        <v>5673</v>
      </c>
      <c r="P147" s="34">
        <f>'[2]2020_1-4-5_Rohdaten'!P41</f>
        <v>-190</v>
      </c>
      <c r="Q147" s="34">
        <f>'[2]2020_1-4-5_Rohdaten'!Q41</f>
        <v>5863</v>
      </c>
      <c r="R147" s="34">
        <f>'[2]2020_1-4-5_Rohdaten'!R41</f>
        <v>2928</v>
      </c>
      <c r="S147" s="34">
        <f>'[2]2020_1-4-5_Rohdaten'!S41</f>
        <v>2745</v>
      </c>
    </row>
    <row r="148" spans="2:19" s="38" customFormat="1" ht="8.25" customHeight="1" x14ac:dyDescent="0.3">
      <c r="B148" s="36">
        <f>'[2]2020_1-4-5_Rohdaten'!B42</f>
        <v>401</v>
      </c>
      <c r="C148" s="29" t="str">
        <f>VLOOKUP(B148,[1]Tabelle1!$A$1:$C$68,2,FALSE)</f>
        <v>Delmenhorst, Stadt</v>
      </c>
      <c r="D148" s="37">
        <f>'[2]2020_1-4-5_Rohdaten'!A42</f>
        <v>2020</v>
      </c>
      <c r="E148" s="30">
        <f>'[2]2020_1-4-5_Rohdaten'!E42</f>
        <v>1344</v>
      </c>
      <c r="F148" s="30">
        <f>'[2]2020_1-4-5_Rohdaten'!F42</f>
        <v>210</v>
      </c>
      <c r="G148" s="30">
        <f>'[2]2020_1-4-5_Rohdaten'!G42</f>
        <v>1134</v>
      </c>
      <c r="H148" s="30">
        <f>'[2]2020_1-4-5_Rohdaten'!H42</f>
        <v>797</v>
      </c>
      <c r="I148" s="30">
        <f>'[2]2020_1-4-5_Rohdaten'!I42</f>
        <v>547</v>
      </c>
      <c r="J148" s="30">
        <f>'[2]2020_1-4-5_Rohdaten'!J42</f>
        <v>988</v>
      </c>
      <c r="K148" s="30">
        <f>'[2]2020_1-4-5_Rohdaten'!K42</f>
        <v>275</v>
      </c>
      <c r="L148" s="30">
        <f>'[2]2020_1-4-5_Rohdaten'!L42</f>
        <v>713</v>
      </c>
      <c r="M148" s="30">
        <f>'[2]2020_1-4-5_Rohdaten'!M42</f>
        <v>623</v>
      </c>
      <c r="N148" s="30">
        <f>'[2]2020_1-4-5_Rohdaten'!N42</f>
        <v>365</v>
      </c>
      <c r="O148" s="30">
        <f>'[2]2020_1-4-5_Rohdaten'!O42</f>
        <v>356</v>
      </c>
      <c r="P148" s="30">
        <f>'[2]2020_1-4-5_Rohdaten'!P42</f>
        <v>-65</v>
      </c>
      <c r="Q148" s="30">
        <f>'[2]2020_1-4-5_Rohdaten'!Q42</f>
        <v>421</v>
      </c>
      <c r="R148" s="30">
        <f>'[2]2020_1-4-5_Rohdaten'!R42</f>
        <v>174</v>
      </c>
      <c r="S148" s="30">
        <f>'[2]2020_1-4-5_Rohdaten'!S42</f>
        <v>182</v>
      </c>
    </row>
    <row r="149" spans="2:19" s="38" customFormat="1" ht="8.25" customHeight="1" x14ac:dyDescent="0.3">
      <c r="B149" s="36">
        <f>'[2]2020_1-4-5_Rohdaten'!B43</f>
        <v>402</v>
      </c>
      <c r="C149" s="29" t="str">
        <f>VLOOKUP(B149,[1]Tabelle1!$A$1:$C$68,2,FALSE)</f>
        <v>Emden, Stadt</v>
      </c>
      <c r="D149" s="37">
        <f>'[2]2020_1-4-5_Rohdaten'!A43</f>
        <v>2020</v>
      </c>
      <c r="E149" s="30">
        <f>'[2]2020_1-4-5_Rohdaten'!E43</f>
        <v>580</v>
      </c>
      <c r="F149" s="30">
        <f>'[2]2020_1-4-5_Rohdaten'!F43</f>
        <v>116</v>
      </c>
      <c r="G149" s="30">
        <f>'[2]2020_1-4-5_Rohdaten'!G43</f>
        <v>464</v>
      </c>
      <c r="H149" s="30">
        <f>'[2]2020_1-4-5_Rohdaten'!H43</f>
        <v>370</v>
      </c>
      <c r="I149" s="30">
        <f>'[2]2020_1-4-5_Rohdaten'!I43</f>
        <v>210</v>
      </c>
      <c r="J149" s="30">
        <f>'[2]2020_1-4-5_Rohdaten'!J43</f>
        <v>353</v>
      </c>
      <c r="K149" s="30">
        <f>'[2]2020_1-4-5_Rohdaten'!K43</f>
        <v>122</v>
      </c>
      <c r="L149" s="30">
        <f>'[2]2020_1-4-5_Rohdaten'!L43</f>
        <v>231</v>
      </c>
      <c r="M149" s="30">
        <f>'[2]2020_1-4-5_Rohdaten'!M43</f>
        <v>237</v>
      </c>
      <c r="N149" s="30">
        <f>'[2]2020_1-4-5_Rohdaten'!N43</f>
        <v>116</v>
      </c>
      <c r="O149" s="30">
        <f>'[2]2020_1-4-5_Rohdaten'!O43</f>
        <v>227</v>
      </c>
      <c r="P149" s="30">
        <f>'[2]2020_1-4-5_Rohdaten'!P43</f>
        <v>-6</v>
      </c>
      <c r="Q149" s="30">
        <f>'[2]2020_1-4-5_Rohdaten'!Q43</f>
        <v>233</v>
      </c>
      <c r="R149" s="30">
        <f>'[2]2020_1-4-5_Rohdaten'!R43</f>
        <v>133</v>
      </c>
      <c r="S149" s="30">
        <f>'[2]2020_1-4-5_Rohdaten'!S43</f>
        <v>94</v>
      </c>
    </row>
    <row r="150" spans="2:19" s="38" customFormat="1" ht="8.25" customHeight="1" x14ac:dyDescent="0.3">
      <c r="B150" s="36">
        <f>'[2]2020_1-4-5_Rohdaten'!B44</f>
        <v>403</v>
      </c>
      <c r="C150" s="29" t="str">
        <f>VLOOKUP(B150,[1]Tabelle1!$A$1:$C$68,2,FALSE)</f>
        <v>Oldenburg (Oldb), Stadt</v>
      </c>
      <c r="D150" s="37">
        <f>'[2]2020_1-4-5_Rohdaten'!A44</f>
        <v>2020</v>
      </c>
      <c r="E150" s="30">
        <f>'[2]2020_1-4-5_Rohdaten'!E44</f>
        <v>2103</v>
      </c>
      <c r="F150" s="30">
        <f>'[2]2020_1-4-5_Rohdaten'!F44</f>
        <v>422</v>
      </c>
      <c r="G150" s="30">
        <f>'[2]2020_1-4-5_Rohdaten'!G44</f>
        <v>1681</v>
      </c>
      <c r="H150" s="30">
        <f>'[2]2020_1-4-5_Rohdaten'!H44</f>
        <v>1273</v>
      </c>
      <c r="I150" s="30">
        <f>'[2]2020_1-4-5_Rohdaten'!I44</f>
        <v>830</v>
      </c>
      <c r="J150" s="30">
        <f>'[2]2020_1-4-5_Rohdaten'!J44</f>
        <v>1541</v>
      </c>
      <c r="K150" s="30">
        <f>'[2]2020_1-4-5_Rohdaten'!K44</f>
        <v>500</v>
      </c>
      <c r="L150" s="30">
        <f>'[2]2020_1-4-5_Rohdaten'!L44</f>
        <v>1041</v>
      </c>
      <c r="M150" s="30">
        <f>'[2]2020_1-4-5_Rohdaten'!M44</f>
        <v>1021</v>
      </c>
      <c r="N150" s="30">
        <f>'[2]2020_1-4-5_Rohdaten'!N44</f>
        <v>520</v>
      </c>
      <c r="O150" s="30">
        <f>'[2]2020_1-4-5_Rohdaten'!O44</f>
        <v>562</v>
      </c>
      <c r="P150" s="30">
        <f>'[2]2020_1-4-5_Rohdaten'!P44</f>
        <v>-78</v>
      </c>
      <c r="Q150" s="30">
        <f>'[2]2020_1-4-5_Rohdaten'!Q44</f>
        <v>640</v>
      </c>
      <c r="R150" s="30">
        <f>'[2]2020_1-4-5_Rohdaten'!R44</f>
        <v>252</v>
      </c>
      <c r="S150" s="30">
        <f>'[2]2020_1-4-5_Rohdaten'!S44</f>
        <v>310</v>
      </c>
    </row>
    <row r="151" spans="2:19" s="38" customFormat="1" ht="8.25" customHeight="1" x14ac:dyDescent="0.3">
      <c r="B151" s="36">
        <f>'[2]2020_1-4-5_Rohdaten'!B45</f>
        <v>404</v>
      </c>
      <c r="C151" s="29" t="str">
        <f>VLOOKUP(B151,[1]Tabelle1!$A$1:$C$68,2,FALSE)</f>
        <v>Osnabrück, Stadt</v>
      </c>
      <c r="D151" s="37">
        <f>'[2]2020_1-4-5_Rohdaten'!A45</f>
        <v>2020</v>
      </c>
      <c r="E151" s="30">
        <f>'[2]2020_1-4-5_Rohdaten'!E45</f>
        <v>2040</v>
      </c>
      <c r="F151" s="30">
        <f>'[2]2020_1-4-5_Rohdaten'!F45</f>
        <v>344</v>
      </c>
      <c r="G151" s="30">
        <f>'[2]2020_1-4-5_Rohdaten'!G45</f>
        <v>1696</v>
      </c>
      <c r="H151" s="30">
        <f>'[2]2020_1-4-5_Rohdaten'!H45</f>
        <v>1176</v>
      </c>
      <c r="I151" s="30">
        <f>'[2]2020_1-4-5_Rohdaten'!I45</f>
        <v>864</v>
      </c>
      <c r="J151" s="30">
        <f>'[2]2020_1-4-5_Rohdaten'!J45</f>
        <v>1454</v>
      </c>
      <c r="K151" s="30">
        <f>'[2]2020_1-4-5_Rohdaten'!K45</f>
        <v>384</v>
      </c>
      <c r="L151" s="30">
        <f>'[2]2020_1-4-5_Rohdaten'!L45</f>
        <v>1070</v>
      </c>
      <c r="M151" s="30">
        <f>'[2]2020_1-4-5_Rohdaten'!M45</f>
        <v>847</v>
      </c>
      <c r="N151" s="30">
        <f>'[2]2020_1-4-5_Rohdaten'!N45</f>
        <v>607</v>
      </c>
      <c r="O151" s="30">
        <f>'[2]2020_1-4-5_Rohdaten'!O45</f>
        <v>586</v>
      </c>
      <c r="P151" s="30">
        <f>'[2]2020_1-4-5_Rohdaten'!P45</f>
        <v>-40</v>
      </c>
      <c r="Q151" s="30">
        <f>'[2]2020_1-4-5_Rohdaten'!Q45</f>
        <v>626</v>
      </c>
      <c r="R151" s="30">
        <f>'[2]2020_1-4-5_Rohdaten'!R45</f>
        <v>329</v>
      </c>
      <c r="S151" s="30">
        <f>'[2]2020_1-4-5_Rohdaten'!S45</f>
        <v>257</v>
      </c>
    </row>
    <row r="152" spans="2:19" s="38" customFormat="1" ht="8.25" customHeight="1" x14ac:dyDescent="0.3">
      <c r="B152" s="36">
        <f>'[2]2020_1-4-5_Rohdaten'!B46</f>
        <v>405</v>
      </c>
      <c r="C152" s="29" t="str">
        <f>VLOOKUP(B152,[1]Tabelle1!$A$1:$C$68,2,FALSE)</f>
        <v>Wilhelmshaven, Stadt</v>
      </c>
      <c r="D152" s="37">
        <f>'[2]2020_1-4-5_Rohdaten'!A46</f>
        <v>2020</v>
      </c>
      <c r="E152" s="30">
        <f>'[2]2020_1-4-5_Rohdaten'!E46</f>
        <v>883</v>
      </c>
      <c r="F152" s="30">
        <f>'[2]2020_1-4-5_Rohdaten'!F46</f>
        <v>248</v>
      </c>
      <c r="G152" s="30">
        <f>'[2]2020_1-4-5_Rohdaten'!G46</f>
        <v>635</v>
      </c>
      <c r="H152" s="30">
        <f>'[2]2020_1-4-5_Rohdaten'!H46</f>
        <v>551</v>
      </c>
      <c r="I152" s="30">
        <f>'[2]2020_1-4-5_Rohdaten'!I46</f>
        <v>332</v>
      </c>
      <c r="J152" s="30">
        <f>'[2]2020_1-4-5_Rohdaten'!J46</f>
        <v>751</v>
      </c>
      <c r="K152" s="30">
        <f>'[2]2020_1-4-5_Rohdaten'!K46</f>
        <v>233</v>
      </c>
      <c r="L152" s="30">
        <f>'[2]2020_1-4-5_Rohdaten'!L46</f>
        <v>518</v>
      </c>
      <c r="M152" s="30">
        <f>'[2]2020_1-4-5_Rohdaten'!M46</f>
        <v>556</v>
      </c>
      <c r="N152" s="30">
        <f>'[2]2020_1-4-5_Rohdaten'!N46</f>
        <v>195</v>
      </c>
      <c r="O152" s="30">
        <f>'[2]2020_1-4-5_Rohdaten'!O46</f>
        <v>132</v>
      </c>
      <c r="P152" s="30">
        <f>'[2]2020_1-4-5_Rohdaten'!P46</f>
        <v>15</v>
      </c>
      <c r="Q152" s="30">
        <f>'[2]2020_1-4-5_Rohdaten'!Q46</f>
        <v>117</v>
      </c>
      <c r="R152" s="30">
        <f>'[2]2020_1-4-5_Rohdaten'!R46</f>
        <v>-5</v>
      </c>
      <c r="S152" s="30">
        <f>'[2]2020_1-4-5_Rohdaten'!S46</f>
        <v>137</v>
      </c>
    </row>
    <row r="153" spans="2:19" s="38" customFormat="1" ht="8.25" customHeight="1" x14ac:dyDescent="0.3">
      <c r="B153" s="36">
        <f>'[2]2020_1-4-5_Rohdaten'!B47</f>
        <v>451</v>
      </c>
      <c r="C153" s="29" t="str">
        <f>VLOOKUP(B153,[1]Tabelle1!$A$1:$C$68,2,FALSE)</f>
        <v>Ammerland</v>
      </c>
      <c r="D153" s="37">
        <f>'[2]2020_1-4-5_Rohdaten'!A47</f>
        <v>2020</v>
      </c>
      <c r="E153" s="30">
        <f>'[2]2020_1-4-5_Rohdaten'!E47</f>
        <v>1686</v>
      </c>
      <c r="F153" s="30">
        <f>'[2]2020_1-4-5_Rohdaten'!F47</f>
        <v>192</v>
      </c>
      <c r="G153" s="30">
        <f>'[2]2020_1-4-5_Rohdaten'!G47</f>
        <v>1494</v>
      </c>
      <c r="H153" s="30">
        <f>'[2]2020_1-4-5_Rohdaten'!H47</f>
        <v>1119</v>
      </c>
      <c r="I153" s="30">
        <f>'[2]2020_1-4-5_Rohdaten'!I47</f>
        <v>567</v>
      </c>
      <c r="J153" s="30">
        <f>'[2]2020_1-4-5_Rohdaten'!J47</f>
        <v>1384</v>
      </c>
      <c r="K153" s="30">
        <f>'[2]2020_1-4-5_Rohdaten'!K47</f>
        <v>172</v>
      </c>
      <c r="L153" s="30">
        <f>'[2]2020_1-4-5_Rohdaten'!L47</f>
        <v>1212</v>
      </c>
      <c r="M153" s="30">
        <f>'[2]2020_1-4-5_Rohdaten'!M47</f>
        <v>919</v>
      </c>
      <c r="N153" s="30">
        <f>'[2]2020_1-4-5_Rohdaten'!N47</f>
        <v>465</v>
      </c>
      <c r="O153" s="30">
        <f>'[2]2020_1-4-5_Rohdaten'!O47</f>
        <v>302</v>
      </c>
      <c r="P153" s="30">
        <f>'[2]2020_1-4-5_Rohdaten'!P47</f>
        <v>20</v>
      </c>
      <c r="Q153" s="30">
        <f>'[2]2020_1-4-5_Rohdaten'!Q47</f>
        <v>282</v>
      </c>
      <c r="R153" s="30">
        <f>'[2]2020_1-4-5_Rohdaten'!R47</f>
        <v>200</v>
      </c>
      <c r="S153" s="30">
        <f>'[2]2020_1-4-5_Rohdaten'!S47</f>
        <v>102</v>
      </c>
    </row>
    <row r="154" spans="2:19" s="38" customFormat="1" ht="8.25" customHeight="1" x14ac:dyDescent="0.3">
      <c r="B154" s="36">
        <f>'[2]2020_1-4-5_Rohdaten'!B48</f>
        <v>452</v>
      </c>
      <c r="C154" s="29" t="str">
        <f>VLOOKUP(B154,[1]Tabelle1!$A$1:$C$68,2,FALSE)</f>
        <v>Aurich</v>
      </c>
      <c r="D154" s="37">
        <f>'[2]2020_1-4-5_Rohdaten'!A48</f>
        <v>2020</v>
      </c>
      <c r="E154" s="30">
        <f>'[2]2020_1-4-5_Rohdaten'!E48</f>
        <v>1430</v>
      </c>
      <c r="F154" s="30">
        <f>'[2]2020_1-4-5_Rohdaten'!F48</f>
        <v>271</v>
      </c>
      <c r="G154" s="30">
        <f>'[2]2020_1-4-5_Rohdaten'!G48</f>
        <v>1159</v>
      </c>
      <c r="H154" s="30">
        <f>'[2]2020_1-4-5_Rohdaten'!H48</f>
        <v>807</v>
      </c>
      <c r="I154" s="30">
        <f>'[2]2020_1-4-5_Rohdaten'!I48</f>
        <v>623</v>
      </c>
      <c r="J154" s="30">
        <f>'[2]2020_1-4-5_Rohdaten'!J48</f>
        <v>1254</v>
      </c>
      <c r="K154" s="30">
        <f>'[2]2020_1-4-5_Rohdaten'!K48</f>
        <v>307</v>
      </c>
      <c r="L154" s="30">
        <f>'[2]2020_1-4-5_Rohdaten'!L48</f>
        <v>947</v>
      </c>
      <c r="M154" s="30">
        <f>'[2]2020_1-4-5_Rohdaten'!M48</f>
        <v>746</v>
      </c>
      <c r="N154" s="30">
        <f>'[2]2020_1-4-5_Rohdaten'!N48</f>
        <v>508</v>
      </c>
      <c r="O154" s="30">
        <f>'[2]2020_1-4-5_Rohdaten'!O48</f>
        <v>176</v>
      </c>
      <c r="P154" s="30">
        <f>'[2]2020_1-4-5_Rohdaten'!P48</f>
        <v>-36</v>
      </c>
      <c r="Q154" s="30">
        <f>'[2]2020_1-4-5_Rohdaten'!Q48</f>
        <v>212</v>
      </c>
      <c r="R154" s="30">
        <f>'[2]2020_1-4-5_Rohdaten'!R48</f>
        <v>61</v>
      </c>
      <c r="S154" s="30">
        <f>'[2]2020_1-4-5_Rohdaten'!S48</f>
        <v>115</v>
      </c>
    </row>
    <row r="155" spans="2:19" s="38" customFormat="1" ht="8.25" customHeight="1" x14ac:dyDescent="0.3">
      <c r="B155" s="36">
        <f>'[2]2020_1-4-5_Rohdaten'!B49</f>
        <v>453</v>
      </c>
      <c r="C155" s="29" t="str">
        <f>VLOOKUP(B155,[1]Tabelle1!$A$1:$C$68,2,FALSE)</f>
        <v>Cloppenburg</v>
      </c>
      <c r="D155" s="37">
        <f>'[2]2020_1-4-5_Rohdaten'!A49</f>
        <v>2020</v>
      </c>
      <c r="E155" s="30">
        <f>'[2]2020_1-4-5_Rohdaten'!E49</f>
        <v>8790</v>
      </c>
      <c r="F155" s="30">
        <f>'[2]2020_1-4-5_Rohdaten'!F49</f>
        <v>217</v>
      </c>
      <c r="G155" s="30">
        <f>'[2]2020_1-4-5_Rohdaten'!G49</f>
        <v>8573</v>
      </c>
      <c r="H155" s="30">
        <f>'[2]2020_1-4-5_Rohdaten'!H49</f>
        <v>5761</v>
      </c>
      <c r="I155" s="30">
        <f>'[2]2020_1-4-5_Rohdaten'!I49</f>
        <v>3029</v>
      </c>
      <c r="J155" s="30">
        <f>'[2]2020_1-4-5_Rohdaten'!J49</f>
        <v>7872</v>
      </c>
      <c r="K155" s="30">
        <f>'[2]2020_1-4-5_Rohdaten'!K49</f>
        <v>271</v>
      </c>
      <c r="L155" s="30">
        <f>'[2]2020_1-4-5_Rohdaten'!L49</f>
        <v>7601</v>
      </c>
      <c r="M155" s="30">
        <f>'[2]2020_1-4-5_Rohdaten'!M49</f>
        <v>5372</v>
      </c>
      <c r="N155" s="30">
        <f>'[2]2020_1-4-5_Rohdaten'!N49</f>
        <v>2500</v>
      </c>
      <c r="O155" s="30">
        <f>'[2]2020_1-4-5_Rohdaten'!O49</f>
        <v>918</v>
      </c>
      <c r="P155" s="30">
        <f>'[2]2020_1-4-5_Rohdaten'!P49</f>
        <v>-54</v>
      </c>
      <c r="Q155" s="30">
        <f>'[2]2020_1-4-5_Rohdaten'!Q49</f>
        <v>972</v>
      </c>
      <c r="R155" s="30">
        <f>'[2]2020_1-4-5_Rohdaten'!R49</f>
        <v>389</v>
      </c>
      <c r="S155" s="30">
        <f>'[2]2020_1-4-5_Rohdaten'!S49</f>
        <v>529</v>
      </c>
    </row>
    <row r="156" spans="2:19" s="38" customFormat="1" ht="8.25" customHeight="1" x14ac:dyDescent="0.3">
      <c r="B156" s="36">
        <f>'[2]2020_1-4-5_Rohdaten'!B50</f>
        <v>454</v>
      </c>
      <c r="C156" s="29" t="str">
        <f>VLOOKUP(B156,[1]Tabelle1!$A$1:$C$68,2,FALSE)</f>
        <v>Emsland</v>
      </c>
      <c r="D156" s="37">
        <f>'[2]2020_1-4-5_Rohdaten'!A50</f>
        <v>2020</v>
      </c>
      <c r="E156" s="30">
        <f>'[2]2020_1-4-5_Rohdaten'!E50</f>
        <v>8328</v>
      </c>
      <c r="F156" s="30">
        <f>'[2]2020_1-4-5_Rohdaten'!F50</f>
        <v>532</v>
      </c>
      <c r="G156" s="30">
        <f>'[2]2020_1-4-5_Rohdaten'!G50</f>
        <v>7796</v>
      </c>
      <c r="H156" s="30">
        <f>'[2]2020_1-4-5_Rohdaten'!H50</f>
        <v>5678</v>
      </c>
      <c r="I156" s="30">
        <f>'[2]2020_1-4-5_Rohdaten'!I50</f>
        <v>2650</v>
      </c>
      <c r="J156" s="30">
        <f>'[2]2020_1-4-5_Rohdaten'!J50</f>
        <v>7611</v>
      </c>
      <c r="K156" s="30">
        <f>'[2]2020_1-4-5_Rohdaten'!K50</f>
        <v>610</v>
      </c>
      <c r="L156" s="30">
        <f>'[2]2020_1-4-5_Rohdaten'!L50</f>
        <v>7001</v>
      </c>
      <c r="M156" s="30">
        <f>'[2]2020_1-4-5_Rohdaten'!M50</f>
        <v>5584</v>
      </c>
      <c r="N156" s="30">
        <f>'[2]2020_1-4-5_Rohdaten'!N50</f>
        <v>2027</v>
      </c>
      <c r="O156" s="30">
        <f>'[2]2020_1-4-5_Rohdaten'!O50</f>
        <v>717</v>
      </c>
      <c r="P156" s="30">
        <f>'[2]2020_1-4-5_Rohdaten'!P50</f>
        <v>-78</v>
      </c>
      <c r="Q156" s="30">
        <f>'[2]2020_1-4-5_Rohdaten'!Q50</f>
        <v>795</v>
      </c>
      <c r="R156" s="30">
        <f>'[2]2020_1-4-5_Rohdaten'!R50</f>
        <v>94</v>
      </c>
      <c r="S156" s="30">
        <f>'[2]2020_1-4-5_Rohdaten'!S50</f>
        <v>623</v>
      </c>
    </row>
    <row r="157" spans="2:19" s="38" customFormat="1" ht="8.25" customHeight="1" x14ac:dyDescent="0.3">
      <c r="B157" s="36">
        <f>'[2]2020_1-4-5_Rohdaten'!B51</f>
        <v>455</v>
      </c>
      <c r="C157" s="29" t="str">
        <f>VLOOKUP(B157,[1]Tabelle1!$A$1:$C$68,2,FALSE)</f>
        <v>Friesland</v>
      </c>
      <c r="D157" s="37">
        <f>'[2]2020_1-4-5_Rohdaten'!A51</f>
        <v>2020</v>
      </c>
      <c r="E157" s="30">
        <f>'[2]2020_1-4-5_Rohdaten'!E51</f>
        <v>595</v>
      </c>
      <c r="F157" s="30">
        <f>'[2]2020_1-4-5_Rohdaten'!F51</f>
        <v>153</v>
      </c>
      <c r="G157" s="30">
        <f>'[2]2020_1-4-5_Rohdaten'!G51</f>
        <v>442</v>
      </c>
      <c r="H157" s="30">
        <f>'[2]2020_1-4-5_Rohdaten'!H51</f>
        <v>367</v>
      </c>
      <c r="I157" s="30">
        <f>'[2]2020_1-4-5_Rohdaten'!I51</f>
        <v>228</v>
      </c>
      <c r="J157" s="30">
        <f>'[2]2020_1-4-5_Rohdaten'!J51</f>
        <v>523</v>
      </c>
      <c r="K157" s="30">
        <f>'[2]2020_1-4-5_Rohdaten'!K51</f>
        <v>190</v>
      </c>
      <c r="L157" s="30">
        <f>'[2]2020_1-4-5_Rohdaten'!L51</f>
        <v>333</v>
      </c>
      <c r="M157" s="30">
        <f>'[2]2020_1-4-5_Rohdaten'!M51</f>
        <v>332</v>
      </c>
      <c r="N157" s="30">
        <f>'[2]2020_1-4-5_Rohdaten'!N51</f>
        <v>191</v>
      </c>
      <c r="O157" s="30">
        <f>'[2]2020_1-4-5_Rohdaten'!O51</f>
        <v>72</v>
      </c>
      <c r="P157" s="30">
        <f>'[2]2020_1-4-5_Rohdaten'!P51</f>
        <v>-37</v>
      </c>
      <c r="Q157" s="30">
        <f>'[2]2020_1-4-5_Rohdaten'!Q51</f>
        <v>109</v>
      </c>
      <c r="R157" s="30">
        <f>'[2]2020_1-4-5_Rohdaten'!R51</f>
        <v>35</v>
      </c>
      <c r="S157" s="30">
        <f>'[2]2020_1-4-5_Rohdaten'!S51</f>
        <v>37</v>
      </c>
    </row>
    <row r="158" spans="2:19" s="38" customFormat="1" ht="8.25" customHeight="1" x14ac:dyDescent="0.3">
      <c r="B158" s="36">
        <f>'[2]2020_1-4-5_Rohdaten'!B52</f>
        <v>456</v>
      </c>
      <c r="C158" s="29" t="str">
        <f>VLOOKUP(B158,[1]Tabelle1!$A$1:$C$68,2,FALSE)</f>
        <v>Grafschaft Bentheim</v>
      </c>
      <c r="D158" s="37">
        <f>'[2]2020_1-4-5_Rohdaten'!A52</f>
        <v>2020</v>
      </c>
      <c r="E158" s="30">
        <f>'[2]2020_1-4-5_Rohdaten'!E52</f>
        <v>1793</v>
      </c>
      <c r="F158" s="30">
        <f>'[2]2020_1-4-5_Rohdaten'!F52</f>
        <v>191</v>
      </c>
      <c r="G158" s="30">
        <f>'[2]2020_1-4-5_Rohdaten'!G52</f>
        <v>1602</v>
      </c>
      <c r="H158" s="30">
        <f>'[2]2020_1-4-5_Rohdaten'!H52</f>
        <v>1093</v>
      </c>
      <c r="I158" s="30">
        <f>'[2]2020_1-4-5_Rohdaten'!I52</f>
        <v>700</v>
      </c>
      <c r="J158" s="30">
        <f>'[2]2020_1-4-5_Rohdaten'!J52</f>
        <v>1505</v>
      </c>
      <c r="K158" s="30">
        <f>'[2]2020_1-4-5_Rohdaten'!K52</f>
        <v>193</v>
      </c>
      <c r="L158" s="30">
        <f>'[2]2020_1-4-5_Rohdaten'!L52</f>
        <v>1312</v>
      </c>
      <c r="M158" s="30">
        <f>'[2]2020_1-4-5_Rohdaten'!M52</f>
        <v>1013</v>
      </c>
      <c r="N158" s="30">
        <f>'[2]2020_1-4-5_Rohdaten'!N52</f>
        <v>492</v>
      </c>
      <c r="O158" s="30">
        <f>'[2]2020_1-4-5_Rohdaten'!O52</f>
        <v>288</v>
      </c>
      <c r="P158" s="30">
        <f>'[2]2020_1-4-5_Rohdaten'!P52</f>
        <v>-2</v>
      </c>
      <c r="Q158" s="30">
        <f>'[2]2020_1-4-5_Rohdaten'!Q52</f>
        <v>290</v>
      </c>
      <c r="R158" s="30">
        <f>'[2]2020_1-4-5_Rohdaten'!R52</f>
        <v>80</v>
      </c>
      <c r="S158" s="30">
        <f>'[2]2020_1-4-5_Rohdaten'!S52</f>
        <v>208</v>
      </c>
    </row>
    <row r="159" spans="2:19" s="38" customFormat="1" ht="8.25" customHeight="1" x14ac:dyDescent="0.3">
      <c r="B159" s="36">
        <f>'[2]2020_1-4-5_Rohdaten'!B53</f>
        <v>457</v>
      </c>
      <c r="C159" s="29" t="str">
        <f>VLOOKUP(B159,[1]Tabelle1!$A$1:$C$68,2,FALSE)</f>
        <v>Leer</v>
      </c>
      <c r="D159" s="37">
        <f>'[2]2020_1-4-5_Rohdaten'!A53</f>
        <v>2020</v>
      </c>
      <c r="E159" s="30">
        <f>'[2]2020_1-4-5_Rohdaten'!E53</f>
        <v>1751</v>
      </c>
      <c r="F159" s="30">
        <f>'[2]2020_1-4-5_Rohdaten'!F53</f>
        <v>287</v>
      </c>
      <c r="G159" s="30">
        <f>'[2]2020_1-4-5_Rohdaten'!G53</f>
        <v>1464</v>
      </c>
      <c r="H159" s="30">
        <f>'[2]2020_1-4-5_Rohdaten'!H53</f>
        <v>1184</v>
      </c>
      <c r="I159" s="30">
        <f>'[2]2020_1-4-5_Rohdaten'!I53</f>
        <v>567</v>
      </c>
      <c r="J159" s="30">
        <f>'[2]2020_1-4-5_Rohdaten'!J53</f>
        <v>1850</v>
      </c>
      <c r="K159" s="30">
        <f>'[2]2020_1-4-5_Rohdaten'!K53</f>
        <v>384</v>
      </c>
      <c r="L159" s="30">
        <f>'[2]2020_1-4-5_Rohdaten'!L53</f>
        <v>1466</v>
      </c>
      <c r="M159" s="30">
        <f>'[2]2020_1-4-5_Rohdaten'!M53</f>
        <v>1378</v>
      </c>
      <c r="N159" s="30">
        <f>'[2]2020_1-4-5_Rohdaten'!N53</f>
        <v>472</v>
      </c>
      <c r="O159" s="30">
        <f>'[2]2020_1-4-5_Rohdaten'!O53</f>
        <v>-99</v>
      </c>
      <c r="P159" s="30">
        <f>'[2]2020_1-4-5_Rohdaten'!P53</f>
        <v>-97</v>
      </c>
      <c r="Q159" s="30">
        <f>'[2]2020_1-4-5_Rohdaten'!Q53</f>
        <v>-2</v>
      </c>
      <c r="R159" s="30">
        <f>'[2]2020_1-4-5_Rohdaten'!R53</f>
        <v>-194</v>
      </c>
      <c r="S159" s="30">
        <f>'[2]2020_1-4-5_Rohdaten'!S53</f>
        <v>95</v>
      </c>
    </row>
    <row r="160" spans="2:19" s="38" customFormat="1" ht="8.25" customHeight="1" x14ac:dyDescent="0.3">
      <c r="B160" s="36">
        <f>'[2]2020_1-4-5_Rohdaten'!B54</f>
        <v>458</v>
      </c>
      <c r="C160" s="29" t="str">
        <f>VLOOKUP(B160,[1]Tabelle1!$A$1:$C$68,2,FALSE)</f>
        <v>Oldenburg</v>
      </c>
      <c r="D160" s="37">
        <f>'[2]2020_1-4-5_Rohdaten'!A54</f>
        <v>2020</v>
      </c>
      <c r="E160" s="30">
        <f>'[2]2020_1-4-5_Rohdaten'!E54</f>
        <v>3544</v>
      </c>
      <c r="F160" s="30">
        <f>'[2]2020_1-4-5_Rohdaten'!F54</f>
        <v>168</v>
      </c>
      <c r="G160" s="30">
        <f>'[2]2020_1-4-5_Rohdaten'!G54</f>
        <v>3376</v>
      </c>
      <c r="H160" s="30">
        <f>'[2]2020_1-4-5_Rohdaten'!H54</f>
        <v>1919</v>
      </c>
      <c r="I160" s="30">
        <f>'[2]2020_1-4-5_Rohdaten'!I54</f>
        <v>1625</v>
      </c>
      <c r="J160" s="30">
        <f>'[2]2020_1-4-5_Rohdaten'!J54</f>
        <v>2892</v>
      </c>
      <c r="K160" s="30">
        <f>'[2]2020_1-4-5_Rohdaten'!K54</f>
        <v>195</v>
      </c>
      <c r="L160" s="30">
        <f>'[2]2020_1-4-5_Rohdaten'!L54</f>
        <v>2697</v>
      </c>
      <c r="M160" s="30">
        <f>'[2]2020_1-4-5_Rohdaten'!M54</f>
        <v>1565</v>
      </c>
      <c r="N160" s="30">
        <f>'[2]2020_1-4-5_Rohdaten'!N54</f>
        <v>1327</v>
      </c>
      <c r="O160" s="30">
        <f>'[2]2020_1-4-5_Rohdaten'!O54</f>
        <v>652</v>
      </c>
      <c r="P160" s="30">
        <f>'[2]2020_1-4-5_Rohdaten'!P54</f>
        <v>-27</v>
      </c>
      <c r="Q160" s="30">
        <f>'[2]2020_1-4-5_Rohdaten'!Q54</f>
        <v>679</v>
      </c>
      <c r="R160" s="30">
        <f>'[2]2020_1-4-5_Rohdaten'!R54</f>
        <v>354</v>
      </c>
      <c r="S160" s="30">
        <f>'[2]2020_1-4-5_Rohdaten'!S54</f>
        <v>298</v>
      </c>
    </row>
    <row r="161" spans="2:19" s="38" customFormat="1" ht="8.25" customHeight="1" x14ac:dyDescent="0.3">
      <c r="B161" s="36">
        <f>'[2]2020_1-4-5_Rohdaten'!B55</f>
        <v>459</v>
      </c>
      <c r="C161" s="29" t="str">
        <f>VLOOKUP(B161,[1]Tabelle1!$A$1:$C$68,2,FALSE)</f>
        <v>Osnabrück</v>
      </c>
      <c r="D161" s="37">
        <f>'[2]2020_1-4-5_Rohdaten'!A55</f>
        <v>2020</v>
      </c>
      <c r="E161" s="30">
        <f>'[2]2020_1-4-5_Rohdaten'!E55</f>
        <v>8125</v>
      </c>
      <c r="F161" s="30">
        <f>'[2]2020_1-4-5_Rohdaten'!F55</f>
        <v>515</v>
      </c>
      <c r="G161" s="30">
        <f>'[2]2020_1-4-5_Rohdaten'!G55</f>
        <v>7610</v>
      </c>
      <c r="H161" s="30">
        <f>'[2]2020_1-4-5_Rohdaten'!H55</f>
        <v>4922</v>
      </c>
      <c r="I161" s="30">
        <f>'[2]2020_1-4-5_Rohdaten'!I55</f>
        <v>3203</v>
      </c>
      <c r="J161" s="30">
        <f>'[2]2020_1-4-5_Rohdaten'!J55</f>
        <v>4046</v>
      </c>
      <c r="K161" s="30">
        <f>'[2]2020_1-4-5_Rohdaten'!K55</f>
        <v>707</v>
      </c>
      <c r="L161" s="30">
        <f>'[2]2020_1-4-5_Rohdaten'!L55</f>
        <v>3339</v>
      </c>
      <c r="M161" s="30">
        <f>'[2]2020_1-4-5_Rohdaten'!M55</f>
        <v>2678</v>
      </c>
      <c r="N161" s="30">
        <f>'[2]2020_1-4-5_Rohdaten'!N55</f>
        <v>1368</v>
      </c>
      <c r="O161" s="30">
        <f>'[2]2020_1-4-5_Rohdaten'!O55</f>
        <v>4079</v>
      </c>
      <c r="P161" s="30">
        <f>'[2]2020_1-4-5_Rohdaten'!P55</f>
        <v>-192</v>
      </c>
      <c r="Q161" s="30">
        <f>'[2]2020_1-4-5_Rohdaten'!Q55</f>
        <v>4271</v>
      </c>
      <c r="R161" s="30">
        <f>'[2]2020_1-4-5_Rohdaten'!R55</f>
        <v>2244</v>
      </c>
      <c r="S161" s="30">
        <f>'[2]2020_1-4-5_Rohdaten'!S55</f>
        <v>1835</v>
      </c>
    </row>
    <row r="162" spans="2:19" s="38" customFormat="1" ht="8.25" customHeight="1" x14ac:dyDescent="0.3">
      <c r="B162" s="36">
        <f>'[2]2020_1-4-5_Rohdaten'!B56</f>
        <v>460</v>
      </c>
      <c r="C162" s="29" t="str">
        <f>VLOOKUP(B162,[1]Tabelle1!$A$1:$C$68,2,FALSE)</f>
        <v>Vechta</v>
      </c>
      <c r="D162" s="37">
        <f>'[2]2020_1-4-5_Rohdaten'!A56</f>
        <v>2020</v>
      </c>
      <c r="E162" s="30">
        <f>'[2]2020_1-4-5_Rohdaten'!E56</f>
        <v>3110</v>
      </c>
      <c r="F162" s="30">
        <f>'[2]2020_1-4-5_Rohdaten'!F56</f>
        <v>250</v>
      </c>
      <c r="G162" s="30">
        <f>'[2]2020_1-4-5_Rohdaten'!G56</f>
        <v>2860</v>
      </c>
      <c r="H162" s="30">
        <f>'[2]2020_1-4-5_Rohdaten'!H56</f>
        <v>1840</v>
      </c>
      <c r="I162" s="30">
        <f>'[2]2020_1-4-5_Rohdaten'!I56</f>
        <v>1270</v>
      </c>
      <c r="J162" s="30">
        <f>'[2]2020_1-4-5_Rohdaten'!J56</f>
        <v>2870</v>
      </c>
      <c r="K162" s="30">
        <f>'[2]2020_1-4-5_Rohdaten'!K56</f>
        <v>301</v>
      </c>
      <c r="L162" s="30">
        <f>'[2]2020_1-4-5_Rohdaten'!L56</f>
        <v>2569</v>
      </c>
      <c r="M162" s="30">
        <f>'[2]2020_1-4-5_Rohdaten'!M56</f>
        <v>1767</v>
      </c>
      <c r="N162" s="30">
        <f>'[2]2020_1-4-5_Rohdaten'!N56</f>
        <v>1103</v>
      </c>
      <c r="O162" s="30">
        <f>'[2]2020_1-4-5_Rohdaten'!O56</f>
        <v>240</v>
      </c>
      <c r="P162" s="30">
        <f>'[2]2020_1-4-5_Rohdaten'!P56</f>
        <v>-51</v>
      </c>
      <c r="Q162" s="30">
        <f>'[2]2020_1-4-5_Rohdaten'!Q56</f>
        <v>291</v>
      </c>
      <c r="R162" s="30">
        <f>'[2]2020_1-4-5_Rohdaten'!R56</f>
        <v>73</v>
      </c>
      <c r="S162" s="30">
        <f>'[2]2020_1-4-5_Rohdaten'!S56</f>
        <v>167</v>
      </c>
    </row>
    <row r="163" spans="2:19" s="38" customFormat="1" ht="8.25" customHeight="1" x14ac:dyDescent="0.3">
      <c r="B163" s="36">
        <f>'[2]2020_1-4-5_Rohdaten'!B57</f>
        <v>461</v>
      </c>
      <c r="C163" s="29" t="str">
        <f>VLOOKUP(B163,[1]Tabelle1!$A$1:$C$68,2,FALSE)</f>
        <v>Wesermarsch</v>
      </c>
      <c r="D163" s="37">
        <f>'[2]2020_1-4-5_Rohdaten'!A57</f>
        <v>2020</v>
      </c>
      <c r="E163" s="30">
        <f>'[2]2020_1-4-5_Rohdaten'!E57</f>
        <v>1048</v>
      </c>
      <c r="F163" s="30">
        <f>'[2]2020_1-4-5_Rohdaten'!F57</f>
        <v>182</v>
      </c>
      <c r="G163" s="30">
        <f>'[2]2020_1-4-5_Rohdaten'!G57</f>
        <v>866</v>
      </c>
      <c r="H163" s="30">
        <f>'[2]2020_1-4-5_Rohdaten'!H57</f>
        <v>748</v>
      </c>
      <c r="I163" s="30">
        <f>'[2]2020_1-4-5_Rohdaten'!I57</f>
        <v>300</v>
      </c>
      <c r="J163" s="30">
        <f>'[2]2020_1-4-5_Rohdaten'!J57</f>
        <v>1039</v>
      </c>
      <c r="K163" s="30">
        <f>'[2]2020_1-4-5_Rohdaten'!K57</f>
        <v>197</v>
      </c>
      <c r="L163" s="30">
        <f>'[2]2020_1-4-5_Rohdaten'!L57</f>
        <v>842</v>
      </c>
      <c r="M163" s="30">
        <f>'[2]2020_1-4-5_Rohdaten'!M57</f>
        <v>818</v>
      </c>
      <c r="N163" s="30">
        <f>'[2]2020_1-4-5_Rohdaten'!N57</f>
        <v>221</v>
      </c>
      <c r="O163" s="30">
        <f>'[2]2020_1-4-5_Rohdaten'!O57</f>
        <v>9</v>
      </c>
      <c r="P163" s="30">
        <f>'[2]2020_1-4-5_Rohdaten'!P57</f>
        <v>-15</v>
      </c>
      <c r="Q163" s="30">
        <f>'[2]2020_1-4-5_Rohdaten'!Q57</f>
        <v>24</v>
      </c>
      <c r="R163" s="30">
        <f>'[2]2020_1-4-5_Rohdaten'!R57</f>
        <v>-70</v>
      </c>
      <c r="S163" s="30">
        <f>'[2]2020_1-4-5_Rohdaten'!S57</f>
        <v>79</v>
      </c>
    </row>
    <row r="164" spans="2:19" s="38" customFormat="1" ht="8.25" customHeight="1" x14ac:dyDescent="0.3">
      <c r="B164" s="36">
        <f>'[2]2020_1-4-5_Rohdaten'!B58</f>
        <v>462</v>
      </c>
      <c r="C164" s="29" t="str">
        <f>VLOOKUP(B164,[1]Tabelle1!$A$1:$C$68,2,FALSE)</f>
        <v>Wittmund</v>
      </c>
      <c r="D164" s="37">
        <f>'[2]2020_1-4-5_Rohdaten'!A58</f>
        <v>2020</v>
      </c>
      <c r="E164" s="30">
        <f>'[2]2020_1-4-5_Rohdaten'!E58</f>
        <v>440</v>
      </c>
      <c r="F164" s="30">
        <f>'[2]2020_1-4-5_Rohdaten'!F58</f>
        <v>91</v>
      </c>
      <c r="G164" s="30">
        <f>'[2]2020_1-4-5_Rohdaten'!G58</f>
        <v>349</v>
      </c>
      <c r="H164" s="30">
        <f>'[2]2020_1-4-5_Rohdaten'!H58</f>
        <v>208</v>
      </c>
      <c r="I164" s="30">
        <f>'[2]2020_1-4-5_Rohdaten'!I58</f>
        <v>232</v>
      </c>
      <c r="J164" s="30">
        <f>'[2]2020_1-4-5_Rohdaten'!J58</f>
        <v>320</v>
      </c>
      <c r="K164" s="30">
        <f>'[2]2020_1-4-5_Rohdaten'!K58</f>
        <v>92</v>
      </c>
      <c r="L164" s="30">
        <f>'[2]2020_1-4-5_Rohdaten'!L58</f>
        <v>228</v>
      </c>
      <c r="M164" s="30">
        <f>'[2]2020_1-4-5_Rohdaten'!M58</f>
        <v>177</v>
      </c>
      <c r="N164" s="30">
        <f>'[2]2020_1-4-5_Rohdaten'!N58</f>
        <v>143</v>
      </c>
      <c r="O164" s="30">
        <f>'[2]2020_1-4-5_Rohdaten'!O58</f>
        <v>120</v>
      </c>
      <c r="P164" s="30">
        <f>'[2]2020_1-4-5_Rohdaten'!P58</f>
        <v>-1</v>
      </c>
      <c r="Q164" s="30">
        <f>'[2]2020_1-4-5_Rohdaten'!Q58</f>
        <v>121</v>
      </c>
      <c r="R164" s="30">
        <f>'[2]2020_1-4-5_Rohdaten'!R58</f>
        <v>31</v>
      </c>
      <c r="S164" s="30">
        <f>'[2]2020_1-4-5_Rohdaten'!S58</f>
        <v>89</v>
      </c>
    </row>
    <row r="165" spans="2:19" s="41" customFormat="1" ht="16.5" customHeight="1" x14ac:dyDescent="0.3">
      <c r="B165" s="39">
        <f>'[2]2020_1-4-5_Rohdaten'!B59</f>
        <v>4</v>
      </c>
      <c r="C165" s="33" t="str">
        <f>VLOOKUP(B165,[1]Tabelle1!$A$1:$C$68,2,FALSE)</f>
        <v>Statistische Region Weser-Ems</v>
      </c>
      <c r="D165" s="40">
        <f>'[2]2020_1-4-5_Rohdaten'!A59</f>
        <v>2020</v>
      </c>
      <c r="E165" s="34">
        <f>'[2]2020_1-4-5_Rohdaten'!E59</f>
        <v>47590</v>
      </c>
      <c r="F165" s="34">
        <f>'[2]2020_1-4-5_Rohdaten'!F59</f>
        <v>4389</v>
      </c>
      <c r="G165" s="34">
        <f>'[2]2020_1-4-5_Rohdaten'!G59</f>
        <v>43201</v>
      </c>
      <c r="H165" s="34">
        <f>'[2]2020_1-4-5_Rohdaten'!H59</f>
        <v>29813</v>
      </c>
      <c r="I165" s="34">
        <f>'[2]2020_1-4-5_Rohdaten'!I59</f>
        <v>17777</v>
      </c>
      <c r="J165" s="34">
        <f>'[2]2020_1-4-5_Rohdaten'!J59</f>
        <v>38253</v>
      </c>
      <c r="K165" s="34">
        <f>'[2]2020_1-4-5_Rohdaten'!K59</f>
        <v>5133</v>
      </c>
      <c r="L165" s="34">
        <f>'[2]2020_1-4-5_Rohdaten'!L59</f>
        <v>33120</v>
      </c>
      <c r="M165" s="34">
        <f>'[2]2020_1-4-5_Rohdaten'!M59</f>
        <v>25633</v>
      </c>
      <c r="N165" s="34">
        <f>'[2]2020_1-4-5_Rohdaten'!N59</f>
        <v>12620</v>
      </c>
      <c r="O165" s="34">
        <f>'[2]2020_1-4-5_Rohdaten'!O59</f>
        <v>9337</v>
      </c>
      <c r="P165" s="34">
        <f>'[2]2020_1-4-5_Rohdaten'!P59</f>
        <v>-744</v>
      </c>
      <c r="Q165" s="34">
        <f>'[2]2020_1-4-5_Rohdaten'!Q59</f>
        <v>10081</v>
      </c>
      <c r="R165" s="34">
        <f>'[2]2020_1-4-5_Rohdaten'!R59</f>
        <v>4180</v>
      </c>
      <c r="S165" s="34">
        <f>'[2]2020_1-4-5_Rohdaten'!S59</f>
        <v>5157</v>
      </c>
    </row>
    <row r="166" spans="2:19" s="41" customFormat="1" ht="16.5" customHeight="1" x14ac:dyDescent="0.3">
      <c r="B166" s="39">
        <f>'[2]2020_1-4-5_Rohdaten'!B60</f>
        <v>0</v>
      </c>
      <c r="C166" s="33" t="str">
        <f>VLOOKUP(B166,[1]Tabelle1!$A$1:$C$68,2,FALSE)</f>
        <v>Niedersachsen</v>
      </c>
      <c r="D166" s="40">
        <f>'[2]2020_1-4-5_Rohdaten'!A60</f>
        <v>2020</v>
      </c>
      <c r="E166" s="34">
        <f>'[2]2020_1-4-5_Rohdaten'!E60</f>
        <v>113276</v>
      </c>
      <c r="F166" s="34">
        <f>'[2]2020_1-4-5_Rohdaten'!F60</f>
        <v>19736</v>
      </c>
      <c r="G166" s="34">
        <f>'[2]2020_1-4-5_Rohdaten'!G60</f>
        <v>93540</v>
      </c>
      <c r="H166" s="34">
        <f>'[2]2020_1-4-5_Rohdaten'!H60</f>
        <v>70089</v>
      </c>
      <c r="I166" s="34">
        <f>'[2]2020_1-4-5_Rohdaten'!I60</f>
        <v>43187</v>
      </c>
      <c r="J166" s="34">
        <f>'[2]2020_1-4-5_Rohdaten'!J60</f>
        <v>86127</v>
      </c>
      <c r="K166" s="34">
        <f>'[2]2020_1-4-5_Rohdaten'!K60</f>
        <v>17519</v>
      </c>
      <c r="L166" s="34">
        <f>'[2]2020_1-4-5_Rohdaten'!L60</f>
        <v>68608</v>
      </c>
      <c r="M166" s="34">
        <f>'[2]2020_1-4-5_Rohdaten'!M60</f>
        <v>57645</v>
      </c>
      <c r="N166" s="34">
        <f>'[2]2020_1-4-5_Rohdaten'!N60</f>
        <v>28482</v>
      </c>
      <c r="O166" s="34">
        <f>'[2]2020_1-4-5_Rohdaten'!O60</f>
        <v>27149</v>
      </c>
      <c r="P166" s="34">
        <f>'[2]2020_1-4-5_Rohdaten'!P60</f>
        <v>2217</v>
      </c>
      <c r="Q166" s="34">
        <f>'[2]2020_1-4-5_Rohdaten'!Q60</f>
        <v>24932</v>
      </c>
      <c r="R166" s="34">
        <f>'[2]2020_1-4-5_Rohdaten'!R60</f>
        <v>12444</v>
      </c>
      <c r="S166" s="34">
        <f>'[2]2020_1-4-5_Rohdaten'!S60</f>
        <v>14705</v>
      </c>
    </row>
    <row r="167" spans="2:19" s="44" customFormat="1" ht="8.25" customHeight="1" x14ac:dyDescent="0.3">
      <c r="B167" s="42">
        <v>101</v>
      </c>
      <c r="C167" s="29" t="str">
        <f>VLOOKUP(B167,[1]Tabelle1!$A$1:$C$68,2,FALSE)</f>
        <v>Braunschweig, Stadt</v>
      </c>
      <c r="D167" s="43">
        <v>2019</v>
      </c>
      <c r="E167" s="30">
        <f>VLOOKUP(B167,[2]A22_2019_roh!$B$2:$M$56,3,FALSE)</f>
        <v>3914</v>
      </c>
      <c r="F167" s="30">
        <f>VLOOKUP(B167,[2]A22_2019_roh!$B$2:$M$56,4,FALSE)</f>
        <v>613</v>
      </c>
      <c r="G167" s="30">
        <f>VLOOKUP(B167,[2]A22_2019_roh!$B$2:$M$56,5,FALSE)</f>
        <v>3301</v>
      </c>
      <c r="H167" s="30">
        <f>VLOOKUP(B167,[2]A22_2019_roh!$B$2:$M$56,6,FALSE)</f>
        <v>2378</v>
      </c>
      <c r="I167" s="30">
        <f>VLOOKUP(B167,[2]A22_2019_roh!$B$2:$M$56,7,FALSE)</f>
        <v>1536</v>
      </c>
      <c r="J167" s="30">
        <f>VLOOKUP(B167,[2]A22_2019_roh!$B$2:$M$56,8,FALSE)</f>
        <v>3009</v>
      </c>
      <c r="K167" s="30">
        <f>VLOOKUP(B167,[2]A22_2019_roh!$B$2:$M$56,9,FALSE)</f>
        <v>764</v>
      </c>
      <c r="L167" s="30">
        <f>VLOOKUP(B167,[2]A22_2019_roh!$B$2:$M$56,10,FALSE)</f>
        <v>2245</v>
      </c>
      <c r="M167" s="30">
        <f>VLOOKUP(B167,[2]A22_2019_roh!$B$2:$M$56,11,FALSE)</f>
        <v>1974</v>
      </c>
      <c r="N167" s="30">
        <f>VLOOKUP(B167,[2]A22_2019_roh!$B$2:$M$56,12,FALSE)</f>
        <v>1035</v>
      </c>
      <c r="O167" s="30">
        <f>E167-J167</f>
        <v>905</v>
      </c>
      <c r="P167" s="30">
        <f t="shared" ref="P167:S182" si="0">F167-K167</f>
        <v>-151</v>
      </c>
      <c r="Q167" s="30">
        <f t="shared" si="0"/>
        <v>1056</v>
      </c>
      <c r="R167" s="30">
        <f t="shared" si="0"/>
        <v>404</v>
      </c>
      <c r="S167" s="30">
        <f t="shared" si="0"/>
        <v>501</v>
      </c>
    </row>
    <row r="168" spans="2:19" s="44" customFormat="1" ht="8.25" customHeight="1" x14ac:dyDescent="0.3">
      <c r="B168" s="42">
        <v>102</v>
      </c>
      <c r="C168" s="29" t="str">
        <f>VLOOKUP(B168,[1]Tabelle1!$A$1:$C$68,2,FALSE)</f>
        <v>Salzgitter, Stadt</v>
      </c>
      <c r="D168" s="43">
        <v>2019</v>
      </c>
      <c r="E168" s="30">
        <f>VLOOKUP(B168,[2]A22_2019_roh!$B$2:$M$56,3,FALSE)</f>
        <v>2470</v>
      </c>
      <c r="F168" s="30">
        <f>VLOOKUP(B168,[2]A22_2019_roh!$B$2:$M$56,4,FALSE)</f>
        <v>290</v>
      </c>
      <c r="G168" s="30">
        <f>VLOOKUP(B168,[2]A22_2019_roh!$B$2:$M$56,5,FALSE)</f>
        <v>2180</v>
      </c>
      <c r="H168" s="30">
        <f>VLOOKUP(B168,[2]A22_2019_roh!$B$2:$M$56,6,FALSE)</f>
        <v>1561</v>
      </c>
      <c r="I168" s="30">
        <f>VLOOKUP(B168,[2]A22_2019_roh!$B$2:$M$56,7,FALSE)</f>
        <v>909</v>
      </c>
      <c r="J168" s="30">
        <f>VLOOKUP(B168,[2]A22_2019_roh!$B$2:$M$56,8,FALSE)</f>
        <v>2629</v>
      </c>
      <c r="K168" s="30">
        <f>VLOOKUP(B168,[2]A22_2019_roh!$B$2:$M$56,9,FALSE)</f>
        <v>467</v>
      </c>
      <c r="L168" s="30">
        <f>VLOOKUP(B168,[2]A22_2019_roh!$B$2:$M$56,10,FALSE)</f>
        <v>2162</v>
      </c>
      <c r="M168" s="30">
        <f>VLOOKUP(B168,[2]A22_2019_roh!$B$2:$M$56,11,FALSE)</f>
        <v>1791</v>
      </c>
      <c r="N168" s="30">
        <f>VLOOKUP(B168,[2]A22_2019_roh!$B$2:$M$56,12,FALSE)</f>
        <v>838</v>
      </c>
      <c r="O168" s="30">
        <f t="shared" ref="O168:O174" si="1">E168-J168</f>
        <v>-159</v>
      </c>
      <c r="P168" s="30">
        <f t="shared" si="0"/>
        <v>-177</v>
      </c>
      <c r="Q168" s="30">
        <f t="shared" si="0"/>
        <v>18</v>
      </c>
      <c r="R168" s="30">
        <f t="shared" si="0"/>
        <v>-230</v>
      </c>
      <c r="S168" s="30">
        <f t="shared" si="0"/>
        <v>71</v>
      </c>
    </row>
    <row r="169" spans="2:19" s="44" customFormat="1" ht="8.25" customHeight="1" x14ac:dyDescent="0.3">
      <c r="B169" s="42">
        <v>103</v>
      </c>
      <c r="C169" s="29" t="str">
        <f>VLOOKUP(B169,[1]Tabelle1!$A$1:$C$68,2,FALSE)</f>
        <v>Wolfsburg, Stadt</v>
      </c>
      <c r="D169" s="43">
        <v>2019</v>
      </c>
      <c r="E169" s="30">
        <f>VLOOKUP(B169,[2]A22_2019_roh!$B$2:$M$56,3,FALSE)</f>
        <v>2342</v>
      </c>
      <c r="F169" s="30">
        <f>VLOOKUP(B169,[2]A22_2019_roh!$B$2:$M$56,4,FALSE)</f>
        <v>241</v>
      </c>
      <c r="G169" s="30">
        <f>VLOOKUP(B169,[2]A22_2019_roh!$B$2:$M$56,5,FALSE)</f>
        <v>2101</v>
      </c>
      <c r="H169" s="30">
        <f>VLOOKUP(B169,[2]A22_2019_roh!$B$2:$M$56,6,FALSE)</f>
        <v>1426</v>
      </c>
      <c r="I169" s="30">
        <f>VLOOKUP(B169,[2]A22_2019_roh!$B$2:$M$56,7,FALSE)</f>
        <v>916</v>
      </c>
      <c r="J169" s="30">
        <f>VLOOKUP(B169,[2]A22_2019_roh!$B$2:$M$56,8,FALSE)</f>
        <v>1550</v>
      </c>
      <c r="K169" s="30">
        <f>VLOOKUP(B169,[2]A22_2019_roh!$B$2:$M$56,9,FALSE)</f>
        <v>247</v>
      </c>
      <c r="L169" s="30">
        <f>VLOOKUP(B169,[2]A22_2019_roh!$B$2:$M$56,10,FALSE)</f>
        <v>1303</v>
      </c>
      <c r="M169" s="30">
        <f>VLOOKUP(B169,[2]A22_2019_roh!$B$2:$M$56,11,FALSE)</f>
        <v>1028</v>
      </c>
      <c r="N169" s="30">
        <f>VLOOKUP(B169,[2]A22_2019_roh!$B$2:$M$56,12,FALSE)</f>
        <v>522</v>
      </c>
      <c r="O169" s="30">
        <f t="shared" si="1"/>
        <v>792</v>
      </c>
      <c r="P169" s="30">
        <f t="shared" si="0"/>
        <v>-6</v>
      </c>
      <c r="Q169" s="30">
        <f t="shared" si="0"/>
        <v>798</v>
      </c>
      <c r="R169" s="30">
        <f t="shared" si="0"/>
        <v>398</v>
      </c>
      <c r="S169" s="30">
        <f t="shared" si="0"/>
        <v>394</v>
      </c>
    </row>
    <row r="170" spans="2:19" s="44" customFormat="1" ht="8.25" customHeight="1" x14ac:dyDescent="0.3">
      <c r="B170" s="42">
        <v>151</v>
      </c>
      <c r="C170" s="29" t="str">
        <f>VLOOKUP(B170,[1]Tabelle1!$A$1:$C$68,2,FALSE)</f>
        <v>Gifhorn</v>
      </c>
      <c r="D170" s="43">
        <v>2019</v>
      </c>
      <c r="E170" s="30">
        <f>VLOOKUP(B170,[2]A22_2019_roh!$B$2:$M$56,3,FALSE)</f>
        <v>1589</v>
      </c>
      <c r="F170" s="30">
        <f>VLOOKUP(B170,[2]A22_2019_roh!$B$2:$M$56,4,FALSE)</f>
        <v>299</v>
      </c>
      <c r="G170" s="30">
        <f>VLOOKUP(B170,[2]A22_2019_roh!$B$2:$M$56,5,FALSE)</f>
        <v>1290</v>
      </c>
      <c r="H170" s="30">
        <f>VLOOKUP(B170,[2]A22_2019_roh!$B$2:$M$56,6,FALSE)</f>
        <v>1021</v>
      </c>
      <c r="I170" s="30">
        <f>VLOOKUP(B170,[2]A22_2019_roh!$B$2:$M$56,7,FALSE)</f>
        <v>568</v>
      </c>
      <c r="J170" s="30">
        <f>VLOOKUP(B170,[2]A22_2019_roh!$B$2:$M$56,8,FALSE)</f>
        <v>1277</v>
      </c>
      <c r="K170" s="30">
        <f>VLOOKUP(B170,[2]A22_2019_roh!$B$2:$M$56,9,FALSE)</f>
        <v>397</v>
      </c>
      <c r="L170" s="30">
        <f>VLOOKUP(B170,[2]A22_2019_roh!$B$2:$M$56,10,FALSE)</f>
        <v>880</v>
      </c>
      <c r="M170" s="30">
        <f>VLOOKUP(B170,[2]A22_2019_roh!$B$2:$M$56,11,FALSE)</f>
        <v>938</v>
      </c>
      <c r="N170" s="30">
        <f>VLOOKUP(B170,[2]A22_2019_roh!$B$2:$M$56,12,FALSE)</f>
        <v>339</v>
      </c>
      <c r="O170" s="30">
        <f t="shared" si="1"/>
        <v>312</v>
      </c>
      <c r="P170" s="30">
        <f t="shared" si="0"/>
        <v>-98</v>
      </c>
      <c r="Q170" s="30">
        <f t="shared" si="0"/>
        <v>410</v>
      </c>
      <c r="R170" s="30">
        <f t="shared" si="0"/>
        <v>83</v>
      </c>
      <c r="S170" s="30">
        <f t="shared" si="0"/>
        <v>229</v>
      </c>
    </row>
    <row r="171" spans="2:19" s="44" customFormat="1" ht="8.25" customHeight="1" x14ac:dyDescent="0.3">
      <c r="B171" s="42">
        <v>153</v>
      </c>
      <c r="C171" s="29" t="str">
        <f>VLOOKUP(B171,[1]Tabelle1!$A$1:$C$68,2,FALSE)</f>
        <v>Goslar</v>
      </c>
      <c r="D171" s="43">
        <v>2019</v>
      </c>
      <c r="E171" s="30">
        <f>VLOOKUP(B171,[2]A22_2019_roh!$B$2:$M$56,3,FALSE)</f>
        <v>3065</v>
      </c>
      <c r="F171" s="30">
        <f>VLOOKUP(B171,[2]A22_2019_roh!$B$2:$M$56,4,FALSE)</f>
        <v>288</v>
      </c>
      <c r="G171" s="30">
        <f>VLOOKUP(B171,[2]A22_2019_roh!$B$2:$M$56,5,FALSE)</f>
        <v>2777</v>
      </c>
      <c r="H171" s="30">
        <f>VLOOKUP(B171,[2]A22_2019_roh!$B$2:$M$56,6,FALSE)</f>
        <v>2009</v>
      </c>
      <c r="I171" s="30">
        <f>VLOOKUP(B171,[2]A22_2019_roh!$B$2:$M$56,7,FALSE)</f>
        <v>1056</v>
      </c>
      <c r="J171" s="30">
        <f>VLOOKUP(B171,[2]A22_2019_roh!$B$2:$M$56,8,FALSE)</f>
        <v>1710</v>
      </c>
      <c r="K171" s="30">
        <f>VLOOKUP(B171,[2]A22_2019_roh!$B$2:$M$56,9,FALSE)</f>
        <v>359</v>
      </c>
      <c r="L171" s="30">
        <f>VLOOKUP(B171,[2]A22_2019_roh!$B$2:$M$56,10,FALSE)</f>
        <v>1351</v>
      </c>
      <c r="M171" s="30">
        <f>VLOOKUP(B171,[2]A22_2019_roh!$B$2:$M$56,11,FALSE)</f>
        <v>1116</v>
      </c>
      <c r="N171" s="30">
        <f>VLOOKUP(B171,[2]A22_2019_roh!$B$2:$M$56,12,FALSE)</f>
        <v>594</v>
      </c>
      <c r="O171" s="30">
        <f t="shared" si="1"/>
        <v>1355</v>
      </c>
      <c r="P171" s="30">
        <f t="shared" si="0"/>
        <v>-71</v>
      </c>
      <c r="Q171" s="30">
        <f t="shared" si="0"/>
        <v>1426</v>
      </c>
      <c r="R171" s="30">
        <f t="shared" si="0"/>
        <v>893</v>
      </c>
      <c r="S171" s="30">
        <f t="shared" si="0"/>
        <v>462</v>
      </c>
    </row>
    <row r="172" spans="2:19" s="44" customFormat="1" ht="8.25" customHeight="1" x14ac:dyDescent="0.3">
      <c r="B172" s="42">
        <v>154</v>
      </c>
      <c r="C172" s="29" t="str">
        <f>VLOOKUP(B172,[1]Tabelle1!$A$1:$C$68,2,FALSE)</f>
        <v>Helmstedt</v>
      </c>
      <c r="D172" s="43">
        <v>2019</v>
      </c>
      <c r="E172" s="30">
        <f>VLOOKUP(B172,[2]A22_2019_roh!$B$2:$M$56,3,FALSE)</f>
        <v>965</v>
      </c>
      <c r="F172" s="30">
        <f>VLOOKUP(B172,[2]A22_2019_roh!$B$2:$M$56,4,FALSE)</f>
        <v>213</v>
      </c>
      <c r="G172" s="30">
        <f>VLOOKUP(B172,[2]A22_2019_roh!$B$2:$M$56,5,FALSE)</f>
        <v>752</v>
      </c>
      <c r="H172" s="30">
        <f>VLOOKUP(B172,[2]A22_2019_roh!$B$2:$M$56,6,FALSE)</f>
        <v>636</v>
      </c>
      <c r="I172" s="30">
        <f>VLOOKUP(B172,[2]A22_2019_roh!$B$2:$M$56,7,FALSE)</f>
        <v>329</v>
      </c>
      <c r="J172" s="30">
        <f>VLOOKUP(B172,[2]A22_2019_roh!$B$2:$M$56,8,FALSE)</f>
        <v>798</v>
      </c>
      <c r="K172" s="30">
        <f>VLOOKUP(B172,[2]A22_2019_roh!$B$2:$M$56,9,FALSE)</f>
        <v>266</v>
      </c>
      <c r="L172" s="30">
        <f>VLOOKUP(B172,[2]A22_2019_roh!$B$2:$M$56,10,FALSE)</f>
        <v>532</v>
      </c>
      <c r="M172" s="30">
        <f>VLOOKUP(B172,[2]A22_2019_roh!$B$2:$M$56,11,FALSE)</f>
        <v>555</v>
      </c>
      <c r="N172" s="30">
        <f>VLOOKUP(B172,[2]A22_2019_roh!$B$2:$M$56,12,FALSE)</f>
        <v>243</v>
      </c>
      <c r="O172" s="30">
        <f t="shared" si="1"/>
        <v>167</v>
      </c>
      <c r="P172" s="30">
        <f t="shared" si="0"/>
        <v>-53</v>
      </c>
      <c r="Q172" s="30">
        <f t="shared" si="0"/>
        <v>220</v>
      </c>
      <c r="R172" s="30">
        <f t="shared" si="0"/>
        <v>81</v>
      </c>
      <c r="S172" s="30">
        <f t="shared" si="0"/>
        <v>86</v>
      </c>
    </row>
    <row r="173" spans="2:19" s="44" customFormat="1" ht="8.25" customHeight="1" x14ac:dyDescent="0.3">
      <c r="B173" s="42">
        <v>155</v>
      </c>
      <c r="C173" s="29" t="str">
        <f>VLOOKUP(B173,[1]Tabelle1!$A$1:$C$68,2,FALSE)</f>
        <v>Northeim</v>
      </c>
      <c r="D173" s="43">
        <v>2019</v>
      </c>
      <c r="E173" s="30">
        <f>VLOOKUP(B173,[2]A22_2019_roh!$B$2:$M$56,3,FALSE)</f>
        <v>1021</v>
      </c>
      <c r="F173" s="30">
        <f>VLOOKUP(B173,[2]A22_2019_roh!$B$2:$M$56,4,FALSE)</f>
        <v>233</v>
      </c>
      <c r="G173" s="30">
        <f>VLOOKUP(B173,[2]A22_2019_roh!$B$2:$M$56,5,FALSE)</f>
        <v>788</v>
      </c>
      <c r="H173" s="30">
        <f>VLOOKUP(B173,[2]A22_2019_roh!$B$2:$M$56,6,FALSE)</f>
        <v>649</v>
      </c>
      <c r="I173" s="30">
        <f>VLOOKUP(B173,[2]A22_2019_roh!$B$2:$M$56,7,FALSE)</f>
        <v>372</v>
      </c>
      <c r="J173" s="30">
        <f>VLOOKUP(B173,[2]A22_2019_roh!$B$2:$M$56,8,FALSE)</f>
        <v>867</v>
      </c>
      <c r="K173" s="30">
        <f>VLOOKUP(B173,[2]A22_2019_roh!$B$2:$M$56,9,FALSE)</f>
        <v>270</v>
      </c>
      <c r="L173" s="30">
        <f>VLOOKUP(B173,[2]A22_2019_roh!$B$2:$M$56,10,FALSE)</f>
        <v>597</v>
      </c>
      <c r="M173" s="30">
        <f>VLOOKUP(B173,[2]A22_2019_roh!$B$2:$M$56,11,FALSE)</f>
        <v>571</v>
      </c>
      <c r="N173" s="30">
        <f>VLOOKUP(B173,[2]A22_2019_roh!$B$2:$M$56,12,FALSE)</f>
        <v>296</v>
      </c>
      <c r="O173" s="30">
        <f t="shared" si="1"/>
        <v>154</v>
      </c>
      <c r="P173" s="30">
        <f t="shared" si="0"/>
        <v>-37</v>
      </c>
      <c r="Q173" s="30">
        <f t="shared" si="0"/>
        <v>191</v>
      </c>
      <c r="R173" s="30">
        <f t="shared" si="0"/>
        <v>78</v>
      </c>
      <c r="S173" s="30">
        <f t="shared" si="0"/>
        <v>76</v>
      </c>
    </row>
    <row r="174" spans="2:19" s="44" customFormat="1" ht="8.25" customHeight="1" x14ac:dyDescent="0.3">
      <c r="B174" s="42">
        <v>157</v>
      </c>
      <c r="C174" s="29" t="str">
        <f>VLOOKUP(B174,[1]Tabelle1!$A$1:$C$68,2,FALSE)</f>
        <v>Peine</v>
      </c>
      <c r="D174" s="43">
        <v>2019</v>
      </c>
      <c r="E174" s="30">
        <f>VLOOKUP(B174,[2]A22_2019_roh!$B$2:$M$56,3,FALSE)</f>
        <v>1603</v>
      </c>
      <c r="F174" s="30">
        <f>VLOOKUP(B174,[2]A22_2019_roh!$B$2:$M$56,4,FALSE)</f>
        <v>272</v>
      </c>
      <c r="G174" s="30">
        <f>VLOOKUP(B174,[2]A22_2019_roh!$B$2:$M$56,5,FALSE)</f>
        <v>1331</v>
      </c>
      <c r="H174" s="30">
        <f>VLOOKUP(B174,[2]A22_2019_roh!$B$2:$M$56,6,FALSE)</f>
        <v>996</v>
      </c>
      <c r="I174" s="30">
        <f>VLOOKUP(B174,[2]A22_2019_roh!$B$2:$M$56,7,FALSE)</f>
        <v>607</v>
      </c>
      <c r="J174" s="30">
        <f>VLOOKUP(B174,[2]A22_2019_roh!$B$2:$M$56,8,FALSE)</f>
        <v>1332</v>
      </c>
      <c r="K174" s="30">
        <f>VLOOKUP(B174,[2]A22_2019_roh!$B$2:$M$56,9,FALSE)</f>
        <v>310</v>
      </c>
      <c r="L174" s="30">
        <f>VLOOKUP(B174,[2]A22_2019_roh!$B$2:$M$56,10,FALSE)</f>
        <v>1022</v>
      </c>
      <c r="M174" s="30">
        <f>VLOOKUP(B174,[2]A22_2019_roh!$B$2:$M$56,11,FALSE)</f>
        <v>874</v>
      </c>
      <c r="N174" s="30">
        <f>VLOOKUP(B174,[2]A22_2019_roh!$B$2:$M$56,12,FALSE)</f>
        <v>458</v>
      </c>
      <c r="O174" s="30">
        <f t="shared" si="1"/>
        <v>271</v>
      </c>
      <c r="P174" s="30">
        <f t="shared" si="0"/>
        <v>-38</v>
      </c>
      <c r="Q174" s="30">
        <f t="shared" si="0"/>
        <v>309</v>
      </c>
      <c r="R174" s="30">
        <f t="shared" si="0"/>
        <v>122</v>
      </c>
      <c r="S174" s="30">
        <f t="shared" si="0"/>
        <v>149</v>
      </c>
    </row>
    <row r="175" spans="2:19" s="44" customFormat="1" ht="8.25" customHeight="1" x14ac:dyDescent="0.3">
      <c r="B175" s="42">
        <v>158</v>
      </c>
      <c r="C175" s="29" t="str">
        <f>VLOOKUP(B175,[1]Tabelle1!$A$1:$C$68,2,FALSE)</f>
        <v>Wolfenbüttel</v>
      </c>
      <c r="D175" s="43">
        <v>2019</v>
      </c>
      <c r="E175" s="30">
        <f>VLOOKUP(B175,[2]A22_2019_roh!$B$2:$M$56,3,FALSE)</f>
        <v>841</v>
      </c>
      <c r="F175" s="30">
        <f>VLOOKUP(B175,[2]A22_2019_roh!$B$2:$M$56,4,FALSE)</f>
        <v>229</v>
      </c>
      <c r="G175" s="30">
        <f>VLOOKUP(B175,[2]A22_2019_roh!$B$2:$M$56,5,FALSE)</f>
        <v>612</v>
      </c>
      <c r="H175" s="30">
        <f>VLOOKUP(B175,[2]A22_2019_roh!$B$2:$M$56,6,FALSE)</f>
        <v>495</v>
      </c>
      <c r="I175" s="30">
        <f>VLOOKUP(B175,[2]A22_2019_roh!$B$2:$M$56,7,FALSE)</f>
        <v>346</v>
      </c>
      <c r="J175" s="30">
        <f>VLOOKUP(B175,[2]A22_2019_roh!$B$2:$M$56,8,FALSE)</f>
        <v>705</v>
      </c>
      <c r="K175" s="30">
        <f>VLOOKUP(B175,[2]A22_2019_roh!$B$2:$M$56,9,FALSE)</f>
        <v>270</v>
      </c>
      <c r="L175" s="30">
        <f>VLOOKUP(B175,[2]A22_2019_roh!$B$2:$M$56,10,FALSE)</f>
        <v>435</v>
      </c>
      <c r="M175" s="30">
        <f>VLOOKUP(B175,[2]A22_2019_roh!$B$2:$M$56,11,FALSE)</f>
        <v>465</v>
      </c>
      <c r="N175" s="30">
        <f>VLOOKUP(B175,[2]A22_2019_roh!$B$2:$M$56,12,FALSE)</f>
        <v>240</v>
      </c>
      <c r="O175" s="30">
        <f>E175-J175</f>
        <v>136</v>
      </c>
      <c r="P175" s="30">
        <f t="shared" si="0"/>
        <v>-41</v>
      </c>
      <c r="Q175" s="30">
        <f t="shared" si="0"/>
        <v>177</v>
      </c>
      <c r="R175" s="30">
        <f t="shared" si="0"/>
        <v>30</v>
      </c>
      <c r="S175" s="30">
        <f t="shared" si="0"/>
        <v>106</v>
      </c>
    </row>
    <row r="176" spans="2:19" s="44" customFormat="1" ht="8.25" customHeight="1" x14ac:dyDescent="0.3">
      <c r="B176" s="42">
        <v>159</v>
      </c>
      <c r="C176" s="29" t="str">
        <f>VLOOKUP(B176,[1]Tabelle1!$A$1:$C$68,2,FALSE)</f>
        <v>Göttingen</v>
      </c>
      <c r="D176" s="43">
        <v>2019</v>
      </c>
      <c r="E176" s="30">
        <f>VLOOKUP(B176,[2]A22_2019_roh!$B$2:$M$56,3,FALSE)</f>
        <v>16693</v>
      </c>
      <c r="F176" s="30">
        <f>VLOOKUP(B176,[2]A22_2019_roh!$B$2:$M$56,4,FALSE)</f>
        <v>6667</v>
      </c>
      <c r="G176" s="30">
        <f>VLOOKUP(B176,[2]A22_2019_roh!$B$2:$M$56,5,FALSE)</f>
        <v>10026</v>
      </c>
      <c r="H176" s="30">
        <f>VLOOKUP(B176,[2]A22_2019_roh!$B$2:$M$56,6,FALSE)</f>
        <v>8243</v>
      </c>
      <c r="I176" s="30">
        <f>VLOOKUP(B176,[2]A22_2019_roh!$B$2:$M$56,7,FALSE)</f>
        <v>8450</v>
      </c>
      <c r="J176" s="30">
        <f>VLOOKUP(B176,[2]A22_2019_roh!$B$2:$M$56,8,FALSE)</f>
        <v>4209</v>
      </c>
      <c r="K176" s="30">
        <f>VLOOKUP(B176,[2]A22_2019_roh!$B$2:$M$56,9,FALSE)</f>
        <v>1255</v>
      </c>
      <c r="L176" s="30">
        <f>VLOOKUP(B176,[2]A22_2019_roh!$B$2:$M$56,10,FALSE)</f>
        <v>2954</v>
      </c>
      <c r="M176" s="30">
        <f>VLOOKUP(B176,[2]A22_2019_roh!$B$2:$M$56,11,FALSE)</f>
        <v>2365</v>
      </c>
      <c r="N176" s="30">
        <f>VLOOKUP(B176,[2]A22_2019_roh!$B$2:$M$56,12,FALSE)</f>
        <v>1844</v>
      </c>
      <c r="O176" s="30">
        <f t="shared" ref="O176:S191" si="2">E176-J176</f>
        <v>12484</v>
      </c>
      <c r="P176" s="30">
        <f t="shared" si="0"/>
        <v>5412</v>
      </c>
      <c r="Q176" s="30">
        <f t="shared" si="0"/>
        <v>7072</v>
      </c>
      <c r="R176" s="30">
        <f t="shared" si="0"/>
        <v>5878</v>
      </c>
      <c r="S176" s="30">
        <f t="shared" si="0"/>
        <v>6606</v>
      </c>
    </row>
    <row r="177" spans="2:19" s="47" customFormat="1" ht="16.5" customHeight="1" x14ac:dyDescent="0.3">
      <c r="B177" s="45">
        <v>1</v>
      </c>
      <c r="C177" s="33" t="str">
        <f>VLOOKUP(B177,[1]Tabelle1!$A$1:$C$68,2,FALSE)</f>
        <v>Statistische Region Braunschweig</v>
      </c>
      <c r="D177" s="46">
        <v>2019</v>
      </c>
      <c r="E177" s="34">
        <f>VLOOKUP(B177,[2]A22_2019_roh!$B$2:$M$56,3,FALSE)</f>
        <v>34503</v>
      </c>
      <c r="F177" s="34">
        <f>VLOOKUP(B177,[2]A22_2019_roh!$B$2:$M$56,4,FALSE)</f>
        <v>9345</v>
      </c>
      <c r="G177" s="34">
        <f>VLOOKUP(B177,[2]A22_2019_roh!$B$2:$M$56,5,FALSE)</f>
        <v>25158</v>
      </c>
      <c r="H177" s="34">
        <f>VLOOKUP(B177,[2]A22_2019_roh!$B$2:$M$56,6,FALSE)</f>
        <v>19414</v>
      </c>
      <c r="I177" s="34">
        <f>VLOOKUP(B177,[2]A22_2019_roh!$B$2:$M$56,7,FALSE)</f>
        <v>15089</v>
      </c>
      <c r="J177" s="34">
        <f>VLOOKUP(B177,[2]A22_2019_roh!$B$2:$M$56,8,FALSE)</f>
        <v>18086</v>
      </c>
      <c r="K177" s="34">
        <f>VLOOKUP(B177,[2]A22_2019_roh!$B$2:$M$56,9,FALSE)</f>
        <v>4605</v>
      </c>
      <c r="L177" s="34">
        <f>VLOOKUP(B177,[2]A22_2019_roh!$B$2:$M$56,10,FALSE)</f>
        <v>13481</v>
      </c>
      <c r="M177" s="34">
        <f>VLOOKUP(B177,[2]A22_2019_roh!$B$2:$M$56,11,FALSE)</f>
        <v>11677</v>
      </c>
      <c r="N177" s="34">
        <f>VLOOKUP(B177,[2]A22_2019_roh!$B$2:$M$56,12,FALSE)</f>
        <v>6409</v>
      </c>
      <c r="O177" s="34">
        <f t="shared" si="2"/>
        <v>16417</v>
      </c>
      <c r="P177" s="34">
        <f t="shared" si="0"/>
        <v>4740</v>
      </c>
      <c r="Q177" s="34">
        <f t="shared" si="0"/>
        <v>11677</v>
      </c>
      <c r="R177" s="34">
        <f t="shared" si="0"/>
        <v>7737</v>
      </c>
      <c r="S177" s="34">
        <f t="shared" si="0"/>
        <v>8680</v>
      </c>
    </row>
    <row r="178" spans="2:19" s="44" customFormat="1" ht="8.25" customHeight="1" x14ac:dyDescent="0.3">
      <c r="B178" s="42">
        <v>241</v>
      </c>
      <c r="C178" s="29" t="str">
        <f>VLOOKUP(B178,[1]Tabelle1!$A$1:$C$68,2,FALSE)</f>
        <v>Region Hannover</v>
      </c>
      <c r="D178" s="43">
        <v>2019</v>
      </c>
      <c r="E178" s="30">
        <f>VLOOKUP(B178,[2]A22_2019_roh!$B$2:$M$56,3,FALSE)</f>
        <v>18400</v>
      </c>
      <c r="F178" s="30">
        <f>VLOOKUP(B178,[2]A22_2019_roh!$B$2:$M$56,4,FALSE)</f>
        <v>3365</v>
      </c>
      <c r="G178" s="30">
        <f>VLOOKUP(B178,[2]A22_2019_roh!$B$2:$M$56,5,FALSE)</f>
        <v>15035</v>
      </c>
      <c r="H178" s="30">
        <f>VLOOKUP(B178,[2]A22_2019_roh!$B$2:$M$56,6,FALSE)</f>
        <v>11438</v>
      </c>
      <c r="I178" s="30">
        <f>VLOOKUP(B178,[2]A22_2019_roh!$B$2:$M$56,7,FALSE)</f>
        <v>6962</v>
      </c>
      <c r="J178" s="30">
        <f>VLOOKUP(B178,[2]A22_2019_roh!$B$2:$M$56,8,FALSE)</f>
        <v>15212</v>
      </c>
      <c r="K178" s="30">
        <f>VLOOKUP(B178,[2]A22_2019_roh!$B$2:$M$56,9,FALSE)</f>
        <v>4444</v>
      </c>
      <c r="L178" s="30">
        <f>VLOOKUP(B178,[2]A22_2019_roh!$B$2:$M$56,10,FALSE)</f>
        <v>10768</v>
      </c>
      <c r="M178" s="30">
        <f>VLOOKUP(B178,[2]A22_2019_roh!$B$2:$M$56,11,FALSE)</f>
        <v>10161</v>
      </c>
      <c r="N178" s="30">
        <f>VLOOKUP(B178,[2]A22_2019_roh!$B$2:$M$56,12,FALSE)</f>
        <v>5051</v>
      </c>
      <c r="O178" s="30">
        <f t="shared" si="2"/>
        <v>3188</v>
      </c>
      <c r="P178" s="30">
        <f t="shared" si="0"/>
        <v>-1079</v>
      </c>
      <c r="Q178" s="30">
        <f t="shared" si="0"/>
        <v>4267</v>
      </c>
      <c r="R178" s="30">
        <f t="shared" si="0"/>
        <v>1277</v>
      </c>
      <c r="S178" s="30">
        <f t="shared" si="0"/>
        <v>1911</v>
      </c>
    </row>
    <row r="179" spans="2:19" s="44" customFormat="1" ht="8.25" customHeight="1" x14ac:dyDescent="0.3">
      <c r="B179" s="42">
        <v>241001</v>
      </c>
      <c r="C179" s="29" t="str">
        <f>VLOOKUP(B179,[1]Tabelle1!$A$1:$C$68,2,FALSE)</f>
        <v>dav. Hannover, Lhst.</v>
      </c>
      <c r="D179" s="43">
        <v>2019</v>
      </c>
      <c r="E179" s="30">
        <f>VLOOKUP(B179,[2]A22_2019_roh!$B$2:$M$56,3,FALSE)</f>
        <v>10855</v>
      </c>
      <c r="F179" s="30">
        <f>VLOOKUP(B179,[2]A22_2019_roh!$B$2:$M$56,4,FALSE)</f>
        <v>1905</v>
      </c>
      <c r="G179" s="30">
        <f>VLOOKUP(B179,[2]A22_2019_roh!$B$2:$M$56,5,FALSE)</f>
        <v>8950</v>
      </c>
      <c r="H179" s="30">
        <f>VLOOKUP(B179,[2]A22_2019_roh!$B$2:$M$56,6,FALSE)</f>
        <v>6542</v>
      </c>
      <c r="I179" s="30">
        <f>VLOOKUP(B179,[2]A22_2019_roh!$B$2:$M$56,7,FALSE)</f>
        <v>4313</v>
      </c>
      <c r="J179" s="30">
        <f>VLOOKUP(B179,[2]A22_2019_roh!$B$2:$M$56,8,FALSE)</f>
        <v>8801</v>
      </c>
      <c r="K179" s="30">
        <f>VLOOKUP(B179,[2]A22_2019_roh!$B$2:$M$56,9,FALSE)</f>
        <v>2626</v>
      </c>
      <c r="L179" s="30">
        <f>VLOOKUP(B179,[2]A22_2019_roh!$B$2:$M$56,10,FALSE)</f>
        <v>6175</v>
      </c>
      <c r="M179" s="30">
        <f>VLOOKUP(B179,[2]A22_2019_roh!$B$2:$M$56,11,FALSE)</f>
        <v>5716</v>
      </c>
      <c r="N179" s="30">
        <f>VLOOKUP(B179,[2]A22_2019_roh!$B$2:$M$56,12,FALSE)</f>
        <v>3085</v>
      </c>
      <c r="O179" s="30">
        <f t="shared" si="2"/>
        <v>2054</v>
      </c>
      <c r="P179" s="30">
        <f t="shared" si="0"/>
        <v>-721</v>
      </c>
      <c r="Q179" s="30">
        <f t="shared" si="0"/>
        <v>2775</v>
      </c>
      <c r="R179" s="30">
        <f t="shared" si="0"/>
        <v>826</v>
      </c>
      <c r="S179" s="30">
        <f t="shared" si="0"/>
        <v>1228</v>
      </c>
    </row>
    <row r="180" spans="2:19" s="44" customFormat="1" ht="8.25" customHeight="1" x14ac:dyDescent="0.3">
      <c r="B180" s="42">
        <v>241999</v>
      </c>
      <c r="C180" s="29" t="str">
        <f>VLOOKUP(B180,[1]Tabelle1!$A$1:$C$68,2,FALSE)</f>
        <v>dav. Hannover, Umland</v>
      </c>
      <c r="D180" s="43">
        <v>2019</v>
      </c>
      <c r="E180" s="30">
        <f>VLOOKUP(B180,[2]A22_2019_roh!$B$2:$M$56,3,FALSE)</f>
        <v>7545</v>
      </c>
      <c r="F180" s="30">
        <f>VLOOKUP(B180,[2]A22_2019_roh!$B$2:$M$56,4,FALSE)</f>
        <v>1460</v>
      </c>
      <c r="G180" s="30">
        <f>VLOOKUP(B180,[2]A22_2019_roh!$B$2:$M$56,5,FALSE)</f>
        <v>6085</v>
      </c>
      <c r="H180" s="30">
        <f>VLOOKUP(B180,[2]A22_2019_roh!$B$2:$M$56,6,FALSE)</f>
        <v>4896</v>
      </c>
      <c r="I180" s="30">
        <f>VLOOKUP(B180,[2]A22_2019_roh!$B$2:$M$56,7,FALSE)</f>
        <v>2649</v>
      </c>
      <c r="J180" s="30">
        <f>VLOOKUP(B180,[2]A22_2019_roh!$B$2:$M$56,8,FALSE)</f>
        <v>6411</v>
      </c>
      <c r="K180" s="30">
        <f>VLOOKUP(B180,[2]A22_2019_roh!$B$2:$M$56,9,FALSE)</f>
        <v>1818</v>
      </c>
      <c r="L180" s="30">
        <f>VLOOKUP(B180,[2]A22_2019_roh!$B$2:$M$56,10,FALSE)</f>
        <v>4593</v>
      </c>
      <c r="M180" s="30">
        <f>VLOOKUP(B180,[2]A22_2019_roh!$B$2:$M$56,11,FALSE)</f>
        <v>4445</v>
      </c>
      <c r="N180" s="30">
        <f>VLOOKUP(B180,[2]A22_2019_roh!$B$2:$M$56,12,FALSE)</f>
        <v>1966</v>
      </c>
      <c r="O180" s="30">
        <f t="shared" si="2"/>
        <v>1134</v>
      </c>
      <c r="P180" s="30">
        <f t="shared" si="0"/>
        <v>-358</v>
      </c>
      <c r="Q180" s="30">
        <f t="shared" si="0"/>
        <v>1492</v>
      </c>
      <c r="R180" s="30">
        <f t="shared" si="0"/>
        <v>451</v>
      </c>
      <c r="S180" s="30">
        <f t="shared" si="0"/>
        <v>683</v>
      </c>
    </row>
    <row r="181" spans="2:19" s="44" customFormat="1" ht="8.25" customHeight="1" x14ac:dyDescent="0.3">
      <c r="B181" s="42">
        <v>251</v>
      </c>
      <c r="C181" s="29" t="str">
        <f>VLOOKUP(B181,[1]Tabelle1!$A$1:$C$68,2,FALSE)</f>
        <v>Diepholz</v>
      </c>
      <c r="D181" s="43">
        <v>2019</v>
      </c>
      <c r="E181" s="30">
        <f>VLOOKUP(B181,[2]A22_2019_roh!$B$2:$M$56,3,FALSE)</f>
        <v>3473</v>
      </c>
      <c r="F181" s="30">
        <f>VLOOKUP(B181,[2]A22_2019_roh!$B$2:$M$56,4,FALSE)</f>
        <v>519</v>
      </c>
      <c r="G181" s="30">
        <f>VLOOKUP(B181,[2]A22_2019_roh!$B$2:$M$56,5,FALSE)</f>
        <v>2954</v>
      </c>
      <c r="H181" s="30">
        <f>VLOOKUP(B181,[2]A22_2019_roh!$B$2:$M$56,6,FALSE)</f>
        <v>2147</v>
      </c>
      <c r="I181" s="30">
        <f>VLOOKUP(B181,[2]A22_2019_roh!$B$2:$M$56,7,FALSE)</f>
        <v>1326</v>
      </c>
      <c r="J181" s="30">
        <f>VLOOKUP(B181,[2]A22_2019_roh!$B$2:$M$56,8,FALSE)</f>
        <v>3118</v>
      </c>
      <c r="K181" s="30">
        <f>VLOOKUP(B181,[2]A22_2019_roh!$B$2:$M$56,9,FALSE)</f>
        <v>686</v>
      </c>
      <c r="L181" s="30">
        <f>VLOOKUP(B181,[2]A22_2019_roh!$B$2:$M$56,10,FALSE)</f>
        <v>2432</v>
      </c>
      <c r="M181" s="30">
        <f>VLOOKUP(B181,[2]A22_2019_roh!$B$2:$M$56,11,FALSE)</f>
        <v>2013</v>
      </c>
      <c r="N181" s="30">
        <f>VLOOKUP(B181,[2]A22_2019_roh!$B$2:$M$56,12,FALSE)</f>
        <v>1105</v>
      </c>
      <c r="O181" s="30">
        <f t="shared" si="2"/>
        <v>355</v>
      </c>
      <c r="P181" s="30">
        <f t="shared" si="0"/>
        <v>-167</v>
      </c>
      <c r="Q181" s="30">
        <f t="shared" si="0"/>
        <v>522</v>
      </c>
      <c r="R181" s="30">
        <f t="shared" si="0"/>
        <v>134</v>
      </c>
      <c r="S181" s="30">
        <f t="shared" si="0"/>
        <v>221</v>
      </c>
    </row>
    <row r="182" spans="2:19" s="44" customFormat="1" ht="8.25" customHeight="1" x14ac:dyDescent="0.3">
      <c r="B182" s="42">
        <v>252</v>
      </c>
      <c r="C182" s="29" t="str">
        <f>VLOOKUP(B182,[1]Tabelle1!$A$1:$C$68,2,FALSE)</f>
        <v>Hameln-Pyrmont</v>
      </c>
      <c r="D182" s="43">
        <v>2019</v>
      </c>
      <c r="E182" s="30">
        <f>VLOOKUP(B182,[2]A22_2019_roh!$B$2:$M$56,3,FALSE)</f>
        <v>1923</v>
      </c>
      <c r="F182" s="30">
        <f>VLOOKUP(B182,[2]A22_2019_roh!$B$2:$M$56,4,FALSE)</f>
        <v>425</v>
      </c>
      <c r="G182" s="30">
        <f>VLOOKUP(B182,[2]A22_2019_roh!$B$2:$M$56,5,FALSE)</f>
        <v>1498</v>
      </c>
      <c r="H182" s="30">
        <f>VLOOKUP(B182,[2]A22_2019_roh!$B$2:$M$56,6,FALSE)</f>
        <v>1270</v>
      </c>
      <c r="I182" s="30">
        <f>VLOOKUP(B182,[2]A22_2019_roh!$B$2:$M$56,7,FALSE)</f>
        <v>653</v>
      </c>
      <c r="J182" s="30">
        <f>VLOOKUP(B182,[2]A22_2019_roh!$B$2:$M$56,8,FALSE)</f>
        <v>1648</v>
      </c>
      <c r="K182" s="30">
        <f>VLOOKUP(B182,[2]A22_2019_roh!$B$2:$M$56,9,FALSE)</f>
        <v>445</v>
      </c>
      <c r="L182" s="30">
        <f>VLOOKUP(B182,[2]A22_2019_roh!$B$2:$M$56,10,FALSE)</f>
        <v>1203</v>
      </c>
      <c r="M182" s="30">
        <f>VLOOKUP(B182,[2]A22_2019_roh!$B$2:$M$56,11,FALSE)</f>
        <v>1145</v>
      </c>
      <c r="N182" s="30">
        <f>VLOOKUP(B182,[2]A22_2019_roh!$B$2:$M$56,12,FALSE)</f>
        <v>503</v>
      </c>
      <c r="O182" s="30">
        <f t="shared" si="2"/>
        <v>275</v>
      </c>
      <c r="P182" s="30">
        <f t="shared" si="0"/>
        <v>-20</v>
      </c>
      <c r="Q182" s="30">
        <f t="shared" si="0"/>
        <v>295</v>
      </c>
      <c r="R182" s="30">
        <f t="shared" si="0"/>
        <v>125</v>
      </c>
      <c r="S182" s="30">
        <f t="shared" si="0"/>
        <v>150</v>
      </c>
    </row>
    <row r="183" spans="2:19" s="44" customFormat="1" ht="8.25" customHeight="1" x14ac:dyDescent="0.3">
      <c r="B183" s="42">
        <v>254</v>
      </c>
      <c r="C183" s="29" t="str">
        <f>VLOOKUP(B183,[1]Tabelle1!$A$1:$C$68,2,FALSE)</f>
        <v>Hildesheim</v>
      </c>
      <c r="D183" s="43">
        <v>2019</v>
      </c>
      <c r="E183" s="30">
        <f>VLOOKUP(B183,[2]A22_2019_roh!$B$2:$M$56,3,FALSE)</f>
        <v>3060</v>
      </c>
      <c r="F183" s="30">
        <f>VLOOKUP(B183,[2]A22_2019_roh!$B$2:$M$56,4,FALSE)</f>
        <v>528</v>
      </c>
      <c r="G183" s="30">
        <f>VLOOKUP(B183,[2]A22_2019_roh!$B$2:$M$56,5,FALSE)</f>
        <v>2532</v>
      </c>
      <c r="H183" s="30">
        <f>VLOOKUP(B183,[2]A22_2019_roh!$B$2:$M$56,6,FALSE)</f>
        <v>1884</v>
      </c>
      <c r="I183" s="30">
        <f>VLOOKUP(B183,[2]A22_2019_roh!$B$2:$M$56,7,FALSE)</f>
        <v>1176</v>
      </c>
      <c r="J183" s="30">
        <f>VLOOKUP(B183,[2]A22_2019_roh!$B$2:$M$56,8,FALSE)</f>
        <v>2555</v>
      </c>
      <c r="K183" s="30">
        <f>VLOOKUP(B183,[2]A22_2019_roh!$B$2:$M$56,9,FALSE)</f>
        <v>643</v>
      </c>
      <c r="L183" s="30">
        <f>VLOOKUP(B183,[2]A22_2019_roh!$B$2:$M$56,10,FALSE)</f>
        <v>1912</v>
      </c>
      <c r="M183" s="30">
        <f>VLOOKUP(B183,[2]A22_2019_roh!$B$2:$M$56,11,FALSE)</f>
        <v>1683</v>
      </c>
      <c r="N183" s="30">
        <f>VLOOKUP(B183,[2]A22_2019_roh!$B$2:$M$56,12,FALSE)</f>
        <v>872</v>
      </c>
      <c r="O183" s="30">
        <f t="shared" si="2"/>
        <v>505</v>
      </c>
      <c r="P183" s="30">
        <f t="shared" si="2"/>
        <v>-115</v>
      </c>
      <c r="Q183" s="30">
        <f t="shared" si="2"/>
        <v>620</v>
      </c>
      <c r="R183" s="30">
        <f t="shared" si="2"/>
        <v>201</v>
      </c>
      <c r="S183" s="30">
        <f t="shared" si="2"/>
        <v>304</v>
      </c>
    </row>
    <row r="184" spans="2:19" s="44" customFormat="1" ht="8.25" customHeight="1" x14ac:dyDescent="0.3">
      <c r="B184" s="42">
        <v>255</v>
      </c>
      <c r="C184" s="29" t="str">
        <f>VLOOKUP(B184,[1]Tabelle1!$A$1:$C$68,2,FALSE)</f>
        <v>Holzminden</v>
      </c>
      <c r="D184" s="43">
        <v>2019</v>
      </c>
      <c r="E184" s="30">
        <f>VLOOKUP(B184,[2]A22_2019_roh!$B$2:$M$56,3,FALSE)</f>
        <v>812</v>
      </c>
      <c r="F184" s="30">
        <f>VLOOKUP(B184,[2]A22_2019_roh!$B$2:$M$56,4,FALSE)</f>
        <v>173</v>
      </c>
      <c r="G184" s="30">
        <f>VLOOKUP(B184,[2]A22_2019_roh!$B$2:$M$56,5,FALSE)</f>
        <v>639</v>
      </c>
      <c r="H184" s="30">
        <f>VLOOKUP(B184,[2]A22_2019_roh!$B$2:$M$56,6,FALSE)</f>
        <v>523</v>
      </c>
      <c r="I184" s="30">
        <f>VLOOKUP(B184,[2]A22_2019_roh!$B$2:$M$56,7,FALSE)</f>
        <v>289</v>
      </c>
      <c r="J184" s="30">
        <f>VLOOKUP(B184,[2]A22_2019_roh!$B$2:$M$56,8,FALSE)</f>
        <v>664</v>
      </c>
      <c r="K184" s="30">
        <f>VLOOKUP(B184,[2]A22_2019_roh!$B$2:$M$56,9,FALSE)</f>
        <v>198</v>
      </c>
      <c r="L184" s="30">
        <f>VLOOKUP(B184,[2]A22_2019_roh!$B$2:$M$56,10,FALSE)</f>
        <v>466</v>
      </c>
      <c r="M184" s="30">
        <f>VLOOKUP(B184,[2]A22_2019_roh!$B$2:$M$56,11,FALSE)</f>
        <v>465</v>
      </c>
      <c r="N184" s="30">
        <f>VLOOKUP(B184,[2]A22_2019_roh!$B$2:$M$56,12,FALSE)</f>
        <v>199</v>
      </c>
      <c r="O184" s="30">
        <f t="shared" si="2"/>
        <v>148</v>
      </c>
      <c r="P184" s="30">
        <f t="shared" si="2"/>
        <v>-25</v>
      </c>
      <c r="Q184" s="30">
        <f t="shared" si="2"/>
        <v>173</v>
      </c>
      <c r="R184" s="30">
        <f t="shared" si="2"/>
        <v>58</v>
      </c>
      <c r="S184" s="30">
        <f t="shared" si="2"/>
        <v>90</v>
      </c>
    </row>
    <row r="185" spans="2:19" s="44" customFormat="1" ht="8.25" customHeight="1" x14ac:dyDescent="0.3">
      <c r="B185" s="42">
        <v>256</v>
      </c>
      <c r="C185" s="29" t="str">
        <f>VLOOKUP(B185,[1]Tabelle1!$A$1:$C$68,2,FALSE)</f>
        <v>Nienburg (Weser)</v>
      </c>
      <c r="D185" s="43">
        <v>2019</v>
      </c>
      <c r="E185" s="30">
        <f>VLOOKUP(B185,[2]A22_2019_roh!$B$2:$M$56,3,FALSE)</f>
        <v>2845</v>
      </c>
      <c r="F185" s="30">
        <f>VLOOKUP(B185,[2]A22_2019_roh!$B$2:$M$56,4,FALSE)</f>
        <v>279</v>
      </c>
      <c r="G185" s="30">
        <f>VLOOKUP(B185,[2]A22_2019_roh!$B$2:$M$56,5,FALSE)</f>
        <v>2566</v>
      </c>
      <c r="H185" s="30">
        <f>VLOOKUP(B185,[2]A22_2019_roh!$B$2:$M$56,6,FALSE)</f>
        <v>1807</v>
      </c>
      <c r="I185" s="30">
        <f>VLOOKUP(B185,[2]A22_2019_roh!$B$2:$M$56,7,FALSE)</f>
        <v>1038</v>
      </c>
      <c r="J185" s="30">
        <f>VLOOKUP(B185,[2]A22_2019_roh!$B$2:$M$56,8,FALSE)</f>
        <v>2845</v>
      </c>
      <c r="K185" s="30">
        <f>VLOOKUP(B185,[2]A22_2019_roh!$B$2:$M$56,9,FALSE)</f>
        <v>363</v>
      </c>
      <c r="L185" s="30">
        <f>VLOOKUP(B185,[2]A22_2019_roh!$B$2:$M$56,10,FALSE)</f>
        <v>2482</v>
      </c>
      <c r="M185" s="30">
        <f>VLOOKUP(B185,[2]A22_2019_roh!$B$2:$M$56,11,FALSE)</f>
        <v>1892</v>
      </c>
      <c r="N185" s="30">
        <f>VLOOKUP(B185,[2]A22_2019_roh!$B$2:$M$56,12,FALSE)</f>
        <v>953</v>
      </c>
      <c r="O185" s="30">
        <f t="shared" si="2"/>
        <v>0</v>
      </c>
      <c r="P185" s="30">
        <f t="shared" si="2"/>
        <v>-84</v>
      </c>
      <c r="Q185" s="30">
        <f t="shared" si="2"/>
        <v>84</v>
      </c>
      <c r="R185" s="30">
        <f t="shared" si="2"/>
        <v>-85</v>
      </c>
      <c r="S185" s="30">
        <f t="shared" si="2"/>
        <v>85</v>
      </c>
    </row>
    <row r="186" spans="2:19" s="44" customFormat="1" ht="8.25" customHeight="1" x14ac:dyDescent="0.3">
      <c r="B186" s="42">
        <v>257</v>
      </c>
      <c r="C186" s="29" t="str">
        <f>VLOOKUP(B186,[1]Tabelle1!$A$1:$C$68,2,FALSE)</f>
        <v>Schaumburg</v>
      </c>
      <c r="D186" s="43">
        <v>2019</v>
      </c>
      <c r="E186" s="30">
        <f>VLOOKUP(B186,[2]A22_2019_roh!$B$2:$M$56,3,FALSE)</f>
        <v>1828</v>
      </c>
      <c r="F186" s="30">
        <f>VLOOKUP(B186,[2]A22_2019_roh!$B$2:$M$56,4,FALSE)</f>
        <v>355</v>
      </c>
      <c r="G186" s="30">
        <f>VLOOKUP(B186,[2]A22_2019_roh!$B$2:$M$56,5,FALSE)</f>
        <v>1473</v>
      </c>
      <c r="H186" s="30">
        <f>VLOOKUP(B186,[2]A22_2019_roh!$B$2:$M$56,6,FALSE)</f>
        <v>1213</v>
      </c>
      <c r="I186" s="30">
        <f>VLOOKUP(B186,[2]A22_2019_roh!$B$2:$M$56,7,FALSE)</f>
        <v>615</v>
      </c>
      <c r="J186" s="30">
        <f>VLOOKUP(B186,[2]A22_2019_roh!$B$2:$M$56,8,FALSE)</f>
        <v>1452</v>
      </c>
      <c r="K186" s="30">
        <f>VLOOKUP(B186,[2]A22_2019_roh!$B$2:$M$56,9,FALSE)</f>
        <v>422</v>
      </c>
      <c r="L186" s="30">
        <f>VLOOKUP(B186,[2]A22_2019_roh!$B$2:$M$56,10,FALSE)</f>
        <v>1030</v>
      </c>
      <c r="M186" s="30">
        <f>VLOOKUP(B186,[2]A22_2019_roh!$B$2:$M$56,11,FALSE)</f>
        <v>997</v>
      </c>
      <c r="N186" s="30">
        <f>VLOOKUP(B186,[2]A22_2019_roh!$B$2:$M$56,12,FALSE)</f>
        <v>455</v>
      </c>
      <c r="O186" s="30">
        <f t="shared" si="2"/>
        <v>376</v>
      </c>
      <c r="P186" s="30">
        <f t="shared" si="2"/>
        <v>-67</v>
      </c>
      <c r="Q186" s="30">
        <f t="shared" si="2"/>
        <v>443</v>
      </c>
      <c r="R186" s="30">
        <f t="shared" si="2"/>
        <v>216</v>
      </c>
      <c r="S186" s="30">
        <f t="shared" si="2"/>
        <v>160</v>
      </c>
    </row>
    <row r="187" spans="2:19" s="47" customFormat="1" ht="16.5" customHeight="1" x14ac:dyDescent="0.3">
      <c r="B187" s="45">
        <v>2</v>
      </c>
      <c r="C187" s="33" t="str">
        <f>VLOOKUP(B187,[1]Tabelle1!$A$1:$C$68,2,FALSE)</f>
        <v>Statistische Region Hannover</v>
      </c>
      <c r="D187" s="46">
        <v>2019</v>
      </c>
      <c r="E187" s="34">
        <f>VLOOKUP(B187,[2]A22_2019_roh!$B$2:$M$56,3,FALSE)</f>
        <v>32341</v>
      </c>
      <c r="F187" s="34">
        <f>VLOOKUP(B187,[2]A22_2019_roh!$B$2:$M$56,4,FALSE)</f>
        <v>5644</v>
      </c>
      <c r="G187" s="34">
        <f>VLOOKUP(B187,[2]A22_2019_roh!$B$2:$M$56,5,FALSE)</f>
        <v>26697</v>
      </c>
      <c r="H187" s="34">
        <f>VLOOKUP(B187,[2]A22_2019_roh!$B$2:$M$56,6,FALSE)</f>
        <v>20282</v>
      </c>
      <c r="I187" s="34">
        <f>VLOOKUP(B187,[2]A22_2019_roh!$B$2:$M$56,7,FALSE)</f>
        <v>12059</v>
      </c>
      <c r="J187" s="34">
        <f>VLOOKUP(B187,[2]A22_2019_roh!$B$2:$M$56,8,FALSE)</f>
        <v>27494</v>
      </c>
      <c r="K187" s="34">
        <f>VLOOKUP(B187,[2]A22_2019_roh!$B$2:$M$56,9,FALSE)</f>
        <v>7201</v>
      </c>
      <c r="L187" s="34">
        <f>VLOOKUP(B187,[2]A22_2019_roh!$B$2:$M$56,10,FALSE)</f>
        <v>20293</v>
      </c>
      <c r="M187" s="34">
        <f>VLOOKUP(B187,[2]A22_2019_roh!$B$2:$M$56,11,FALSE)</f>
        <v>18356</v>
      </c>
      <c r="N187" s="34">
        <f>VLOOKUP(B187,[2]A22_2019_roh!$B$2:$M$56,12,FALSE)</f>
        <v>9138</v>
      </c>
      <c r="O187" s="34">
        <f t="shared" si="2"/>
        <v>4847</v>
      </c>
      <c r="P187" s="34">
        <f t="shared" si="2"/>
        <v>-1557</v>
      </c>
      <c r="Q187" s="34">
        <f t="shared" si="2"/>
        <v>6404</v>
      </c>
      <c r="R187" s="34">
        <f t="shared" si="2"/>
        <v>1926</v>
      </c>
      <c r="S187" s="34">
        <f t="shared" si="2"/>
        <v>2921</v>
      </c>
    </row>
    <row r="188" spans="2:19" s="44" customFormat="1" ht="8.25" customHeight="1" x14ac:dyDescent="0.3">
      <c r="B188" s="42">
        <v>351</v>
      </c>
      <c r="C188" s="29" t="str">
        <f>VLOOKUP(B188,[1]Tabelle1!$A$1:$C$68,2,FALSE)</f>
        <v>Celle</v>
      </c>
      <c r="D188" s="43">
        <v>2019</v>
      </c>
      <c r="E188" s="30">
        <f>VLOOKUP(B188,[2]A22_2019_roh!$B$2:$M$56,3,FALSE)</f>
        <v>2366</v>
      </c>
      <c r="F188" s="30">
        <f>VLOOKUP(B188,[2]A22_2019_roh!$B$2:$M$56,4,FALSE)</f>
        <v>553</v>
      </c>
      <c r="G188" s="30">
        <f>VLOOKUP(B188,[2]A22_2019_roh!$B$2:$M$56,5,FALSE)</f>
        <v>1813</v>
      </c>
      <c r="H188" s="30">
        <f>VLOOKUP(B188,[2]A22_2019_roh!$B$2:$M$56,6,FALSE)</f>
        <v>1486</v>
      </c>
      <c r="I188" s="30">
        <f>VLOOKUP(B188,[2]A22_2019_roh!$B$2:$M$56,7,FALSE)</f>
        <v>880</v>
      </c>
      <c r="J188" s="30">
        <f>VLOOKUP(B188,[2]A22_2019_roh!$B$2:$M$56,8,FALSE)</f>
        <v>2142</v>
      </c>
      <c r="K188" s="30">
        <f>VLOOKUP(B188,[2]A22_2019_roh!$B$2:$M$56,9,FALSE)</f>
        <v>587</v>
      </c>
      <c r="L188" s="30">
        <f>VLOOKUP(B188,[2]A22_2019_roh!$B$2:$M$56,10,FALSE)</f>
        <v>1555</v>
      </c>
      <c r="M188" s="30">
        <f>VLOOKUP(B188,[2]A22_2019_roh!$B$2:$M$56,11,FALSE)</f>
        <v>1393</v>
      </c>
      <c r="N188" s="30">
        <f>VLOOKUP(B188,[2]A22_2019_roh!$B$2:$M$56,12,FALSE)</f>
        <v>749</v>
      </c>
      <c r="O188" s="30">
        <f t="shared" si="2"/>
        <v>224</v>
      </c>
      <c r="P188" s="30">
        <f t="shared" si="2"/>
        <v>-34</v>
      </c>
      <c r="Q188" s="30">
        <f t="shared" si="2"/>
        <v>258</v>
      </c>
      <c r="R188" s="30">
        <f t="shared" si="2"/>
        <v>93</v>
      </c>
      <c r="S188" s="30">
        <f t="shared" si="2"/>
        <v>131</v>
      </c>
    </row>
    <row r="189" spans="2:19" s="44" customFormat="1" ht="8.25" customHeight="1" x14ac:dyDescent="0.3">
      <c r="B189" s="42">
        <v>352</v>
      </c>
      <c r="C189" s="29" t="str">
        <f>VLOOKUP(B189,[1]Tabelle1!$A$1:$C$68,2,FALSE)</f>
        <v>Cuxhaven</v>
      </c>
      <c r="D189" s="43">
        <v>2019</v>
      </c>
      <c r="E189" s="30">
        <f>VLOOKUP(B189,[2]A22_2019_roh!$B$2:$M$56,3,FALSE)</f>
        <v>1871</v>
      </c>
      <c r="F189" s="30">
        <f>VLOOKUP(B189,[2]A22_2019_roh!$B$2:$M$56,4,FALSE)</f>
        <v>444</v>
      </c>
      <c r="G189" s="30">
        <f>VLOOKUP(B189,[2]A22_2019_roh!$B$2:$M$56,5,FALSE)</f>
        <v>1427</v>
      </c>
      <c r="H189" s="30">
        <f>VLOOKUP(B189,[2]A22_2019_roh!$B$2:$M$56,6,FALSE)</f>
        <v>1220</v>
      </c>
      <c r="I189" s="30">
        <f>VLOOKUP(B189,[2]A22_2019_roh!$B$2:$M$56,7,FALSE)</f>
        <v>651</v>
      </c>
      <c r="J189" s="30">
        <f>VLOOKUP(B189,[2]A22_2019_roh!$B$2:$M$56,8,FALSE)</f>
        <v>1708</v>
      </c>
      <c r="K189" s="30">
        <f>VLOOKUP(B189,[2]A22_2019_roh!$B$2:$M$56,9,FALSE)</f>
        <v>600</v>
      </c>
      <c r="L189" s="30">
        <f>VLOOKUP(B189,[2]A22_2019_roh!$B$2:$M$56,10,FALSE)</f>
        <v>1108</v>
      </c>
      <c r="M189" s="30">
        <f>VLOOKUP(B189,[2]A22_2019_roh!$B$2:$M$56,11,FALSE)</f>
        <v>1173</v>
      </c>
      <c r="N189" s="30">
        <f>VLOOKUP(B189,[2]A22_2019_roh!$B$2:$M$56,12,FALSE)</f>
        <v>535</v>
      </c>
      <c r="O189" s="30">
        <f t="shared" si="2"/>
        <v>163</v>
      </c>
      <c r="P189" s="30">
        <f t="shared" si="2"/>
        <v>-156</v>
      </c>
      <c r="Q189" s="30">
        <f t="shared" si="2"/>
        <v>319</v>
      </c>
      <c r="R189" s="30">
        <f t="shared" si="2"/>
        <v>47</v>
      </c>
      <c r="S189" s="30">
        <f t="shared" si="2"/>
        <v>116</v>
      </c>
    </row>
    <row r="190" spans="2:19" s="44" customFormat="1" ht="8.25" customHeight="1" x14ac:dyDescent="0.3">
      <c r="B190" s="42">
        <v>353</v>
      </c>
      <c r="C190" s="29" t="str">
        <f>VLOOKUP(B190,[1]Tabelle1!$A$1:$C$68,2,FALSE)</f>
        <v>Harburg</v>
      </c>
      <c r="D190" s="43">
        <v>2019</v>
      </c>
      <c r="E190" s="30">
        <f>VLOOKUP(B190,[2]A22_2019_roh!$B$2:$M$56,3,FALSE)</f>
        <v>3909</v>
      </c>
      <c r="F190" s="30">
        <f>VLOOKUP(B190,[2]A22_2019_roh!$B$2:$M$56,4,FALSE)</f>
        <v>607</v>
      </c>
      <c r="G190" s="30">
        <f>VLOOKUP(B190,[2]A22_2019_roh!$B$2:$M$56,5,FALSE)</f>
        <v>3302</v>
      </c>
      <c r="H190" s="30">
        <f>VLOOKUP(B190,[2]A22_2019_roh!$B$2:$M$56,6,FALSE)</f>
        <v>2588</v>
      </c>
      <c r="I190" s="30">
        <f>VLOOKUP(B190,[2]A22_2019_roh!$B$2:$M$56,7,FALSE)</f>
        <v>1321</v>
      </c>
      <c r="J190" s="30">
        <f>VLOOKUP(B190,[2]A22_2019_roh!$B$2:$M$56,8,FALSE)</f>
        <v>3310</v>
      </c>
      <c r="K190" s="30">
        <f>VLOOKUP(B190,[2]A22_2019_roh!$B$2:$M$56,9,FALSE)</f>
        <v>699</v>
      </c>
      <c r="L190" s="30">
        <f>VLOOKUP(B190,[2]A22_2019_roh!$B$2:$M$56,10,FALSE)</f>
        <v>2611</v>
      </c>
      <c r="M190" s="30">
        <f>VLOOKUP(B190,[2]A22_2019_roh!$B$2:$M$56,11,FALSE)</f>
        <v>2431</v>
      </c>
      <c r="N190" s="30">
        <f>VLOOKUP(B190,[2]A22_2019_roh!$B$2:$M$56,12,FALSE)</f>
        <v>879</v>
      </c>
      <c r="O190" s="30">
        <f t="shared" si="2"/>
        <v>599</v>
      </c>
      <c r="P190" s="30">
        <f t="shared" si="2"/>
        <v>-92</v>
      </c>
      <c r="Q190" s="30">
        <f t="shared" si="2"/>
        <v>691</v>
      </c>
      <c r="R190" s="30">
        <f t="shared" si="2"/>
        <v>157</v>
      </c>
      <c r="S190" s="30">
        <f t="shared" si="2"/>
        <v>442</v>
      </c>
    </row>
    <row r="191" spans="2:19" s="44" customFormat="1" ht="8.25" customHeight="1" x14ac:dyDescent="0.3">
      <c r="B191" s="42">
        <v>354</v>
      </c>
      <c r="C191" s="29" t="str">
        <f>VLOOKUP(B191,[1]Tabelle1!$A$1:$C$68,2,FALSE)</f>
        <v>Lüchow-Dannenberg</v>
      </c>
      <c r="D191" s="43">
        <v>2019</v>
      </c>
      <c r="E191" s="30">
        <f>VLOOKUP(B191,[2]A22_2019_roh!$B$2:$M$56,3,FALSE)</f>
        <v>521</v>
      </c>
      <c r="F191" s="30">
        <f>VLOOKUP(B191,[2]A22_2019_roh!$B$2:$M$56,4,FALSE)</f>
        <v>149</v>
      </c>
      <c r="G191" s="30">
        <f>VLOOKUP(B191,[2]A22_2019_roh!$B$2:$M$56,5,FALSE)</f>
        <v>372</v>
      </c>
      <c r="H191" s="30">
        <f>VLOOKUP(B191,[2]A22_2019_roh!$B$2:$M$56,6,FALSE)</f>
        <v>323</v>
      </c>
      <c r="I191" s="30">
        <f>VLOOKUP(B191,[2]A22_2019_roh!$B$2:$M$56,7,FALSE)</f>
        <v>198</v>
      </c>
      <c r="J191" s="30">
        <f>VLOOKUP(B191,[2]A22_2019_roh!$B$2:$M$56,8,FALSE)</f>
        <v>456</v>
      </c>
      <c r="K191" s="30">
        <f>VLOOKUP(B191,[2]A22_2019_roh!$B$2:$M$56,9,FALSE)</f>
        <v>188</v>
      </c>
      <c r="L191" s="30">
        <f>VLOOKUP(B191,[2]A22_2019_roh!$B$2:$M$56,10,FALSE)</f>
        <v>268</v>
      </c>
      <c r="M191" s="30">
        <f>VLOOKUP(B191,[2]A22_2019_roh!$B$2:$M$56,11,FALSE)</f>
        <v>286</v>
      </c>
      <c r="N191" s="30">
        <f>VLOOKUP(B191,[2]A22_2019_roh!$B$2:$M$56,12,FALSE)</f>
        <v>170</v>
      </c>
      <c r="O191" s="30">
        <f t="shared" si="2"/>
        <v>65</v>
      </c>
      <c r="P191" s="30">
        <f t="shared" si="2"/>
        <v>-39</v>
      </c>
      <c r="Q191" s="30">
        <f t="shared" si="2"/>
        <v>104</v>
      </c>
      <c r="R191" s="30">
        <f t="shared" si="2"/>
        <v>37</v>
      </c>
      <c r="S191" s="30">
        <f t="shared" si="2"/>
        <v>28</v>
      </c>
    </row>
    <row r="192" spans="2:19" s="44" customFormat="1" ht="8.25" customHeight="1" x14ac:dyDescent="0.3">
      <c r="B192" s="42">
        <v>355</v>
      </c>
      <c r="C192" s="29" t="str">
        <f>VLOOKUP(B192,[1]Tabelle1!$A$1:$C$68,2,FALSE)</f>
        <v>Lüneburg</v>
      </c>
      <c r="D192" s="43">
        <v>2019</v>
      </c>
      <c r="E192" s="30">
        <f>VLOOKUP(B192,[2]A22_2019_roh!$B$2:$M$56,3,FALSE)</f>
        <v>2212</v>
      </c>
      <c r="F192" s="30">
        <f>VLOOKUP(B192,[2]A22_2019_roh!$B$2:$M$56,4,FALSE)</f>
        <v>598</v>
      </c>
      <c r="G192" s="30">
        <f>VLOOKUP(B192,[2]A22_2019_roh!$B$2:$M$56,5,FALSE)</f>
        <v>1614</v>
      </c>
      <c r="H192" s="30">
        <f>VLOOKUP(B192,[2]A22_2019_roh!$B$2:$M$56,6,FALSE)</f>
        <v>1373</v>
      </c>
      <c r="I192" s="30">
        <f>VLOOKUP(B192,[2]A22_2019_roh!$B$2:$M$56,7,FALSE)</f>
        <v>839</v>
      </c>
      <c r="J192" s="30">
        <f>VLOOKUP(B192,[2]A22_2019_roh!$B$2:$M$56,8,FALSE)</f>
        <v>2130</v>
      </c>
      <c r="K192" s="30">
        <f>VLOOKUP(B192,[2]A22_2019_roh!$B$2:$M$56,9,FALSE)</f>
        <v>786</v>
      </c>
      <c r="L192" s="30">
        <f>VLOOKUP(B192,[2]A22_2019_roh!$B$2:$M$56,10,FALSE)</f>
        <v>1344</v>
      </c>
      <c r="M192" s="30">
        <f>VLOOKUP(B192,[2]A22_2019_roh!$B$2:$M$56,11,FALSE)</f>
        <v>1399</v>
      </c>
      <c r="N192" s="30">
        <f>VLOOKUP(B192,[2]A22_2019_roh!$B$2:$M$56,12,FALSE)</f>
        <v>731</v>
      </c>
      <c r="O192" s="30">
        <f t="shared" ref="O192:S232" si="3">E192-J192</f>
        <v>82</v>
      </c>
      <c r="P192" s="30">
        <f t="shared" si="3"/>
        <v>-188</v>
      </c>
      <c r="Q192" s="30">
        <f t="shared" si="3"/>
        <v>270</v>
      </c>
      <c r="R192" s="30">
        <f t="shared" si="3"/>
        <v>-26</v>
      </c>
      <c r="S192" s="30">
        <f t="shared" si="3"/>
        <v>108</v>
      </c>
    </row>
    <row r="193" spans="2:19" s="44" customFormat="1" ht="8.25" customHeight="1" x14ac:dyDescent="0.3">
      <c r="B193" s="42">
        <v>356</v>
      </c>
      <c r="C193" s="29" t="str">
        <f>VLOOKUP(B193,[1]Tabelle1!$A$1:$C$68,2,FALSE)</f>
        <v>Osterholz</v>
      </c>
      <c r="D193" s="43">
        <v>2019</v>
      </c>
      <c r="E193" s="30">
        <f>VLOOKUP(B193,[2]A22_2019_roh!$B$2:$M$56,3,FALSE)</f>
        <v>696</v>
      </c>
      <c r="F193" s="30">
        <f>VLOOKUP(B193,[2]A22_2019_roh!$B$2:$M$56,4,FALSE)</f>
        <v>216</v>
      </c>
      <c r="G193" s="30">
        <f>VLOOKUP(B193,[2]A22_2019_roh!$B$2:$M$56,5,FALSE)</f>
        <v>480</v>
      </c>
      <c r="H193" s="30">
        <f>VLOOKUP(B193,[2]A22_2019_roh!$B$2:$M$56,6,FALSE)</f>
        <v>415</v>
      </c>
      <c r="I193" s="30">
        <f>VLOOKUP(B193,[2]A22_2019_roh!$B$2:$M$56,7,FALSE)</f>
        <v>281</v>
      </c>
      <c r="J193" s="30">
        <f>VLOOKUP(B193,[2]A22_2019_roh!$B$2:$M$56,8,FALSE)</f>
        <v>562</v>
      </c>
      <c r="K193" s="30">
        <f>VLOOKUP(B193,[2]A22_2019_roh!$B$2:$M$56,9,FALSE)</f>
        <v>233</v>
      </c>
      <c r="L193" s="30">
        <f>VLOOKUP(B193,[2]A22_2019_roh!$B$2:$M$56,10,FALSE)</f>
        <v>329</v>
      </c>
      <c r="M193" s="30">
        <f>VLOOKUP(B193,[2]A22_2019_roh!$B$2:$M$56,11,FALSE)</f>
        <v>341</v>
      </c>
      <c r="N193" s="30">
        <f>VLOOKUP(B193,[2]A22_2019_roh!$B$2:$M$56,12,FALSE)</f>
        <v>221</v>
      </c>
      <c r="O193" s="30">
        <f t="shared" si="3"/>
        <v>134</v>
      </c>
      <c r="P193" s="30">
        <f t="shared" si="3"/>
        <v>-17</v>
      </c>
      <c r="Q193" s="30">
        <f t="shared" si="3"/>
        <v>151</v>
      </c>
      <c r="R193" s="30">
        <f t="shared" si="3"/>
        <v>74</v>
      </c>
      <c r="S193" s="30">
        <f t="shared" si="3"/>
        <v>60</v>
      </c>
    </row>
    <row r="194" spans="2:19" s="44" customFormat="1" ht="8.25" customHeight="1" x14ac:dyDescent="0.3">
      <c r="B194" s="42">
        <v>357</v>
      </c>
      <c r="C194" s="29" t="str">
        <f>VLOOKUP(B194,[1]Tabelle1!$A$1:$C$68,2,FALSE)</f>
        <v>Rotenburg (Wümme)</v>
      </c>
      <c r="D194" s="43">
        <v>2019</v>
      </c>
      <c r="E194" s="30">
        <f>VLOOKUP(B194,[2]A22_2019_roh!$B$2:$M$56,3,FALSE)</f>
        <v>1889</v>
      </c>
      <c r="F194" s="30">
        <f>VLOOKUP(B194,[2]A22_2019_roh!$B$2:$M$56,4,FALSE)</f>
        <v>300</v>
      </c>
      <c r="G194" s="30">
        <f>VLOOKUP(B194,[2]A22_2019_roh!$B$2:$M$56,5,FALSE)</f>
        <v>1589</v>
      </c>
      <c r="H194" s="30">
        <f>VLOOKUP(B194,[2]A22_2019_roh!$B$2:$M$56,6,FALSE)</f>
        <v>1181</v>
      </c>
      <c r="I194" s="30">
        <f>VLOOKUP(B194,[2]A22_2019_roh!$B$2:$M$56,7,FALSE)</f>
        <v>708</v>
      </c>
      <c r="J194" s="30">
        <f>VLOOKUP(B194,[2]A22_2019_roh!$B$2:$M$56,8,FALSE)</f>
        <v>1484</v>
      </c>
      <c r="K194" s="30">
        <f>VLOOKUP(B194,[2]A22_2019_roh!$B$2:$M$56,9,FALSE)</f>
        <v>398</v>
      </c>
      <c r="L194" s="30">
        <f>VLOOKUP(B194,[2]A22_2019_roh!$B$2:$M$56,10,FALSE)</f>
        <v>1086</v>
      </c>
      <c r="M194" s="30">
        <f>VLOOKUP(B194,[2]A22_2019_roh!$B$2:$M$56,11,FALSE)</f>
        <v>972</v>
      </c>
      <c r="N194" s="30">
        <f>VLOOKUP(B194,[2]A22_2019_roh!$B$2:$M$56,12,FALSE)</f>
        <v>512</v>
      </c>
      <c r="O194" s="30">
        <f t="shared" si="3"/>
        <v>405</v>
      </c>
      <c r="P194" s="30">
        <f t="shared" si="3"/>
        <v>-98</v>
      </c>
      <c r="Q194" s="30">
        <f t="shared" si="3"/>
        <v>503</v>
      </c>
      <c r="R194" s="30">
        <f t="shared" si="3"/>
        <v>209</v>
      </c>
      <c r="S194" s="30">
        <f t="shared" si="3"/>
        <v>196</v>
      </c>
    </row>
    <row r="195" spans="2:19" s="44" customFormat="1" ht="8.25" customHeight="1" x14ac:dyDescent="0.3">
      <c r="B195" s="42">
        <v>358</v>
      </c>
      <c r="C195" s="29" t="str">
        <f>VLOOKUP(B195,[1]Tabelle1!$A$1:$C$68,2,FALSE)</f>
        <v>Heidekreis</v>
      </c>
      <c r="D195" s="43">
        <v>2019</v>
      </c>
      <c r="E195" s="30">
        <f>VLOOKUP(B195,[2]A22_2019_roh!$B$2:$M$56,3,FALSE)</f>
        <v>6278</v>
      </c>
      <c r="F195" s="30">
        <f>VLOOKUP(B195,[2]A22_2019_roh!$B$2:$M$56,4,FALSE)</f>
        <v>317</v>
      </c>
      <c r="G195" s="30">
        <f>VLOOKUP(B195,[2]A22_2019_roh!$B$2:$M$56,5,FALSE)</f>
        <v>5961</v>
      </c>
      <c r="H195" s="30">
        <f>VLOOKUP(B195,[2]A22_2019_roh!$B$2:$M$56,6,FALSE)</f>
        <v>3766</v>
      </c>
      <c r="I195" s="30">
        <f>VLOOKUP(B195,[2]A22_2019_roh!$B$2:$M$56,7,FALSE)</f>
        <v>2512</v>
      </c>
      <c r="J195" s="30">
        <f>VLOOKUP(B195,[2]A22_2019_roh!$B$2:$M$56,8,FALSE)</f>
        <v>1823</v>
      </c>
      <c r="K195" s="30">
        <f>VLOOKUP(B195,[2]A22_2019_roh!$B$2:$M$56,9,FALSE)</f>
        <v>352</v>
      </c>
      <c r="L195" s="30">
        <f>VLOOKUP(B195,[2]A22_2019_roh!$B$2:$M$56,10,FALSE)</f>
        <v>1471</v>
      </c>
      <c r="M195" s="30">
        <f>VLOOKUP(B195,[2]A22_2019_roh!$B$2:$M$56,11,FALSE)</f>
        <v>1200</v>
      </c>
      <c r="N195" s="30">
        <f>VLOOKUP(B195,[2]A22_2019_roh!$B$2:$M$56,12,FALSE)</f>
        <v>623</v>
      </c>
      <c r="O195" s="30">
        <f t="shared" si="3"/>
        <v>4455</v>
      </c>
      <c r="P195" s="30">
        <f t="shared" si="3"/>
        <v>-35</v>
      </c>
      <c r="Q195" s="30">
        <f t="shared" si="3"/>
        <v>4490</v>
      </c>
      <c r="R195" s="30">
        <f t="shared" si="3"/>
        <v>2566</v>
      </c>
      <c r="S195" s="30">
        <f t="shared" si="3"/>
        <v>1889</v>
      </c>
    </row>
    <row r="196" spans="2:19" s="44" customFormat="1" ht="8.25" customHeight="1" x14ac:dyDescent="0.3">
      <c r="B196" s="42">
        <v>359</v>
      </c>
      <c r="C196" s="29" t="str">
        <f>VLOOKUP(B196,[1]Tabelle1!$A$1:$C$68,2,FALSE)</f>
        <v>Stade</v>
      </c>
      <c r="D196" s="43">
        <v>2019</v>
      </c>
      <c r="E196" s="30">
        <f>VLOOKUP(B196,[2]A22_2019_roh!$B$2:$M$56,3,FALSE)</f>
        <v>3345</v>
      </c>
      <c r="F196" s="30">
        <f>VLOOKUP(B196,[2]A22_2019_roh!$B$2:$M$56,4,FALSE)</f>
        <v>514</v>
      </c>
      <c r="G196" s="30">
        <f>VLOOKUP(B196,[2]A22_2019_roh!$B$2:$M$56,5,FALSE)</f>
        <v>2831</v>
      </c>
      <c r="H196" s="30">
        <f>VLOOKUP(B196,[2]A22_2019_roh!$B$2:$M$56,6,FALSE)</f>
        <v>2142</v>
      </c>
      <c r="I196" s="30">
        <f>VLOOKUP(B196,[2]A22_2019_roh!$B$2:$M$56,7,FALSE)</f>
        <v>1203</v>
      </c>
      <c r="J196" s="30">
        <f>VLOOKUP(B196,[2]A22_2019_roh!$B$2:$M$56,8,FALSE)</f>
        <v>2757</v>
      </c>
      <c r="K196" s="30">
        <f>VLOOKUP(B196,[2]A22_2019_roh!$B$2:$M$56,9,FALSE)</f>
        <v>587</v>
      </c>
      <c r="L196" s="30">
        <f>VLOOKUP(B196,[2]A22_2019_roh!$B$2:$M$56,10,FALSE)</f>
        <v>2170</v>
      </c>
      <c r="M196" s="30">
        <f>VLOOKUP(B196,[2]A22_2019_roh!$B$2:$M$56,11,FALSE)</f>
        <v>1906</v>
      </c>
      <c r="N196" s="30">
        <f>VLOOKUP(B196,[2]A22_2019_roh!$B$2:$M$56,12,FALSE)</f>
        <v>851</v>
      </c>
      <c r="O196" s="30">
        <f t="shared" si="3"/>
        <v>588</v>
      </c>
      <c r="P196" s="30">
        <f t="shared" si="3"/>
        <v>-73</v>
      </c>
      <c r="Q196" s="30">
        <f t="shared" si="3"/>
        <v>661</v>
      </c>
      <c r="R196" s="30">
        <f t="shared" si="3"/>
        <v>236</v>
      </c>
      <c r="S196" s="30">
        <f t="shared" si="3"/>
        <v>352</v>
      </c>
    </row>
    <row r="197" spans="2:19" s="44" customFormat="1" ht="8.25" customHeight="1" x14ac:dyDescent="0.3">
      <c r="B197" s="42">
        <v>360</v>
      </c>
      <c r="C197" s="29" t="str">
        <f>VLOOKUP(B197,[1]Tabelle1!$A$1:$C$68,2,FALSE)</f>
        <v>Uelzen</v>
      </c>
      <c r="D197" s="43">
        <v>2019</v>
      </c>
      <c r="E197" s="30">
        <f>VLOOKUP(B197,[2]A22_2019_roh!$B$2:$M$56,3,FALSE)</f>
        <v>1020</v>
      </c>
      <c r="F197" s="30">
        <f>VLOOKUP(B197,[2]A22_2019_roh!$B$2:$M$56,4,FALSE)</f>
        <v>261</v>
      </c>
      <c r="G197" s="30">
        <f>VLOOKUP(B197,[2]A22_2019_roh!$B$2:$M$56,5,FALSE)</f>
        <v>759</v>
      </c>
      <c r="H197" s="30">
        <f>VLOOKUP(B197,[2]A22_2019_roh!$B$2:$M$56,6,FALSE)</f>
        <v>636</v>
      </c>
      <c r="I197" s="30">
        <f>VLOOKUP(B197,[2]A22_2019_roh!$B$2:$M$56,7,FALSE)</f>
        <v>384</v>
      </c>
      <c r="J197" s="30">
        <f>VLOOKUP(B197,[2]A22_2019_roh!$B$2:$M$56,8,FALSE)</f>
        <v>881</v>
      </c>
      <c r="K197" s="30">
        <f>VLOOKUP(B197,[2]A22_2019_roh!$B$2:$M$56,9,FALSE)</f>
        <v>275</v>
      </c>
      <c r="L197" s="30">
        <f>VLOOKUP(B197,[2]A22_2019_roh!$B$2:$M$56,10,FALSE)</f>
        <v>606</v>
      </c>
      <c r="M197" s="30">
        <f>VLOOKUP(B197,[2]A22_2019_roh!$B$2:$M$56,11,FALSE)</f>
        <v>610</v>
      </c>
      <c r="N197" s="30">
        <f>VLOOKUP(B197,[2]A22_2019_roh!$B$2:$M$56,12,FALSE)</f>
        <v>271</v>
      </c>
      <c r="O197" s="30">
        <f t="shared" si="3"/>
        <v>139</v>
      </c>
      <c r="P197" s="30">
        <f t="shared" si="3"/>
        <v>-14</v>
      </c>
      <c r="Q197" s="30">
        <f t="shared" si="3"/>
        <v>153</v>
      </c>
      <c r="R197" s="30">
        <f t="shared" si="3"/>
        <v>26</v>
      </c>
      <c r="S197" s="30">
        <f t="shared" si="3"/>
        <v>113</v>
      </c>
    </row>
    <row r="198" spans="2:19" s="44" customFormat="1" ht="8.25" customHeight="1" x14ac:dyDescent="0.3">
      <c r="B198" s="42">
        <v>361</v>
      </c>
      <c r="C198" s="29" t="str">
        <f>VLOOKUP(B198,[1]Tabelle1!$A$1:$C$68,2,FALSE)</f>
        <v>Verden</v>
      </c>
      <c r="D198" s="43">
        <v>2019</v>
      </c>
      <c r="E198" s="30">
        <f>VLOOKUP(B198,[2]A22_2019_roh!$B$2:$M$56,3,FALSE)</f>
        <v>1482</v>
      </c>
      <c r="F198" s="30">
        <f>VLOOKUP(B198,[2]A22_2019_roh!$B$2:$M$56,4,FALSE)</f>
        <v>300</v>
      </c>
      <c r="G198" s="30">
        <f>VLOOKUP(B198,[2]A22_2019_roh!$B$2:$M$56,5,FALSE)</f>
        <v>1182</v>
      </c>
      <c r="H198" s="30">
        <f>VLOOKUP(B198,[2]A22_2019_roh!$B$2:$M$56,6,FALSE)</f>
        <v>908</v>
      </c>
      <c r="I198" s="30">
        <f>VLOOKUP(B198,[2]A22_2019_roh!$B$2:$M$56,7,FALSE)</f>
        <v>574</v>
      </c>
      <c r="J198" s="30">
        <f>VLOOKUP(B198,[2]A22_2019_roh!$B$2:$M$56,8,FALSE)</f>
        <v>1262</v>
      </c>
      <c r="K198" s="30">
        <f>VLOOKUP(B198,[2]A22_2019_roh!$B$2:$M$56,9,FALSE)</f>
        <v>380</v>
      </c>
      <c r="L198" s="30">
        <f>VLOOKUP(B198,[2]A22_2019_roh!$B$2:$M$56,10,FALSE)</f>
        <v>882</v>
      </c>
      <c r="M198" s="30">
        <f>VLOOKUP(B198,[2]A22_2019_roh!$B$2:$M$56,11,FALSE)</f>
        <v>841</v>
      </c>
      <c r="N198" s="30">
        <f>VLOOKUP(B198,[2]A22_2019_roh!$B$2:$M$56,12,FALSE)</f>
        <v>421</v>
      </c>
      <c r="O198" s="30">
        <f t="shared" si="3"/>
        <v>220</v>
      </c>
      <c r="P198" s="30">
        <f t="shared" si="3"/>
        <v>-80</v>
      </c>
      <c r="Q198" s="30">
        <f t="shared" si="3"/>
        <v>300</v>
      </c>
      <c r="R198" s="30">
        <f t="shared" si="3"/>
        <v>67</v>
      </c>
      <c r="S198" s="30">
        <f t="shared" si="3"/>
        <v>153</v>
      </c>
    </row>
    <row r="199" spans="2:19" s="47" customFormat="1" ht="16.5" customHeight="1" x14ac:dyDescent="0.3">
      <c r="B199" s="45">
        <v>3</v>
      </c>
      <c r="C199" s="33" t="str">
        <f>VLOOKUP(B199,[1]Tabelle1!$A$1:$C$68,2,FALSE)</f>
        <v>Statistische Region Lüneburg</v>
      </c>
      <c r="D199" s="46">
        <v>2019</v>
      </c>
      <c r="E199" s="34">
        <f>VLOOKUP(B199,[2]A22_2019_roh!$B$2:$M$56,3,FALSE)</f>
        <v>25589</v>
      </c>
      <c r="F199" s="34">
        <f>VLOOKUP(B199,[2]A22_2019_roh!$B$2:$M$56,4,FALSE)</f>
        <v>4259</v>
      </c>
      <c r="G199" s="34">
        <f>VLOOKUP(B199,[2]A22_2019_roh!$B$2:$M$56,5,FALSE)</f>
        <v>21330</v>
      </c>
      <c r="H199" s="34">
        <f>VLOOKUP(B199,[2]A22_2019_roh!$B$2:$M$56,6,FALSE)</f>
        <v>16038</v>
      </c>
      <c r="I199" s="34">
        <f>VLOOKUP(B199,[2]A22_2019_roh!$B$2:$M$56,7,FALSE)</f>
        <v>9551</v>
      </c>
      <c r="J199" s="34">
        <f>VLOOKUP(B199,[2]A22_2019_roh!$B$2:$M$56,8,FALSE)</f>
        <v>18515</v>
      </c>
      <c r="K199" s="34">
        <f>VLOOKUP(B199,[2]A22_2019_roh!$B$2:$M$56,9,FALSE)</f>
        <v>5085</v>
      </c>
      <c r="L199" s="34">
        <f>VLOOKUP(B199,[2]A22_2019_roh!$B$2:$M$56,10,FALSE)</f>
        <v>13430</v>
      </c>
      <c r="M199" s="34">
        <f>VLOOKUP(B199,[2]A22_2019_roh!$B$2:$M$56,11,FALSE)</f>
        <v>12552</v>
      </c>
      <c r="N199" s="34">
        <f>VLOOKUP(B199,[2]A22_2019_roh!$B$2:$M$56,12,FALSE)</f>
        <v>5963</v>
      </c>
      <c r="O199" s="34">
        <f t="shared" si="3"/>
        <v>7074</v>
      </c>
      <c r="P199" s="34">
        <f t="shared" si="3"/>
        <v>-826</v>
      </c>
      <c r="Q199" s="34">
        <f t="shared" si="3"/>
        <v>7900</v>
      </c>
      <c r="R199" s="34">
        <f t="shared" si="3"/>
        <v>3486</v>
      </c>
      <c r="S199" s="34">
        <f t="shared" si="3"/>
        <v>3588</v>
      </c>
    </row>
    <row r="200" spans="2:19" s="44" customFormat="1" ht="8.25" customHeight="1" x14ac:dyDescent="0.3">
      <c r="B200" s="42">
        <v>401</v>
      </c>
      <c r="C200" s="29" t="str">
        <f>VLOOKUP(B200,[1]Tabelle1!$A$1:$C$68,2,FALSE)</f>
        <v>Delmenhorst, Stadt</v>
      </c>
      <c r="D200" s="43">
        <v>2019</v>
      </c>
      <c r="E200" s="30">
        <f>VLOOKUP(B200,[2]A22_2019_roh!$B$2:$M$56,3,FALSE)</f>
        <v>1633</v>
      </c>
      <c r="F200" s="30">
        <f>VLOOKUP(B200,[2]A22_2019_roh!$B$2:$M$56,4,FALSE)</f>
        <v>285</v>
      </c>
      <c r="G200" s="30">
        <f>VLOOKUP(B200,[2]A22_2019_roh!$B$2:$M$56,5,FALSE)</f>
        <v>1348</v>
      </c>
      <c r="H200" s="30">
        <f>VLOOKUP(B200,[2]A22_2019_roh!$B$2:$M$56,6,FALSE)</f>
        <v>980</v>
      </c>
      <c r="I200" s="30">
        <f>VLOOKUP(B200,[2]A22_2019_roh!$B$2:$M$56,7,FALSE)</f>
        <v>653</v>
      </c>
      <c r="J200" s="30">
        <f>VLOOKUP(B200,[2]A22_2019_roh!$B$2:$M$56,8,FALSE)</f>
        <v>1350</v>
      </c>
      <c r="K200" s="30">
        <f>VLOOKUP(B200,[2]A22_2019_roh!$B$2:$M$56,9,FALSE)</f>
        <v>337</v>
      </c>
      <c r="L200" s="30">
        <f>VLOOKUP(B200,[2]A22_2019_roh!$B$2:$M$56,10,FALSE)</f>
        <v>1013</v>
      </c>
      <c r="M200" s="30">
        <f>VLOOKUP(B200,[2]A22_2019_roh!$B$2:$M$56,11,FALSE)</f>
        <v>924</v>
      </c>
      <c r="N200" s="30">
        <f>VLOOKUP(B200,[2]A22_2019_roh!$B$2:$M$56,12,FALSE)</f>
        <v>426</v>
      </c>
      <c r="O200" s="30">
        <f t="shared" si="3"/>
        <v>283</v>
      </c>
      <c r="P200" s="30">
        <f t="shared" si="3"/>
        <v>-52</v>
      </c>
      <c r="Q200" s="30">
        <f t="shared" si="3"/>
        <v>335</v>
      </c>
      <c r="R200" s="30">
        <f t="shared" si="3"/>
        <v>56</v>
      </c>
      <c r="S200" s="30">
        <f t="shared" si="3"/>
        <v>227</v>
      </c>
    </row>
    <row r="201" spans="2:19" s="44" customFormat="1" ht="8.25" customHeight="1" x14ac:dyDescent="0.3">
      <c r="B201" s="42">
        <v>402</v>
      </c>
      <c r="C201" s="29" t="str">
        <f>VLOOKUP(B201,[1]Tabelle1!$A$1:$C$68,2,FALSE)</f>
        <v>Emden, Stadt</v>
      </c>
      <c r="D201" s="43">
        <v>2019</v>
      </c>
      <c r="E201" s="30">
        <f>VLOOKUP(B201,[2]A22_2019_roh!$B$2:$M$56,3,FALSE)</f>
        <v>742</v>
      </c>
      <c r="F201" s="30">
        <f>VLOOKUP(B201,[2]A22_2019_roh!$B$2:$M$56,4,FALSE)</f>
        <v>137</v>
      </c>
      <c r="G201" s="30">
        <f>VLOOKUP(B201,[2]A22_2019_roh!$B$2:$M$56,5,FALSE)</f>
        <v>605</v>
      </c>
      <c r="H201" s="30">
        <f>VLOOKUP(B201,[2]A22_2019_roh!$B$2:$M$56,6,FALSE)</f>
        <v>504</v>
      </c>
      <c r="I201" s="30">
        <f>VLOOKUP(B201,[2]A22_2019_roh!$B$2:$M$56,7,FALSE)</f>
        <v>238</v>
      </c>
      <c r="J201" s="30">
        <f>VLOOKUP(B201,[2]A22_2019_roh!$B$2:$M$56,8,FALSE)</f>
        <v>599</v>
      </c>
      <c r="K201" s="30">
        <f>VLOOKUP(B201,[2]A22_2019_roh!$B$2:$M$56,9,FALSE)</f>
        <v>202</v>
      </c>
      <c r="L201" s="30">
        <f>VLOOKUP(B201,[2]A22_2019_roh!$B$2:$M$56,10,FALSE)</f>
        <v>397</v>
      </c>
      <c r="M201" s="30">
        <f>VLOOKUP(B201,[2]A22_2019_roh!$B$2:$M$56,11,FALSE)</f>
        <v>424</v>
      </c>
      <c r="N201" s="30">
        <f>VLOOKUP(B201,[2]A22_2019_roh!$B$2:$M$56,12,FALSE)</f>
        <v>175</v>
      </c>
      <c r="O201" s="30">
        <f t="shared" si="3"/>
        <v>143</v>
      </c>
      <c r="P201" s="30">
        <f t="shared" si="3"/>
        <v>-65</v>
      </c>
      <c r="Q201" s="30">
        <f t="shared" si="3"/>
        <v>208</v>
      </c>
      <c r="R201" s="30">
        <f t="shared" si="3"/>
        <v>80</v>
      </c>
      <c r="S201" s="30">
        <f t="shared" si="3"/>
        <v>63</v>
      </c>
    </row>
    <row r="202" spans="2:19" s="44" customFormat="1" ht="8.25" customHeight="1" x14ac:dyDescent="0.3">
      <c r="B202" s="42">
        <v>403</v>
      </c>
      <c r="C202" s="29" t="str">
        <f>VLOOKUP(B202,[1]Tabelle1!$A$1:$C$68,2,FALSE)</f>
        <v>Oldenburg (Oldb), Stadt</v>
      </c>
      <c r="D202" s="43">
        <v>2019</v>
      </c>
      <c r="E202" s="30">
        <f>VLOOKUP(B202,[2]A22_2019_roh!$B$2:$M$56,3,FALSE)</f>
        <v>2794</v>
      </c>
      <c r="F202" s="30">
        <f>VLOOKUP(B202,[2]A22_2019_roh!$B$2:$M$56,4,FALSE)</f>
        <v>555</v>
      </c>
      <c r="G202" s="30">
        <f>VLOOKUP(B202,[2]A22_2019_roh!$B$2:$M$56,5,FALSE)</f>
        <v>2239</v>
      </c>
      <c r="H202" s="30">
        <f>VLOOKUP(B202,[2]A22_2019_roh!$B$2:$M$56,6,FALSE)</f>
        <v>1713</v>
      </c>
      <c r="I202" s="30">
        <f>VLOOKUP(B202,[2]A22_2019_roh!$B$2:$M$56,7,FALSE)</f>
        <v>1081</v>
      </c>
      <c r="J202" s="30">
        <f>VLOOKUP(B202,[2]A22_2019_roh!$B$2:$M$56,8,FALSE)</f>
        <v>2082</v>
      </c>
      <c r="K202" s="30">
        <f>VLOOKUP(B202,[2]A22_2019_roh!$B$2:$M$56,9,FALSE)</f>
        <v>647</v>
      </c>
      <c r="L202" s="30">
        <f>VLOOKUP(B202,[2]A22_2019_roh!$B$2:$M$56,10,FALSE)</f>
        <v>1435</v>
      </c>
      <c r="M202" s="30">
        <f>VLOOKUP(B202,[2]A22_2019_roh!$B$2:$M$56,11,FALSE)</f>
        <v>1334</v>
      </c>
      <c r="N202" s="30">
        <f>VLOOKUP(B202,[2]A22_2019_roh!$B$2:$M$56,12,FALSE)</f>
        <v>748</v>
      </c>
      <c r="O202" s="30">
        <f t="shared" si="3"/>
        <v>712</v>
      </c>
      <c r="P202" s="30">
        <f t="shared" si="3"/>
        <v>-92</v>
      </c>
      <c r="Q202" s="30">
        <f t="shared" si="3"/>
        <v>804</v>
      </c>
      <c r="R202" s="30">
        <f t="shared" si="3"/>
        <v>379</v>
      </c>
      <c r="S202" s="30">
        <f t="shared" si="3"/>
        <v>333</v>
      </c>
    </row>
    <row r="203" spans="2:19" s="44" customFormat="1" ht="8.25" customHeight="1" x14ac:dyDescent="0.3">
      <c r="B203" s="42">
        <v>404</v>
      </c>
      <c r="C203" s="29" t="str">
        <f>VLOOKUP(B203,[1]Tabelle1!$A$1:$C$68,2,FALSE)</f>
        <v>Osnabrück, Stadt</v>
      </c>
      <c r="D203" s="43">
        <v>2019</v>
      </c>
      <c r="E203" s="30">
        <f>VLOOKUP(B203,[2]A22_2019_roh!$B$2:$M$56,3,FALSE)</f>
        <v>2650</v>
      </c>
      <c r="F203" s="30">
        <f>VLOOKUP(B203,[2]A22_2019_roh!$B$2:$M$56,4,FALSE)</f>
        <v>412</v>
      </c>
      <c r="G203" s="30">
        <f>VLOOKUP(B203,[2]A22_2019_roh!$B$2:$M$56,5,FALSE)</f>
        <v>2238</v>
      </c>
      <c r="H203" s="30">
        <f>VLOOKUP(B203,[2]A22_2019_roh!$B$2:$M$56,6,FALSE)</f>
        <v>1395</v>
      </c>
      <c r="I203" s="30">
        <f>VLOOKUP(B203,[2]A22_2019_roh!$B$2:$M$56,7,FALSE)</f>
        <v>1255</v>
      </c>
      <c r="J203" s="30">
        <f>VLOOKUP(B203,[2]A22_2019_roh!$B$2:$M$56,8,FALSE)</f>
        <v>2066</v>
      </c>
      <c r="K203" s="30">
        <f>VLOOKUP(B203,[2]A22_2019_roh!$B$2:$M$56,9,FALSE)</f>
        <v>488</v>
      </c>
      <c r="L203" s="30">
        <f>VLOOKUP(B203,[2]A22_2019_roh!$B$2:$M$56,10,FALSE)</f>
        <v>1578</v>
      </c>
      <c r="M203" s="30">
        <f>VLOOKUP(B203,[2]A22_2019_roh!$B$2:$M$56,11,FALSE)</f>
        <v>1242</v>
      </c>
      <c r="N203" s="30">
        <f>VLOOKUP(B203,[2]A22_2019_roh!$B$2:$M$56,12,FALSE)</f>
        <v>824</v>
      </c>
      <c r="O203" s="30">
        <f t="shared" si="3"/>
        <v>584</v>
      </c>
      <c r="P203" s="30">
        <f t="shared" si="3"/>
        <v>-76</v>
      </c>
      <c r="Q203" s="30">
        <f t="shared" si="3"/>
        <v>660</v>
      </c>
      <c r="R203" s="30">
        <f t="shared" si="3"/>
        <v>153</v>
      </c>
      <c r="S203" s="30">
        <f t="shared" si="3"/>
        <v>431</v>
      </c>
    </row>
    <row r="204" spans="2:19" s="44" customFormat="1" ht="8.25" customHeight="1" x14ac:dyDescent="0.3">
      <c r="B204" s="42">
        <v>405</v>
      </c>
      <c r="C204" s="29" t="str">
        <f>VLOOKUP(B204,[1]Tabelle1!$A$1:$C$68,2,FALSE)</f>
        <v>Wilhelmshaven, Stadt</v>
      </c>
      <c r="D204" s="43">
        <v>2019</v>
      </c>
      <c r="E204" s="30">
        <f>VLOOKUP(B204,[2]A22_2019_roh!$B$2:$M$56,3,FALSE)</f>
        <v>1550</v>
      </c>
      <c r="F204" s="30">
        <f>VLOOKUP(B204,[2]A22_2019_roh!$B$2:$M$56,4,FALSE)</f>
        <v>338</v>
      </c>
      <c r="G204" s="30">
        <f>VLOOKUP(B204,[2]A22_2019_roh!$B$2:$M$56,5,FALSE)</f>
        <v>1212</v>
      </c>
      <c r="H204" s="30">
        <f>VLOOKUP(B204,[2]A22_2019_roh!$B$2:$M$56,6,FALSE)</f>
        <v>1067</v>
      </c>
      <c r="I204" s="30">
        <f>VLOOKUP(B204,[2]A22_2019_roh!$B$2:$M$56,7,FALSE)</f>
        <v>483</v>
      </c>
      <c r="J204" s="30">
        <f>VLOOKUP(B204,[2]A22_2019_roh!$B$2:$M$56,8,FALSE)</f>
        <v>1242</v>
      </c>
      <c r="K204" s="30">
        <f>VLOOKUP(B204,[2]A22_2019_roh!$B$2:$M$56,9,FALSE)</f>
        <v>370</v>
      </c>
      <c r="L204" s="30">
        <f>VLOOKUP(B204,[2]A22_2019_roh!$B$2:$M$56,10,FALSE)</f>
        <v>872</v>
      </c>
      <c r="M204" s="30">
        <f>VLOOKUP(B204,[2]A22_2019_roh!$B$2:$M$56,11,FALSE)</f>
        <v>951</v>
      </c>
      <c r="N204" s="30">
        <f>VLOOKUP(B204,[2]A22_2019_roh!$B$2:$M$56,12,FALSE)</f>
        <v>291</v>
      </c>
      <c r="O204" s="30">
        <f t="shared" si="3"/>
        <v>308</v>
      </c>
      <c r="P204" s="30">
        <f t="shared" si="3"/>
        <v>-32</v>
      </c>
      <c r="Q204" s="30">
        <f t="shared" si="3"/>
        <v>340</v>
      </c>
      <c r="R204" s="30">
        <f t="shared" si="3"/>
        <v>116</v>
      </c>
      <c r="S204" s="30">
        <f t="shared" si="3"/>
        <v>192</v>
      </c>
    </row>
    <row r="205" spans="2:19" s="44" customFormat="1" ht="8.25" customHeight="1" x14ac:dyDescent="0.3">
      <c r="B205" s="42">
        <v>451</v>
      </c>
      <c r="C205" s="29" t="str">
        <f>VLOOKUP(B205,[1]Tabelle1!$A$1:$C$68,2,FALSE)</f>
        <v>Ammerland</v>
      </c>
      <c r="D205" s="43">
        <v>2019</v>
      </c>
      <c r="E205" s="30">
        <f>VLOOKUP(B205,[2]A22_2019_roh!$B$2:$M$56,3,FALSE)</f>
        <v>1900</v>
      </c>
      <c r="F205" s="30">
        <f>VLOOKUP(B205,[2]A22_2019_roh!$B$2:$M$56,4,FALSE)</f>
        <v>203</v>
      </c>
      <c r="G205" s="30">
        <f>VLOOKUP(B205,[2]A22_2019_roh!$B$2:$M$56,5,FALSE)</f>
        <v>1697</v>
      </c>
      <c r="H205" s="30">
        <f>VLOOKUP(B205,[2]A22_2019_roh!$B$2:$M$56,6,FALSE)</f>
        <v>1192</v>
      </c>
      <c r="I205" s="30">
        <f>VLOOKUP(B205,[2]A22_2019_roh!$B$2:$M$56,7,FALSE)</f>
        <v>708</v>
      </c>
      <c r="J205" s="30">
        <f>VLOOKUP(B205,[2]A22_2019_roh!$B$2:$M$56,8,FALSE)</f>
        <v>1557</v>
      </c>
      <c r="K205" s="30">
        <f>VLOOKUP(B205,[2]A22_2019_roh!$B$2:$M$56,9,FALSE)</f>
        <v>203</v>
      </c>
      <c r="L205" s="30">
        <f>VLOOKUP(B205,[2]A22_2019_roh!$B$2:$M$56,10,FALSE)</f>
        <v>1354</v>
      </c>
      <c r="M205" s="30">
        <f>VLOOKUP(B205,[2]A22_2019_roh!$B$2:$M$56,11,FALSE)</f>
        <v>1062</v>
      </c>
      <c r="N205" s="30">
        <f>VLOOKUP(B205,[2]A22_2019_roh!$B$2:$M$56,12,FALSE)</f>
        <v>495</v>
      </c>
      <c r="O205" s="30">
        <f t="shared" si="3"/>
        <v>343</v>
      </c>
      <c r="P205" s="30">
        <f t="shared" si="3"/>
        <v>0</v>
      </c>
      <c r="Q205" s="30">
        <f t="shared" si="3"/>
        <v>343</v>
      </c>
      <c r="R205" s="30">
        <f t="shared" si="3"/>
        <v>130</v>
      </c>
      <c r="S205" s="30">
        <f t="shared" si="3"/>
        <v>213</v>
      </c>
    </row>
    <row r="206" spans="2:19" s="44" customFormat="1" ht="8.25" customHeight="1" x14ac:dyDescent="0.3">
      <c r="B206" s="42">
        <v>452</v>
      </c>
      <c r="C206" s="29" t="str">
        <f>VLOOKUP(B206,[1]Tabelle1!$A$1:$C$68,2,FALSE)</f>
        <v>Aurich</v>
      </c>
      <c r="D206" s="43">
        <v>2019</v>
      </c>
      <c r="E206" s="30">
        <f>VLOOKUP(B206,[2]A22_2019_roh!$B$2:$M$56,3,FALSE)</f>
        <v>1925</v>
      </c>
      <c r="F206" s="30">
        <f>VLOOKUP(B206,[2]A22_2019_roh!$B$2:$M$56,4,FALSE)</f>
        <v>338</v>
      </c>
      <c r="G206" s="30">
        <f>VLOOKUP(B206,[2]A22_2019_roh!$B$2:$M$56,5,FALSE)</f>
        <v>1587</v>
      </c>
      <c r="H206" s="30">
        <f>VLOOKUP(B206,[2]A22_2019_roh!$B$2:$M$56,6,FALSE)</f>
        <v>1142</v>
      </c>
      <c r="I206" s="30">
        <f>VLOOKUP(B206,[2]A22_2019_roh!$B$2:$M$56,7,FALSE)</f>
        <v>783</v>
      </c>
      <c r="J206" s="30">
        <f>VLOOKUP(B206,[2]A22_2019_roh!$B$2:$M$56,8,FALSE)</f>
        <v>2041</v>
      </c>
      <c r="K206" s="30">
        <f>VLOOKUP(B206,[2]A22_2019_roh!$B$2:$M$56,9,FALSE)</f>
        <v>403</v>
      </c>
      <c r="L206" s="30">
        <f>VLOOKUP(B206,[2]A22_2019_roh!$B$2:$M$56,10,FALSE)</f>
        <v>1638</v>
      </c>
      <c r="M206" s="30">
        <f>VLOOKUP(B206,[2]A22_2019_roh!$B$2:$M$56,11,FALSE)</f>
        <v>1292</v>
      </c>
      <c r="N206" s="30">
        <f>VLOOKUP(B206,[2]A22_2019_roh!$B$2:$M$56,12,FALSE)</f>
        <v>749</v>
      </c>
      <c r="O206" s="30">
        <f t="shared" si="3"/>
        <v>-116</v>
      </c>
      <c r="P206" s="30">
        <f t="shared" si="3"/>
        <v>-65</v>
      </c>
      <c r="Q206" s="30">
        <f t="shared" si="3"/>
        <v>-51</v>
      </c>
      <c r="R206" s="30">
        <f t="shared" si="3"/>
        <v>-150</v>
      </c>
      <c r="S206" s="30">
        <f t="shared" si="3"/>
        <v>34</v>
      </c>
    </row>
    <row r="207" spans="2:19" s="44" customFormat="1" ht="8.25" customHeight="1" x14ac:dyDescent="0.3">
      <c r="B207" s="42">
        <v>453</v>
      </c>
      <c r="C207" s="29" t="str">
        <f>VLOOKUP(B207,[1]Tabelle1!$A$1:$C$68,2,FALSE)</f>
        <v>Cloppenburg</v>
      </c>
      <c r="D207" s="43">
        <v>2019</v>
      </c>
      <c r="E207" s="30">
        <f>VLOOKUP(B207,[2]A22_2019_roh!$B$2:$M$56,3,FALSE)</f>
        <v>9970</v>
      </c>
      <c r="F207" s="30">
        <f>VLOOKUP(B207,[2]A22_2019_roh!$B$2:$M$56,4,FALSE)</f>
        <v>241</v>
      </c>
      <c r="G207" s="30">
        <f>VLOOKUP(B207,[2]A22_2019_roh!$B$2:$M$56,5,FALSE)</f>
        <v>9729</v>
      </c>
      <c r="H207" s="30">
        <f>VLOOKUP(B207,[2]A22_2019_roh!$B$2:$M$56,6,FALSE)</f>
        <v>6630</v>
      </c>
      <c r="I207" s="30">
        <f>VLOOKUP(B207,[2]A22_2019_roh!$B$2:$M$56,7,FALSE)</f>
        <v>3340</v>
      </c>
      <c r="J207" s="30">
        <f>VLOOKUP(B207,[2]A22_2019_roh!$B$2:$M$56,8,FALSE)</f>
        <v>9364</v>
      </c>
      <c r="K207" s="30">
        <f>VLOOKUP(B207,[2]A22_2019_roh!$B$2:$M$56,9,FALSE)</f>
        <v>269</v>
      </c>
      <c r="L207" s="30">
        <f>VLOOKUP(B207,[2]A22_2019_roh!$B$2:$M$56,10,FALSE)</f>
        <v>9095</v>
      </c>
      <c r="M207" s="30">
        <f>VLOOKUP(B207,[2]A22_2019_roh!$B$2:$M$56,11,FALSE)</f>
        <v>6371</v>
      </c>
      <c r="N207" s="30">
        <f>VLOOKUP(B207,[2]A22_2019_roh!$B$2:$M$56,12,FALSE)</f>
        <v>2993</v>
      </c>
      <c r="O207" s="30">
        <f t="shared" si="3"/>
        <v>606</v>
      </c>
      <c r="P207" s="30">
        <f t="shared" si="3"/>
        <v>-28</v>
      </c>
      <c r="Q207" s="30">
        <f t="shared" si="3"/>
        <v>634</v>
      </c>
      <c r="R207" s="30">
        <f t="shared" si="3"/>
        <v>259</v>
      </c>
      <c r="S207" s="30">
        <f t="shared" si="3"/>
        <v>347</v>
      </c>
    </row>
    <row r="208" spans="2:19" s="44" customFormat="1" ht="8.25" customHeight="1" x14ac:dyDescent="0.3">
      <c r="B208" s="42">
        <v>454</v>
      </c>
      <c r="C208" s="29" t="str">
        <f>VLOOKUP(B208,[1]Tabelle1!$A$1:$C$68,2,FALSE)</f>
        <v>Emsland</v>
      </c>
      <c r="D208" s="43">
        <v>2019</v>
      </c>
      <c r="E208" s="30">
        <f>VLOOKUP(B208,[2]A22_2019_roh!$B$2:$M$56,3,FALSE)</f>
        <v>10377</v>
      </c>
      <c r="F208" s="30">
        <f>VLOOKUP(B208,[2]A22_2019_roh!$B$2:$M$56,4,FALSE)</f>
        <v>540</v>
      </c>
      <c r="G208" s="30">
        <f>VLOOKUP(B208,[2]A22_2019_roh!$B$2:$M$56,5,FALSE)</f>
        <v>9837</v>
      </c>
      <c r="H208" s="30">
        <f>VLOOKUP(B208,[2]A22_2019_roh!$B$2:$M$56,6,FALSE)</f>
        <v>7291</v>
      </c>
      <c r="I208" s="30">
        <f>VLOOKUP(B208,[2]A22_2019_roh!$B$2:$M$56,7,FALSE)</f>
        <v>3086</v>
      </c>
      <c r="J208" s="30">
        <f>VLOOKUP(B208,[2]A22_2019_roh!$B$2:$M$56,8,FALSE)</f>
        <v>9157</v>
      </c>
      <c r="K208" s="30">
        <f>VLOOKUP(B208,[2]A22_2019_roh!$B$2:$M$56,9,FALSE)</f>
        <v>656</v>
      </c>
      <c r="L208" s="30">
        <f>VLOOKUP(B208,[2]A22_2019_roh!$B$2:$M$56,10,FALSE)</f>
        <v>8501</v>
      </c>
      <c r="M208" s="30">
        <f>VLOOKUP(B208,[2]A22_2019_roh!$B$2:$M$56,11,FALSE)</f>
        <v>6875</v>
      </c>
      <c r="N208" s="30">
        <f>VLOOKUP(B208,[2]A22_2019_roh!$B$2:$M$56,12,FALSE)</f>
        <v>2282</v>
      </c>
      <c r="O208" s="30">
        <f t="shared" si="3"/>
        <v>1220</v>
      </c>
      <c r="P208" s="30">
        <f t="shared" si="3"/>
        <v>-116</v>
      </c>
      <c r="Q208" s="30">
        <f t="shared" si="3"/>
        <v>1336</v>
      </c>
      <c r="R208" s="30">
        <f t="shared" si="3"/>
        <v>416</v>
      </c>
      <c r="S208" s="30">
        <f t="shared" si="3"/>
        <v>804</v>
      </c>
    </row>
    <row r="209" spans="2:19" s="44" customFormat="1" ht="8.25" customHeight="1" x14ac:dyDescent="0.3">
      <c r="B209" s="42">
        <v>455</v>
      </c>
      <c r="C209" s="29" t="str">
        <f>VLOOKUP(B209,[1]Tabelle1!$A$1:$C$68,2,FALSE)</f>
        <v>Friesland</v>
      </c>
      <c r="D209" s="43">
        <v>2019</v>
      </c>
      <c r="E209" s="30">
        <f>VLOOKUP(B209,[2]A22_2019_roh!$B$2:$M$56,3,FALSE)</f>
        <v>823</v>
      </c>
      <c r="F209" s="30">
        <f>VLOOKUP(B209,[2]A22_2019_roh!$B$2:$M$56,4,FALSE)</f>
        <v>231</v>
      </c>
      <c r="G209" s="30">
        <f>VLOOKUP(B209,[2]A22_2019_roh!$B$2:$M$56,5,FALSE)</f>
        <v>592</v>
      </c>
      <c r="H209" s="30">
        <f>VLOOKUP(B209,[2]A22_2019_roh!$B$2:$M$56,6,FALSE)</f>
        <v>525</v>
      </c>
      <c r="I209" s="30">
        <f>VLOOKUP(B209,[2]A22_2019_roh!$B$2:$M$56,7,FALSE)</f>
        <v>298</v>
      </c>
      <c r="J209" s="30">
        <f>VLOOKUP(B209,[2]A22_2019_roh!$B$2:$M$56,8,FALSE)</f>
        <v>751</v>
      </c>
      <c r="K209" s="30">
        <f>VLOOKUP(B209,[2]A22_2019_roh!$B$2:$M$56,9,FALSE)</f>
        <v>227</v>
      </c>
      <c r="L209" s="30">
        <f>VLOOKUP(B209,[2]A22_2019_roh!$B$2:$M$56,10,FALSE)</f>
        <v>524</v>
      </c>
      <c r="M209" s="30">
        <f>VLOOKUP(B209,[2]A22_2019_roh!$B$2:$M$56,11,FALSE)</f>
        <v>493</v>
      </c>
      <c r="N209" s="30">
        <f>VLOOKUP(B209,[2]A22_2019_roh!$B$2:$M$56,12,FALSE)</f>
        <v>258</v>
      </c>
      <c r="O209" s="30">
        <f t="shared" si="3"/>
        <v>72</v>
      </c>
      <c r="P209" s="30">
        <f t="shared" si="3"/>
        <v>4</v>
      </c>
      <c r="Q209" s="30">
        <f t="shared" si="3"/>
        <v>68</v>
      </c>
      <c r="R209" s="30">
        <f t="shared" si="3"/>
        <v>32</v>
      </c>
      <c r="S209" s="30">
        <f t="shared" si="3"/>
        <v>40</v>
      </c>
    </row>
    <row r="210" spans="2:19" s="44" customFormat="1" ht="8.25" customHeight="1" x14ac:dyDescent="0.3">
      <c r="B210" s="42">
        <v>456</v>
      </c>
      <c r="C210" s="29" t="str">
        <f>VLOOKUP(B210,[1]Tabelle1!$A$1:$C$68,2,FALSE)</f>
        <v>Grafschaft Bentheim</v>
      </c>
      <c r="D210" s="43">
        <v>2019</v>
      </c>
      <c r="E210" s="30">
        <f>VLOOKUP(B210,[2]A22_2019_roh!$B$2:$M$56,3,FALSE)</f>
        <v>2185</v>
      </c>
      <c r="F210" s="30">
        <f>VLOOKUP(B210,[2]A22_2019_roh!$B$2:$M$56,4,FALSE)</f>
        <v>192</v>
      </c>
      <c r="G210" s="30">
        <f>VLOOKUP(B210,[2]A22_2019_roh!$B$2:$M$56,5,FALSE)</f>
        <v>1993</v>
      </c>
      <c r="H210" s="30">
        <f>VLOOKUP(B210,[2]A22_2019_roh!$B$2:$M$56,6,FALSE)</f>
        <v>1397</v>
      </c>
      <c r="I210" s="30">
        <f>VLOOKUP(B210,[2]A22_2019_roh!$B$2:$M$56,7,FALSE)</f>
        <v>788</v>
      </c>
      <c r="J210" s="30">
        <f>VLOOKUP(B210,[2]A22_2019_roh!$B$2:$M$56,8,FALSE)</f>
        <v>1712</v>
      </c>
      <c r="K210" s="30">
        <f>VLOOKUP(B210,[2]A22_2019_roh!$B$2:$M$56,9,FALSE)</f>
        <v>227</v>
      </c>
      <c r="L210" s="30">
        <f>VLOOKUP(B210,[2]A22_2019_roh!$B$2:$M$56,10,FALSE)</f>
        <v>1485</v>
      </c>
      <c r="M210" s="30">
        <f>VLOOKUP(B210,[2]A22_2019_roh!$B$2:$M$56,11,FALSE)</f>
        <v>1117</v>
      </c>
      <c r="N210" s="30">
        <f>VLOOKUP(B210,[2]A22_2019_roh!$B$2:$M$56,12,FALSE)</f>
        <v>595</v>
      </c>
      <c r="O210" s="30">
        <f t="shared" si="3"/>
        <v>473</v>
      </c>
      <c r="P210" s="30">
        <f t="shared" si="3"/>
        <v>-35</v>
      </c>
      <c r="Q210" s="30">
        <f t="shared" si="3"/>
        <v>508</v>
      </c>
      <c r="R210" s="30">
        <f t="shared" si="3"/>
        <v>280</v>
      </c>
      <c r="S210" s="30">
        <f t="shared" si="3"/>
        <v>193</v>
      </c>
    </row>
    <row r="211" spans="2:19" s="44" customFormat="1" ht="8.25" customHeight="1" x14ac:dyDescent="0.3">
      <c r="B211" s="42">
        <v>457</v>
      </c>
      <c r="C211" s="29" t="str">
        <f>VLOOKUP(B211,[1]Tabelle1!$A$1:$C$68,2,FALSE)</f>
        <v>Leer</v>
      </c>
      <c r="D211" s="43">
        <v>2019</v>
      </c>
      <c r="E211" s="30">
        <f>VLOOKUP(B211,[2]A22_2019_roh!$B$2:$M$56,3,FALSE)</f>
        <v>2601</v>
      </c>
      <c r="F211" s="30">
        <f>VLOOKUP(B211,[2]A22_2019_roh!$B$2:$M$56,4,FALSE)</f>
        <v>331</v>
      </c>
      <c r="G211" s="30">
        <f>VLOOKUP(B211,[2]A22_2019_roh!$B$2:$M$56,5,FALSE)</f>
        <v>2270</v>
      </c>
      <c r="H211" s="30">
        <f>VLOOKUP(B211,[2]A22_2019_roh!$B$2:$M$56,6,FALSE)</f>
        <v>1835</v>
      </c>
      <c r="I211" s="30">
        <f>VLOOKUP(B211,[2]A22_2019_roh!$B$2:$M$56,7,FALSE)</f>
        <v>766</v>
      </c>
      <c r="J211" s="30">
        <f>VLOOKUP(B211,[2]A22_2019_roh!$B$2:$M$56,8,FALSE)</f>
        <v>2171</v>
      </c>
      <c r="K211" s="30">
        <f>VLOOKUP(B211,[2]A22_2019_roh!$B$2:$M$56,9,FALSE)</f>
        <v>410</v>
      </c>
      <c r="L211" s="30">
        <f>VLOOKUP(B211,[2]A22_2019_roh!$B$2:$M$56,10,FALSE)</f>
        <v>1761</v>
      </c>
      <c r="M211" s="30">
        <f>VLOOKUP(B211,[2]A22_2019_roh!$B$2:$M$56,11,FALSE)</f>
        <v>1662</v>
      </c>
      <c r="N211" s="30">
        <f>VLOOKUP(B211,[2]A22_2019_roh!$B$2:$M$56,12,FALSE)</f>
        <v>509</v>
      </c>
      <c r="O211" s="30">
        <f t="shared" si="3"/>
        <v>430</v>
      </c>
      <c r="P211" s="30">
        <f t="shared" si="3"/>
        <v>-79</v>
      </c>
      <c r="Q211" s="30">
        <f t="shared" si="3"/>
        <v>509</v>
      </c>
      <c r="R211" s="30">
        <f t="shared" si="3"/>
        <v>173</v>
      </c>
      <c r="S211" s="30">
        <f t="shared" si="3"/>
        <v>257</v>
      </c>
    </row>
    <row r="212" spans="2:19" s="44" customFormat="1" ht="8.25" customHeight="1" x14ac:dyDescent="0.3">
      <c r="B212" s="42">
        <v>458</v>
      </c>
      <c r="C212" s="29" t="str">
        <f>VLOOKUP(B212,[1]Tabelle1!$A$1:$C$68,2,FALSE)</f>
        <v>Oldenburg</v>
      </c>
      <c r="D212" s="43">
        <v>2019</v>
      </c>
      <c r="E212" s="30">
        <f>VLOOKUP(B212,[2]A22_2019_roh!$B$2:$M$56,3,FALSE)</f>
        <v>5014</v>
      </c>
      <c r="F212" s="30">
        <f>VLOOKUP(B212,[2]A22_2019_roh!$B$2:$M$56,4,FALSE)</f>
        <v>235</v>
      </c>
      <c r="G212" s="30">
        <f>VLOOKUP(B212,[2]A22_2019_roh!$B$2:$M$56,5,FALSE)</f>
        <v>4779</v>
      </c>
      <c r="H212" s="30">
        <f>VLOOKUP(B212,[2]A22_2019_roh!$B$2:$M$56,6,FALSE)</f>
        <v>2605</v>
      </c>
      <c r="I212" s="30">
        <f>VLOOKUP(B212,[2]A22_2019_roh!$B$2:$M$56,7,FALSE)</f>
        <v>2409</v>
      </c>
      <c r="J212" s="30">
        <f>VLOOKUP(B212,[2]A22_2019_roh!$B$2:$M$56,8,FALSE)</f>
        <v>4535</v>
      </c>
      <c r="K212" s="30">
        <f>VLOOKUP(B212,[2]A22_2019_roh!$B$2:$M$56,9,FALSE)</f>
        <v>297</v>
      </c>
      <c r="L212" s="30">
        <f>VLOOKUP(B212,[2]A22_2019_roh!$B$2:$M$56,10,FALSE)</f>
        <v>4238</v>
      </c>
      <c r="M212" s="30">
        <f>VLOOKUP(B212,[2]A22_2019_roh!$B$2:$M$56,11,FALSE)</f>
        <v>2380</v>
      </c>
      <c r="N212" s="30">
        <f>VLOOKUP(B212,[2]A22_2019_roh!$B$2:$M$56,12,FALSE)</f>
        <v>2155</v>
      </c>
      <c r="O212" s="30">
        <f t="shared" si="3"/>
        <v>479</v>
      </c>
      <c r="P212" s="30">
        <f t="shared" si="3"/>
        <v>-62</v>
      </c>
      <c r="Q212" s="30">
        <f t="shared" si="3"/>
        <v>541</v>
      </c>
      <c r="R212" s="30">
        <f t="shared" si="3"/>
        <v>225</v>
      </c>
      <c r="S212" s="30">
        <f t="shared" si="3"/>
        <v>254</v>
      </c>
    </row>
    <row r="213" spans="2:19" s="44" customFormat="1" ht="8.25" customHeight="1" x14ac:dyDescent="0.3">
      <c r="B213" s="42">
        <v>459</v>
      </c>
      <c r="C213" s="29" t="str">
        <f>VLOOKUP(B213,[1]Tabelle1!$A$1:$C$68,2,FALSE)</f>
        <v>Osnabrück</v>
      </c>
      <c r="D213" s="43">
        <v>2019</v>
      </c>
      <c r="E213" s="30">
        <f>VLOOKUP(B213,[2]A22_2019_roh!$B$2:$M$56,3,FALSE)</f>
        <v>8425</v>
      </c>
      <c r="F213" s="30">
        <f>VLOOKUP(B213,[2]A22_2019_roh!$B$2:$M$56,4,FALSE)</f>
        <v>540</v>
      </c>
      <c r="G213" s="30">
        <f>VLOOKUP(B213,[2]A22_2019_roh!$B$2:$M$56,5,FALSE)</f>
        <v>7885</v>
      </c>
      <c r="H213" s="30">
        <f>VLOOKUP(B213,[2]A22_2019_roh!$B$2:$M$56,6,FALSE)</f>
        <v>5151</v>
      </c>
      <c r="I213" s="30">
        <f>VLOOKUP(B213,[2]A22_2019_roh!$B$2:$M$56,7,FALSE)</f>
        <v>3274</v>
      </c>
      <c r="J213" s="30">
        <f>VLOOKUP(B213,[2]A22_2019_roh!$B$2:$M$56,8,FALSE)</f>
        <v>4859</v>
      </c>
      <c r="K213" s="30">
        <f>VLOOKUP(B213,[2]A22_2019_roh!$B$2:$M$56,9,FALSE)</f>
        <v>754</v>
      </c>
      <c r="L213" s="30">
        <f>VLOOKUP(B213,[2]A22_2019_roh!$B$2:$M$56,10,FALSE)</f>
        <v>4105</v>
      </c>
      <c r="M213" s="30">
        <f>VLOOKUP(B213,[2]A22_2019_roh!$B$2:$M$56,11,FALSE)</f>
        <v>3219</v>
      </c>
      <c r="N213" s="30">
        <f>VLOOKUP(B213,[2]A22_2019_roh!$B$2:$M$56,12,FALSE)</f>
        <v>1640</v>
      </c>
      <c r="O213" s="30">
        <f t="shared" si="3"/>
        <v>3566</v>
      </c>
      <c r="P213" s="30">
        <f t="shared" si="3"/>
        <v>-214</v>
      </c>
      <c r="Q213" s="30">
        <f t="shared" si="3"/>
        <v>3780</v>
      </c>
      <c r="R213" s="30">
        <f t="shared" si="3"/>
        <v>1932</v>
      </c>
      <c r="S213" s="30">
        <f t="shared" si="3"/>
        <v>1634</v>
      </c>
    </row>
    <row r="214" spans="2:19" s="44" customFormat="1" ht="8.25" customHeight="1" x14ac:dyDescent="0.3">
      <c r="B214" s="42">
        <v>460</v>
      </c>
      <c r="C214" s="29" t="str">
        <f>VLOOKUP(B214,[1]Tabelle1!$A$1:$C$68,2,FALSE)</f>
        <v>Vechta</v>
      </c>
      <c r="D214" s="43">
        <v>2019</v>
      </c>
      <c r="E214" s="30">
        <f>VLOOKUP(B214,[2]A22_2019_roh!$B$2:$M$56,3,FALSE)</f>
        <v>4323</v>
      </c>
      <c r="F214" s="30">
        <f>VLOOKUP(B214,[2]A22_2019_roh!$B$2:$M$56,4,FALSE)</f>
        <v>322</v>
      </c>
      <c r="G214" s="30">
        <f>VLOOKUP(B214,[2]A22_2019_roh!$B$2:$M$56,5,FALSE)</f>
        <v>4001</v>
      </c>
      <c r="H214" s="30">
        <f>VLOOKUP(B214,[2]A22_2019_roh!$B$2:$M$56,6,FALSE)</f>
        <v>2481</v>
      </c>
      <c r="I214" s="30">
        <f>VLOOKUP(B214,[2]A22_2019_roh!$B$2:$M$56,7,FALSE)</f>
        <v>1842</v>
      </c>
      <c r="J214" s="30">
        <f>VLOOKUP(B214,[2]A22_2019_roh!$B$2:$M$56,8,FALSE)</f>
        <v>3812</v>
      </c>
      <c r="K214" s="30">
        <f>VLOOKUP(B214,[2]A22_2019_roh!$B$2:$M$56,9,FALSE)</f>
        <v>438</v>
      </c>
      <c r="L214" s="30">
        <f>VLOOKUP(B214,[2]A22_2019_roh!$B$2:$M$56,10,FALSE)</f>
        <v>3374</v>
      </c>
      <c r="M214" s="30">
        <f>VLOOKUP(B214,[2]A22_2019_roh!$B$2:$M$56,11,FALSE)</f>
        <v>2321</v>
      </c>
      <c r="N214" s="30">
        <f>VLOOKUP(B214,[2]A22_2019_roh!$B$2:$M$56,12,FALSE)</f>
        <v>1491</v>
      </c>
      <c r="O214" s="30">
        <f t="shared" si="3"/>
        <v>511</v>
      </c>
      <c r="P214" s="30">
        <f t="shared" si="3"/>
        <v>-116</v>
      </c>
      <c r="Q214" s="30">
        <f t="shared" si="3"/>
        <v>627</v>
      </c>
      <c r="R214" s="30">
        <f t="shared" si="3"/>
        <v>160</v>
      </c>
      <c r="S214" s="30">
        <f t="shared" si="3"/>
        <v>351</v>
      </c>
    </row>
    <row r="215" spans="2:19" s="44" customFormat="1" ht="8.25" customHeight="1" x14ac:dyDescent="0.3">
      <c r="B215" s="42">
        <v>461</v>
      </c>
      <c r="C215" s="29" t="str">
        <f>VLOOKUP(B215,[1]Tabelle1!$A$1:$C$68,2,FALSE)</f>
        <v>Wesermarsch</v>
      </c>
      <c r="D215" s="43">
        <v>2019</v>
      </c>
      <c r="E215" s="30">
        <f>VLOOKUP(B215,[2]A22_2019_roh!$B$2:$M$56,3,FALSE)</f>
        <v>1214</v>
      </c>
      <c r="F215" s="30">
        <f>VLOOKUP(B215,[2]A22_2019_roh!$B$2:$M$56,4,FALSE)</f>
        <v>231</v>
      </c>
      <c r="G215" s="30">
        <f>VLOOKUP(B215,[2]A22_2019_roh!$B$2:$M$56,5,FALSE)</f>
        <v>983</v>
      </c>
      <c r="H215" s="30">
        <f>VLOOKUP(B215,[2]A22_2019_roh!$B$2:$M$56,6,FALSE)</f>
        <v>861</v>
      </c>
      <c r="I215" s="30">
        <f>VLOOKUP(B215,[2]A22_2019_roh!$B$2:$M$56,7,FALSE)</f>
        <v>353</v>
      </c>
      <c r="J215" s="30">
        <f>VLOOKUP(B215,[2]A22_2019_roh!$B$2:$M$56,8,FALSE)</f>
        <v>1096</v>
      </c>
      <c r="K215" s="30">
        <f>VLOOKUP(B215,[2]A22_2019_roh!$B$2:$M$56,9,FALSE)</f>
        <v>289</v>
      </c>
      <c r="L215" s="30">
        <f>VLOOKUP(B215,[2]A22_2019_roh!$B$2:$M$56,10,FALSE)</f>
        <v>807</v>
      </c>
      <c r="M215" s="30">
        <f>VLOOKUP(B215,[2]A22_2019_roh!$B$2:$M$56,11,FALSE)</f>
        <v>798</v>
      </c>
      <c r="N215" s="30">
        <f>VLOOKUP(B215,[2]A22_2019_roh!$B$2:$M$56,12,FALSE)</f>
        <v>298</v>
      </c>
      <c r="O215" s="30">
        <f t="shared" si="3"/>
        <v>118</v>
      </c>
      <c r="P215" s="30">
        <f t="shared" si="3"/>
        <v>-58</v>
      </c>
      <c r="Q215" s="30">
        <f t="shared" si="3"/>
        <v>176</v>
      </c>
      <c r="R215" s="30">
        <f t="shared" si="3"/>
        <v>63</v>
      </c>
      <c r="S215" s="30">
        <f t="shared" si="3"/>
        <v>55</v>
      </c>
    </row>
    <row r="216" spans="2:19" s="44" customFormat="1" ht="8.25" customHeight="1" x14ac:dyDescent="0.3">
      <c r="B216" s="42">
        <v>462</v>
      </c>
      <c r="C216" s="29" t="str">
        <f>VLOOKUP(B216,[1]Tabelle1!$A$1:$C$68,2,FALSE)</f>
        <v>Wittmund</v>
      </c>
      <c r="D216" s="43">
        <v>2019</v>
      </c>
      <c r="E216" s="30">
        <f>VLOOKUP(B216,[2]A22_2019_roh!$B$2:$M$56,3,FALSE)</f>
        <v>590</v>
      </c>
      <c r="F216" s="30">
        <f>VLOOKUP(B216,[2]A22_2019_roh!$B$2:$M$56,4,FALSE)</f>
        <v>131</v>
      </c>
      <c r="G216" s="30">
        <f>VLOOKUP(B216,[2]A22_2019_roh!$B$2:$M$56,5,FALSE)</f>
        <v>459</v>
      </c>
      <c r="H216" s="30">
        <f>VLOOKUP(B216,[2]A22_2019_roh!$B$2:$M$56,6,FALSE)</f>
        <v>329</v>
      </c>
      <c r="I216" s="30">
        <f>VLOOKUP(B216,[2]A22_2019_roh!$B$2:$M$56,7,FALSE)</f>
        <v>261</v>
      </c>
      <c r="J216" s="30">
        <f>VLOOKUP(B216,[2]A22_2019_roh!$B$2:$M$56,8,FALSE)</f>
        <v>444</v>
      </c>
      <c r="K216" s="30">
        <f>VLOOKUP(B216,[2]A22_2019_roh!$B$2:$M$56,9,FALSE)</f>
        <v>115</v>
      </c>
      <c r="L216" s="30">
        <f>VLOOKUP(B216,[2]A22_2019_roh!$B$2:$M$56,10,FALSE)</f>
        <v>329</v>
      </c>
      <c r="M216" s="30">
        <f>VLOOKUP(B216,[2]A22_2019_roh!$B$2:$M$56,11,FALSE)</f>
        <v>255</v>
      </c>
      <c r="N216" s="30">
        <f>VLOOKUP(B216,[2]A22_2019_roh!$B$2:$M$56,12,FALSE)</f>
        <v>189</v>
      </c>
      <c r="O216" s="30">
        <f t="shared" si="3"/>
        <v>146</v>
      </c>
      <c r="P216" s="30">
        <f t="shared" si="3"/>
        <v>16</v>
      </c>
      <c r="Q216" s="30">
        <f t="shared" si="3"/>
        <v>130</v>
      </c>
      <c r="R216" s="30">
        <f t="shared" si="3"/>
        <v>74</v>
      </c>
      <c r="S216" s="30">
        <f t="shared" si="3"/>
        <v>72</v>
      </c>
    </row>
    <row r="217" spans="2:19" s="47" customFormat="1" ht="16.5" customHeight="1" x14ac:dyDescent="0.3">
      <c r="B217" s="45">
        <v>4</v>
      </c>
      <c r="C217" s="33" t="str">
        <f>VLOOKUP(B217,[1]Tabelle1!$A$1:$C$68,2,FALSE)</f>
        <v>Statistische Region Weser-Ems</v>
      </c>
      <c r="D217" s="46">
        <v>2019</v>
      </c>
      <c r="E217" s="34">
        <f>VLOOKUP(B217,[2]A22_2019_roh!$B$2:$M$56,3,FALSE)</f>
        <v>58716</v>
      </c>
      <c r="F217" s="34">
        <f>VLOOKUP(B217,[2]A22_2019_roh!$B$2:$M$56,4,FALSE)</f>
        <v>5262</v>
      </c>
      <c r="G217" s="34">
        <f>VLOOKUP(B217,[2]A22_2019_roh!$B$2:$M$56,5,FALSE)</f>
        <v>53454</v>
      </c>
      <c r="H217" s="34">
        <f>VLOOKUP(B217,[2]A22_2019_roh!$B$2:$M$56,6,FALSE)</f>
        <v>37098</v>
      </c>
      <c r="I217" s="34">
        <f>VLOOKUP(B217,[2]A22_2019_roh!$B$2:$M$56,7,FALSE)</f>
        <v>21618</v>
      </c>
      <c r="J217" s="34">
        <f>VLOOKUP(B217,[2]A22_2019_roh!$B$2:$M$56,8,FALSE)</f>
        <v>48838</v>
      </c>
      <c r="K217" s="34">
        <f>VLOOKUP(B217,[2]A22_2019_roh!$B$2:$M$56,9,FALSE)</f>
        <v>6332</v>
      </c>
      <c r="L217" s="34">
        <f>VLOOKUP(B217,[2]A22_2019_roh!$B$2:$M$56,10,FALSE)</f>
        <v>42506</v>
      </c>
      <c r="M217" s="34">
        <f>VLOOKUP(B217,[2]A22_2019_roh!$B$2:$M$56,11,FALSE)</f>
        <v>32720</v>
      </c>
      <c r="N217" s="34">
        <f>VLOOKUP(B217,[2]A22_2019_roh!$B$2:$M$56,12,FALSE)</f>
        <v>16118</v>
      </c>
      <c r="O217" s="34">
        <f t="shared" si="3"/>
        <v>9878</v>
      </c>
      <c r="P217" s="34">
        <f t="shared" si="3"/>
        <v>-1070</v>
      </c>
      <c r="Q217" s="34">
        <f t="shared" si="3"/>
        <v>10948</v>
      </c>
      <c r="R217" s="34">
        <f t="shared" si="3"/>
        <v>4378</v>
      </c>
      <c r="S217" s="34">
        <f t="shared" si="3"/>
        <v>5500</v>
      </c>
    </row>
    <row r="218" spans="2:19" s="47" customFormat="1" ht="16.5" customHeight="1" x14ac:dyDescent="0.3">
      <c r="B218" s="45">
        <v>0</v>
      </c>
      <c r="C218" s="33" t="str">
        <f>VLOOKUP(B218,[1]Tabelle1!$A$1:$C$68,2,FALSE)</f>
        <v>Niedersachsen</v>
      </c>
      <c r="D218" s="46">
        <v>2019</v>
      </c>
      <c r="E218" s="34">
        <f>VLOOKUP(B218,[2]A22_2019_roh!$B$2:$M$56,3,FALSE)</f>
        <v>151149</v>
      </c>
      <c r="F218" s="34">
        <f>VLOOKUP(B218,[2]A22_2019_roh!$B$2:$M$56,4,FALSE)</f>
        <v>24510</v>
      </c>
      <c r="G218" s="34">
        <f>VLOOKUP(B218,[2]A22_2019_roh!$B$2:$M$56,5,FALSE)</f>
        <v>126639</v>
      </c>
      <c r="H218" s="34">
        <f>VLOOKUP(B218,[2]A22_2019_roh!$B$2:$M$56,6,FALSE)</f>
        <v>92832</v>
      </c>
      <c r="I218" s="34">
        <f>VLOOKUP(B218,[2]A22_2019_roh!$B$2:$M$56,7,FALSE)</f>
        <v>58317</v>
      </c>
      <c r="J218" s="34">
        <f>VLOOKUP(B218,[2]A22_2019_roh!$B$2:$M$56,8,FALSE)</f>
        <v>112933</v>
      </c>
      <c r="K218" s="34">
        <f>VLOOKUP(B218,[2]A22_2019_roh!$B$2:$M$56,9,FALSE)</f>
        <v>23223</v>
      </c>
      <c r="L218" s="34">
        <f>VLOOKUP(B218,[2]A22_2019_roh!$B$2:$M$56,10,FALSE)</f>
        <v>89710</v>
      </c>
      <c r="M218" s="34">
        <f>VLOOKUP(B218,[2]A22_2019_roh!$B$2:$M$56,11,FALSE)</f>
        <v>75305</v>
      </c>
      <c r="N218" s="34">
        <f>VLOOKUP(B218,[2]A22_2019_roh!$B$2:$M$56,12,FALSE)</f>
        <v>37628</v>
      </c>
      <c r="O218" s="34">
        <f t="shared" si="3"/>
        <v>38216</v>
      </c>
      <c r="P218" s="34">
        <f t="shared" si="3"/>
        <v>1287</v>
      </c>
      <c r="Q218" s="34">
        <f t="shared" si="3"/>
        <v>36929</v>
      </c>
      <c r="R218" s="34">
        <f t="shared" si="3"/>
        <v>17527</v>
      </c>
      <c r="S218" s="34">
        <f t="shared" si="3"/>
        <v>20689</v>
      </c>
    </row>
    <row r="219" spans="2:19" s="31" customFormat="1" ht="8.25" customHeight="1" x14ac:dyDescent="0.3">
      <c r="B219" s="48">
        <v>101</v>
      </c>
      <c r="C219" s="29" t="str">
        <f>VLOOKUP(B219,[1]Tabelle1!$A$1:$C$68,2,FALSE)</f>
        <v>Braunschweig, Stadt</v>
      </c>
      <c r="D219" s="49">
        <v>2018</v>
      </c>
      <c r="E219" s="30">
        <v>4169</v>
      </c>
      <c r="F219" s="30">
        <v>657</v>
      </c>
      <c r="G219" s="30">
        <v>3512</v>
      </c>
      <c r="H219" s="30">
        <v>2504</v>
      </c>
      <c r="I219" s="30">
        <v>1665</v>
      </c>
      <c r="J219" s="30">
        <v>3601</v>
      </c>
      <c r="K219" s="30">
        <v>806</v>
      </c>
      <c r="L219" s="30">
        <v>2795</v>
      </c>
      <c r="M219" s="30">
        <v>2339</v>
      </c>
      <c r="N219" s="30">
        <v>1262</v>
      </c>
      <c r="O219" s="30">
        <v>568</v>
      </c>
      <c r="P219" s="30">
        <v>-149</v>
      </c>
      <c r="Q219" s="30">
        <v>717</v>
      </c>
      <c r="R219" s="30">
        <v>165</v>
      </c>
      <c r="S219" s="30">
        <v>403</v>
      </c>
    </row>
    <row r="220" spans="2:19" s="31" customFormat="1" ht="8.25" customHeight="1" x14ac:dyDescent="0.3">
      <c r="B220" s="48">
        <v>102</v>
      </c>
      <c r="C220" s="29" t="str">
        <f>VLOOKUP(B220,[1]Tabelle1!$A$1:$C$68,2,FALSE)</f>
        <v>Salzgitter, Stadt</v>
      </c>
      <c r="D220" s="49">
        <v>2018</v>
      </c>
      <c r="E220" s="30">
        <v>2713</v>
      </c>
      <c r="F220" s="30">
        <v>306</v>
      </c>
      <c r="G220" s="30">
        <v>2407</v>
      </c>
      <c r="H220" s="30">
        <v>1737</v>
      </c>
      <c r="I220" s="30">
        <v>976</v>
      </c>
      <c r="J220" s="30">
        <v>1872</v>
      </c>
      <c r="K220" s="30">
        <v>378</v>
      </c>
      <c r="L220" s="30">
        <v>1494</v>
      </c>
      <c r="M220" s="30">
        <v>1313</v>
      </c>
      <c r="N220" s="30">
        <v>559</v>
      </c>
      <c r="O220" s="30">
        <v>841</v>
      </c>
      <c r="P220" s="30">
        <v>-72</v>
      </c>
      <c r="Q220" s="30">
        <v>913</v>
      </c>
      <c r="R220" s="30">
        <v>424</v>
      </c>
      <c r="S220" s="30">
        <v>417</v>
      </c>
    </row>
    <row r="221" spans="2:19" s="31" customFormat="1" ht="8.25" customHeight="1" x14ac:dyDescent="0.3">
      <c r="B221" s="48">
        <v>103</v>
      </c>
      <c r="C221" s="29" t="str">
        <f>VLOOKUP(B221,[1]Tabelle1!$A$1:$C$68,2,FALSE)</f>
        <v>Wolfsburg, Stadt</v>
      </c>
      <c r="D221" s="49">
        <v>2018</v>
      </c>
      <c r="E221" s="30">
        <v>2139</v>
      </c>
      <c r="F221" s="30">
        <v>245</v>
      </c>
      <c r="G221" s="30">
        <v>1894</v>
      </c>
      <c r="H221" s="30">
        <v>1264</v>
      </c>
      <c r="I221" s="30">
        <v>875</v>
      </c>
      <c r="J221" s="30">
        <v>1475</v>
      </c>
      <c r="K221" s="30">
        <v>246</v>
      </c>
      <c r="L221" s="30">
        <v>1229</v>
      </c>
      <c r="M221" s="30">
        <v>928</v>
      </c>
      <c r="N221" s="30">
        <v>547</v>
      </c>
      <c r="O221" s="30">
        <v>664</v>
      </c>
      <c r="P221" s="30">
        <v>-1</v>
      </c>
      <c r="Q221" s="30">
        <v>665</v>
      </c>
      <c r="R221" s="30">
        <v>336</v>
      </c>
      <c r="S221" s="30">
        <v>328</v>
      </c>
    </row>
    <row r="222" spans="2:19" s="31" customFormat="1" ht="8.25" customHeight="1" x14ac:dyDescent="0.3">
      <c r="B222" s="48">
        <v>151</v>
      </c>
      <c r="C222" s="29" t="str">
        <f>VLOOKUP(B222,[1]Tabelle1!$A$1:$C$68,2,FALSE)</f>
        <v>Gifhorn</v>
      </c>
      <c r="D222" s="49">
        <v>2018</v>
      </c>
      <c r="E222" s="30">
        <v>1464</v>
      </c>
      <c r="F222" s="30">
        <v>304</v>
      </c>
      <c r="G222" s="30">
        <v>1160</v>
      </c>
      <c r="H222" s="30">
        <v>928</v>
      </c>
      <c r="I222" s="30">
        <v>536</v>
      </c>
      <c r="J222" s="30">
        <v>1322</v>
      </c>
      <c r="K222" s="30">
        <v>378</v>
      </c>
      <c r="L222" s="30">
        <v>944</v>
      </c>
      <c r="M222" s="30">
        <v>943</v>
      </c>
      <c r="N222" s="30">
        <v>379</v>
      </c>
      <c r="O222" s="30">
        <v>142</v>
      </c>
      <c r="P222" s="30">
        <v>-74</v>
      </c>
      <c r="Q222" s="30">
        <v>216</v>
      </c>
      <c r="R222" s="30">
        <v>-15</v>
      </c>
      <c r="S222" s="30">
        <v>157</v>
      </c>
    </row>
    <row r="223" spans="2:19" s="31" customFormat="1" ht="8.25" customHeight="1" x14ac:dyDescent="0.3">
      <c r="B223" s="48">
        <v>153</v>
      </c>
      <c r="C223" s="29" t="str">
        <f>VLOOKUP(B223,[1]Tabelle1!$A$1:$C$68,2,FALSE)</f>
        <v>Goslar</v>
      </c>
      <c r="D223" s="49">
        <v>2018</v>
      </c>
      <c r="E223" s="30">
        <v>2836</v>
      </c>
      <c r="F223" s="30">
        <v>261</v>
      </c>
      <c r="G223" s="30">
        <v>2575</v>
      </c>
      <c r="H223" s="30">
        <v>1819</v>
      </c>
      <c r="I223" s="30">
        <v>1017</v>
      </c>
      <c r="J223" s="30">
        <v>1453</v>
      </c>
      <c r="K223" s="30">
        <v>361</v>
      </c>
      <c r="L223" s="30">
        <v>1092</v>
      </c>
      <c r="M223" s="30">
        <v>970</v>
      </c>
      <c r="N223" s="30">
        <v>483</v>
      </c>
      <c r="O223" s="30">
        <v>1383</v>
      </c>
      <c r="P223" s="30">
        <v>-100</v>
      </c>
      <c r="Q223" s="30">
        <v>1483</v>
      </c>
      <c r="R223" s="30">
        <v>849</v>
      </c>
      <c r="S223" s="30">
        <v>534</v>
      </c>
    </row>
    <row r="224" spans="2:19" s="31" customFormat="1" ht="8.25" customHeight="1" x14ac:dyDescent="0.3">
      <c r="B224" s="48">
        <v>154</v>
      </c>
      <c r="C224" s="29" t="str">
        <f>VLOOKUP(B224,[1]Tabelle1!$A$1:$C$68,2,FALSE)</f>
        <v>Helmstedt</v>
      </c>
      <c r="D224" s="49">
        <v>2018</v>
      </c>
      <c r="E224" s="30">
        <v>806</v>
      </c>
      <c r="F224" s="30">
        <v>188</v>
      </c>
      <c r="G224" s="30">
        <v>618</v>
      </c>
      <c r="H224" s="30">
        <v>535</v>
      </c>
      <c r="I224" s="30">
        <v>271</v>
      </c>
      <c r="J224" s="30">
        <v>788</v>
      </c>
      <c r="K224" s="30">
        <v>262</v>
      </c>
      <c r="L224" s="30">
        <v>526</v>
      </c>
      <c r="M224" s="30">
        <v>570</v>
      </c>
      <c r="N224" s="30">
        <v>218</v>
      </c>
      <c r="O224" s="30">
        <v>18</v>
      </c>
      <c r="P224" s="30">
        <v>-74</v>
      </c>
      <c r="Q224" s="30">
        <v>92</v>
      </c>
      <c r="R224" s="30">
        <v>-35</v>
      </c>
      <c r="S224" s="30">
        <v>53</v>
      </c>
    </row>
    <row r="225" spans="2:19" s="31" customFormat="1" ht="8.25" customHeight="1" x14ac:dyDescent="0.3">
      <c r="B225" s="48">
        <v>155</v>
      </c>
      <c r="C225" s="29" t="str">
        <f>VLOOKUP(B225,[1]Tabelle1!$A$1:$C$68,2,FALSE)</f>
        <v>Northeim</v>
      </c>
      <c r="D225" s="49">
        <v>2018</v>
      </c>
      <c r="E225" s="30">
        <v>1104</v>
      </c>
      <c r="F225" s="30">
        <v>227</v>
      </c>
      <c r="G225" s="30">
        <v>877</v>
      </c>
      <c r="H225" s="30">
        <v>670</v>
      </c>
      <c r="I225" s="30">
        <v>434</v>
      </c>
      <c r="J225" s="30">
        <v>778</v>
      </c>
      <c r="K225" s="30">
        <v>267</v>
      </c>
      <c r="L225" s="30">
        <v>511</v>
      </c>
      <c r="M225" s="30">
        <v>533</v>
      </c>
      <c r="N225" s="30">
        <v>245</v>
      </c>
      <c r="O225" s="30">
        <v>326</v>
      </c>
      <c r="P225" s="30">
        <v>-40</v>
      </c>
      <c r="Q225" s="30">
        <v>366</v>
      </c>
      <c r="R225" s="30">
        <v>137</v>
      </c>
      <c r="S225" s="30">
        <v>189</v>
      </c>
    </row>
    <row r="226" spans="2:19" s="31" customFormat="1" ht="8.25" customHeight="1" x14ac:dyDescent="0.3">
      <c r="B226" s="48">
        <v>157</v>
      </c>
      <c r="C226" s="29" t="str">
        <f>VLOOKUP(B226,[1]Tabelle1!$A$1:$C$68,2,FALSE)</f>
        <v>Peine</v>
      </c>
      <c r="D226" s="49">
        <v>2018</v>
      </c>
      <c r="E226" s="30">
        <v>1461</v>
      </c>
      <c r="F226" s="30">
        <v>250</v>
      </c>
      <c r="G226" s="30">
        <v>1211</v>
      </c>
      <c r="H226" s="30">
        <v>979</v>
      </c>
      <c r="I226" s="30">
        <v>482</v>
      </c>
      <c r="J226" s="30">
        <v>1203</v>
      </c>
      <c r="K226" s="30">
        <v>366</v>
      </c>
      <c r="L226" s="30">
        <v>837</v>
      </c>
      <c r="M226" s="30">
        <v>841</v>
      </c>
      <c r="N226" s="30">
        <v>362</v>
      </c>
      <c r="O226" s="30">
        <v>258</v>
      </c>
      <c r="P226" s="30">
        <v>-116</v>
      </c>
      <c r="Q226" s="30">
        <v>374</v>
      </c>
      <c r="R226" s="30">
        <v>138</v>
      </c>
      <c r="S226" s="30">
        <v>120</v>
      </c>
    </row>
    <row r="227" spans="2:19" s="31" customFormat="1" ht="8.25" customHeight="1" x14ac:dyDescent="0.3">
      <c r="B227" s="48">
        <v>158</v>
      </c>
      <c r="C227" s="29" t="str">
        <f>VLOOKUP(B227,[1]Tabelle1!$A$1:$C$68,2,FALSE)</f>
        <v>Wolfenbüttel</v>
      </c>
      <c r="D227" s="49">
        <v>2018</v>
      </c>
      <c r="E227" s="30">
        <v>957</v>
      </c>
      <c r="F227" s="30">
        <v>222</v>
      </c>
      <c r="G227" s="30">
        <v>735</v>
      </c>
      <c r="H227" s="30">
        <v>620</v>
      </c>
      <c r="I227" s="30">
        <v>337</v>
      </c>
      <c r="J227" s="30">
        <v>800</v>
      </c>
      <c r="K227" s="30">
        <v>277</v>
      </c>
      <c r="L227" s="30">
        <v>523</v>
      </c>
      <c r="M227" s="30">
        <v>549</v>
      </c>
      <c r="N227" s="30">
        <v>251</v>
      </c>
      <c r="O227" s="30">
        <v>157</v>
      </c>
      <c r="P227" s="30">
        <v>-55</v>
      </c>
      <c r="Q227" s="30">
        <v>212</v>
      </c>
      <c r="R227" s="30">
        <v>71</v>
      </c>
      <c r="S227" s="30">
        <v>86</v>
      </c>
    </row>
    <row r="228" spans="2:19" s="31" customFormat="1" ht="8.25" customHeight="1" x14ac:dyDescent="0.3">
      <c r="B228" s="48">
        <v>159</v>
      </c>
      <c r="C228" s="29" t="str">
        <f>VLOOKUP(B228,[1]Tabelle1!$A$1:$C$68,2,FALSE)</f>
        <v>Göttingen</v>
      </c>
      <c r="D228" s="49">
        <v>2018</v>
      </c>
      <c r="E228" s="30">
        <v>14983</v>
      </c>
      <c r="F228" s="30">
        <v>6487</v>
      </c>
      <c r="G228" s="30">
        <v>8496</v>
      </c>
      <c r="H228" s="30">
        <v>7411</v>
      </c>
      <c r="I228" s="30">
        <v>7572</v>
      </c>
      <c r="J228" s="30">
        <v>3568</v>
      </c>
      <c r="K228" s="30">
        <v>941</v>
      </c>
      <c r="L228" s="30">
        <v>2627</v>
      </c>
      <c r="M228" s="30">
        <v>1977</v>
      </c>
      <c r="N228" s="30">
        <v>1591</v>
      </c>
      <c r="O228" s="30">
        <v>11415</v>
      </c>
      <c r="P228" s="30">
        <v>5546</v>
      </c>
      <c r="Q228" s="30">
        <v>5869</v>
      </c>
      <c r="R228" s="30">
        <v>5434</v>
      </c>
      <c r="S228" s="30">
        <v>5981</v>
      </c>
    </row>
    <row r="229" spans="2:19" s="35" customFormat="1" ht="16.5" customHeight="1" x14ac:dyDescent="0.3">
      <c r="B229" s="50">
        <v>1</v>
      </c>
      <c r="C229" s="33" t="str">
        <f>VLOOKUP(B229,[1]Tabelle1!$A$1:$C$68,2,FALSE)</f>
        <v>Statistische Region Braunschweig</v>
      </c>
      <c r="D229" s="51">
        <v>2018</v>
      </c>
      <c r="E229" s="34">
        <v>32632</v>
      </c>
      <c r="F229" s="34">
        <v>9147</v>
      </c>
      <c r="G229" s="34">
        <v>23485</v>
      </c>
      <c r="H229" s="34">
        <v>18467</v>
      </c>
      <c r="I229" s="34">
        <v>14165</v>
      </c>
      <c r="J229" s="34">
        <v>16860</v>
      </c>
      <c r="K229" s="34">
        <v>4282</v>
      </c>
      <c r="L229" s="34">
        <v>12578</v>
      </c>
      <c r="M229" s="34">
        <v>10963</v>
      </c>
      <c r="N229" s="34">
        <v>5897</v>
      </c>
      <c r="O229" s="34">
        <v>15772</v>
      </c>
      <c r="P229" s="34">
        <v>4865</v>
      </c>
      <c r="Q229" s="34">
        <v>10907</v>
      </c>
      <c r="R229" s="34">
        <v>7504</v>
      </c>
      <c r="S229" s="34">
        <v>8268</v>
      </c>
    </row>
    <row r="230" spans="2:19" s="31" customFormat="1" ht="8.25" customHeight="1" x14ac:dyDescent="0.3">
      <c r="B230" s="48">
        <v>241</v>
      </c>
      <c r="C230" s="29" t="str">
        <f>VLOOKUP(B230,[1]Tabelle1!$A$1:$C$68,2,FALSE)</f>
        <v>Region Hannover</v>
      </c>
      <c r="D230" s="49">
        <v>2018</v>
      </c>
      <c r="E230" s="30">
        <v>19254</v>
      </c>
      <c r="F230" s="30">
        <v>3452</v>
      </c>
      <c r="G230" s="30">
        <v>15802</v>
      </c>
      <c r="H230" s="30">
        <v>11958</v>
      </c>
      <c r="I230" s="30">
        <v>7296</v>
      </c>
      <c r="J230" s="30">
        <v>14434</v>
      </c>
      <c r="K230" s="30">
        <v>4336</v>
      </c>
      <c r="L230" s="30">
        <v>10098</v>
      </c>
      <c r="M230" s="30">
        <v>9568</v>
      </c>
      <c r="N230" s="30">
        <v>4866</v>
      </c>
      <c r="O230" s="30">
        <v>4820</v>
      </c>
      <c r="P230" s="30">
        <v>-884</v>
      </c>
      <c r="Q230" s="30">
        <v>5704</v>
      </c>
      <c r="R230" s="30">
        <v>2390</v>
      </c>
      <c r="S230" s="30">
        <v>2430</v>
      </c>
    </row>
    <row r="231" spans="2:19" s="31" customFormat="1" ht="8.25" customHeight="1" x14ac:dyDescent="0.3">
      <c r="B231" s="48">
        <v>241001</v>
      </c>
      <c r="C231" s="29" t="str">
        <f>VLOOKUP(B231,[1]Tabelle1!$A$1:$C$68,2,FALSE)</f>
        <v>dav. Hannover, Lhst.</v>
      </c>
      <c r="D231" s="49">
        <v>2018</v>
      </c>
      <c r="E231" s="30">
        <v>11562</v>
      </c>
      <c r="F231" s="30">
        <v>2011</v>
      </c>
      <c r="G231" s="30">
        <v>9551</v>
      </c>
      <c r="H231" s="30">
        <v>6978</v>
      </c>
      <c r="I231" s="30">
        <v>4584</v>
      </c>
      <c r="J231" s="30">
        <v>8419</v>
      </c>
      <c r="K231" s="30">
        <v>2574</v>
      </c>
      <c r="L231" s="30">
        <v>5845</v>
      </c>
      <c r="M231" s="30">
        <v>5482</v>
      </c>
      <c r="N231" s="30">
        <v>2937</v>
      </c>
      <c r="O231" s="30">
        <v>3143</v>
      </c>
      <c r="P231" s="30">
        <v>-563</v>
      </c>
      <c r="Q231" s="30">
        <v>3706</v>
      </c>
      <c r="R231" s="30">
        <v>1496</v>
      </c>
      <c r="S231" s="30">
        <v>1647</v>
      </c>
    </row>
    <row r="232" spans="2:19" s="31" customFormat="1" ht="8.25" customHeight="1" x14ac:dyDescent="0.3">
      <c r="B232" s="48">
        <v>241999</v>
      </c>
      <c r="C232" s="29" t="str">
        <f>VLOOKUP(B232,[1]Tabelle1!$A$1:$C$68,2,FALSE)</f>
        <v>dav. Hannover, Umland</v>
      </c>
      <c r="D232" s="49">
        <v>2018</v>
      </c>
      <c r="E232" s="30">
        <v>7692</v>
      </c>
      <c r="F232" s="30">
        <v>1441</v>
      </c>
      <c r="G232" s="30">
        <v>6251</v>
      </c>
      <c r="H232" s="30">
        <v>4980</v>
      </c>
      <c r="I232" s="30">
        <v>2712</v>
      </c>
      <c r="J232" s="30">
        <v>6015</v>
      </c>
      <c r="K232" s="30">
        <v>1762</v>
      </c>
      <c r="L232" s="30">
        <v>4253</v>
      </c>
      <c r="M232" s="30">
        <v>4086</v>
      </c>
      <c r="N232" s="30">
        <v>1929</v>
      </c>
      <c r="O232" s="30">
        <v>1677</v>
      </c>
      <c r="P232" s="30">
        <v>-321</v>
      </c>
      <c r="Q232" s="30">
        <v>1998</v>
      </c>
      <c r="R232" s="30">
        <v>894</v>
      </c>
      <c r="S232" s="30">
        <v>783</v>
      </c>
    </row>
    <row r="233" spans="2:19" s="31" customFormat="1" ht="8.25" customHeight="1" x14ac:dyDescent="0.3">
      <c r="B233" s="48">
        <v>251</v>
      </c>
      <c r="C233" s="29" t="str">
        <f>VLOOKUP(B233,[1]Tabelle1!$A$1:$C$68,2,FALSE)</f>
        <v>Diepholz</v>
      </c>
      <c r="D233" s="49">
        <v>2018</v>
      </c>
      <c r="E233" s="30">
        <v>5166</v>
      </c>
      <c r="F233" s="30">
        <v>498</v>
      </c>
      <c r="G233" s="30">
        <v>4668</v>
      </c>
      <c r="H233" s="30">
        <v>2921</v>
      </c>
      <c r="I233" s="30">
        <v>2245</v>
      </c>
      <c r="J233" s="30">
        <v>4564</v>
      </c>
      <c r="K233" s="30">
        <v>540</v>
      </c>
      <c r="L233" s="30">
        <v>4024</v>
      </c>
      <c r="M233" s="30">
        <v>2614</v>
      </c>
      <c r="N233" s="30">
        <v>1950</v>
      </c>
      <c r="O233" s="30">
        <v>602</v>
      </c>
      <c r="P233" s="30">
        <v>-42</v>
      </c>
      <c r="Q233" s="30">
        <v>644</v>
      </c>
      <c r="R233" s="30">
        <v>307</v>
      </c>
      <c r="S233" s="30">
        <v>295</v>
      </c>
    </row>
    <row r="234" spans="2:19" s="31" customFormat="1" ht="8.25" customHeight="1" x14ac:dyDescent="0.3">
      <c r="B234" s="48">
        <v>252</v>
      </c>
      <c r="C234" s="29" t="str">
        <f>VLOOKUP(B234,[1]Tabelle1!$A$1:$C$68,2,FALSE)</f>
        <v>Hameln-Pyrmont</v>
      </c>
      <c r="D234" s="49">
        <v>2018</v>
      </c>
      <c r="E234" s="30">
        <v>1845</v>
      </c>
      <c r="F234" s="30">
        <v>407</v>
      </c>
      <c r="G234" s="30">
        <v>1438</v>
      </c>
      <c r="H234" s="30">
        <v>1178</v>
      </c>
      <c r="I234" s="30">
        <v>667</v>
      </c>
      <c r="J234" s="30">
        <v>1408</v>
      </c>
      <c r="K234" s="30">
        <v>412</v>
      </c>
      <c r="L234" s="30">
        <v>996</v>
      </c>
      <c r="M234" s="30">
        <v>974</v>
      </c>
      <c r="N234" s="30">
        <v>434</v>
      </c>
      <c r="O234" s="30">
        <v>437</v>
      </c>
      <c r="P234" s="30">
        <v>-5</v>
      </c>
      <c r="Q234" s="30">
        <v>442</v>
      </c>
      <c r="R234" s="30">
        <v>204</v>
      </c>
      <c r="S234" s="30">
        <v>233</v>
      </c>
    </row>
    <row r="235" spans="2:19" s="31" customFormat="1" ht="8.25" customHeight="1" x14ac:dyDescent="0.3">
      <c r="B235" s="48">
        <v>254</v>
      </c>
      <c r="C235" s="29" t="str">
        <f>VLOOKUP(B235,[1]Tabelle1!$A$1:$C$68,2,FALSE)</f>
        <v>Hildesheim</v>
      </c>
      <c r="D235" s="49">
        <v>2018</v>
      </c>
      <c r="E235" s="30">
        <v>3135</v>
      </c>
      <c r="F235" s="30">
        <v>466</v>
      </c>
      <c r="G235" s="30">
        <v>2669</v>
      </c>
      <c r="H235" s="30">
        <v>1896</v>
      </c>
      <c r="I235" s="30">
        <v>1239</v>
      </c>
      <c r="J235" s="30">
        <v>2320</v>
      </c>
      <c r="K235" s="30">
        <v>581</v>
      </c>
      <c r="L235" s="30">
        <v>1739</v>
      </c>
      <c r="M235" s="30">
        <v>1505</v>
      </c>
      <c r="N235" s="30">
        <v>815</v>
      </c>
      <c r="O235" s="30">
        <v>815</v>
      </c>
      <c r="P235" s="30">
        <v>-115</v>
      </c>
      <c r="Q235" s="30">
        <v>930</v>
      </c>
      <c r="R235" s="30">
        <v>391</v>
      </c>
      <c r="S235" s="30">
        <v>424</v>
      </c>
    </row>
    <row r="236" spans="2:19" s="31" customFormat="1" ht="8.25" customHeight="1" x14ac:dyDescent="0.3">
      <c r="B236" s="48">
        <v>255</v>
      </c>
      <c r="C236" s="29" t="str">
        <f>VLOOKUP(B236,[1]Tabelle1!$A$1:$C$68,2,FALSE)</f>
        <v>Holzminden</v>
      </c>
      <c r="D236" s="49">
        <v>2018</v>
      </c>
      <c r="E236" s="30">
        <v>810</v>
      </c>
      <c r="F236" s="30">
        <v>134</v>
      </c>
      <c r="G236" s="30">
        <v>676</v>
      </c>
      <c r="H236" s="30">
        <v>483</v>
      </c>
      <c r="I236" s="30">
        <v>327</v>
      </c>
      <c r="J236" s="30">
        <v>622</v>
      </c>
      <c r="K236" s="30">
        <v>185</v>
      </c>
      <c r="L236" s="30">
        <v>437</v>
      </c>
      <c r="M236" s="30">
        <v>407</v>
      </c>
      <c r="N236" s="30">
        <v>215</v>
      </c>
      <c r="O236" s="30">
        <v>188</v>
      </c>
      <c r="P236" s="30">
        <v>-51</v>
      </c>
      <c r="Q236" s="30">
        <v>239</v>
      </c>
      <c r="R236" s="30">
        <v>76</v>
      </c>
      <c r="S236" s="30">
        <v>112</v>
      </c>
    </row>
    <row r="237" spans="2:19" s="31" customFormat="1" ht="8.25" customHeight="1" x14ac:dyDescent="0.3">
      <c r="B237" s="48">
        <v>256</v>
      </c>
      <c r="C237" s="29" t="str">
        <f>VLOOKUP(B237,[1]Tabelle1!$A$1:$C$68,2,FALSE)</f>
        <v>Nienburg (Weser)</v>
      </c>
      <c r="D237" s="49">
        <v>2018</v>
      </c>
      <c r="E237" s="30">
        <v>3495</v>
      </c>
      <c r="F237" s="30">
        <v>270</v>
      </c>
      <c r="G237" s="30">
        <v>3225</v>
      </c>
      <c r="H237" s="30">
        <v>2174</v>
      </c>
      <c r="I237" s="30">
        <v>1321</v>
      </c>
      <c r="J237" s="30">
        <v>3192</v>
      </c>
      <c r="K237" s="30">
        <v>395</v>
      </c>
      <c r="L237" s="30">
        <v>2797</v>
      </c>
      <c r="M237" s="30">
        <v>2003</v>
      </c>
      <c r="N237" s="30">
        <v>1189</v>
      </c>
      <c r="O237" s="30">
        <v>303</v>
      </c>
      <c r="P237" s="30">
        <v>-125</v>
      </c>
      <c r="Q237" s="30">
        <v>428</v>
      </c>
      <c r="R237" s="30">
        <v>171</v>
      </c>
      <c r="S237" s="30">
        <v>132</v>
      </c>
    </row>
    <row r="238" spans="2:19" s="31" customFormat="1" ht="8.25" customHeight="1" x14ac:dyDescent="0.3">
      <c r="B238" s="48">
        <v>257</v>
      </c>
      <c r="C238" s="29" t="str">
        <f>VLOOKUP(B238,[1]Tabelle1!$A$1:$C$68,2,FALSE)</f>
        <v>Schaumburg</v>
      </c>
      <c r="D238" s="49">
        <v>2018</v>
      </c>
      <c r="E238" s="30">
        <v>1769</v>
      </c>
      <c r="F238" s="30">
        <v>371</v>
      </c>
      <c r="G238" s="30">
        <v>1398</v>
      </c>
      <c r="H238" s="30">
        <v>1198</v>
      </c>
      <c r="I238" s="30">
        <v>571</v>
      </c>
      <c r="J238" s="30">
        <v>1641</v>
      </c>
      <c r="K238" s="30">
        <v>466</v>
      </c>
      <c r="L238" s="30">
        <v>1175</v>
      </c>
      <c r="M238" s="30">
        <v>1170</v>
      </c>
      <c r="N238" s="30">
        <v>471</v>
      </c>
      <c r="O238" s="30">
        <v>128</v>
      </c>
      <c r="P238" s="30">
        <v>-95</v>
      </c>
      <c r="Q238" s="30">
        <v>223</v>
      </c>
      <c r="R238" s="30">
        <v>28</v>
      </c>
      <c r="S238" s="30">
        <v>100</v>
      </c>
    </row>
    <row r="239" spans="2:19" s="35" customFormat="1" ht="16.5" customHeight="1" x14ac:dyDescent="0.3">
      <c r="B239" s="50">
        <v>2</v>
      </c>
      <c r="C239" s="33" t="str">
        <f>VLOOKUP(B239,[1]Tabelle1!$A$1:$C$68,2,FALSE)</f>
        <v>Statistische Region Hannover</v>
      </c>
      <c r="D239" s="51">
        <v>2018</v>
      </c>
      <c r="E239" s="34">
        <v>35474</v>
      </c>
      <c r="F239" s="34">
        <v>5598</v>
      </c>
      <c r="G239" s="34">
        <v>29876</v>
      </c>
      <c r="H239" s="34">
        <v>21808</v>
      </c>
      <c r="I239" s="34">
        <v>13666</v>
      </c>
      <c r="J239" s="34">
        <v>28181</v>
      </c>
      <c r="K239" s="34">
        <v>6915</v>
      </c>
      <c r="L239" s="34">
        <v>21266</v>
      </c>
      <c r="M239" s="34">
        <v>18241</v>
      </c>
      <c r="N239" s="34">
        <v>9940</v>
      </c>
      <c r="O239" s="34">
        <v>7293</v>
      </c>
      <c r="P239" s="34">
        <v>-1317</v>
      </c>
      <c r="Q239" s="34">
        <v>8610</v>
      </c>
      <c r="R239" s="34">
        <v>3567</v>
      </c>
      <c r="S239" s="34">
        <v>3726</v>
      </c>
    </row>
    <row r="240" spans="2:19" s="31" customFormat="1" ht="8.25" customHeight="1" x14ac:dyDescent="0.3">
      <c r="B240" s="48">
        <v>351</v>
      </c>
      <c r="C240" s="29" t="str">
        <f>VLOOKUP(B240,[1]Tabelle1!$A$1:$C$68,2,FALSE)</f>
        <v>Celle</v>
      </c>
      <c r="D240" s="49">
        <v>2018</v>
      </c>
      <c r="E240" s="30">
        <v>2089</v>
      </c>
      <c r="F240" s="30">
        <v>478</v>
      </c>
      <c r="G240" s="30">
        <v>1611</v>
      </c>
      <c r="H240" s="30">
        <v>1290</v>
      </c>
      <c r="I240" s="30">
        <v>799</v>
      </c>
      <c r="J240" s="30">
        <v>1882</v>
      </c>
      <c r="K240" s="30">
        <v>628</v>
      </c>
      <c r="L240" s="30">
        <v>1254</v>
      </c>
      <c r="M240" s="30">
        <v>1193</v>
      </c>
      <c r="N240" s="30">
        <v>689</v>
      </c>
      <c r="O240" s="30">
        <v>207</v>
      </c>
      <c r="P240" s="30">
        <v>-150</v>
      </c>
      <c r="Q240" s="30">
        <v>357</v>
      </c>
      <c r="R240" s="30">
        <v>97</v>
      </c>
      <c r="S240" s="30">
        <v>110</v>
      </c>
    </row>
    <row r="241" spans="2:19" s="31" customFormat="1" ht="8.25" customHeight="1" x14ac:dyDescent="0.3">
      <c r="B241" s="48">
        <v>352</v>
      </c>
      <c r="C241" s="29" t="str">
        <f>VLOOKUP(B241,[1]Tabelle1!$A$1:$C$68,2,FALSE)</f>
        <v>Cuxhaven</v>
      </c>
      <c r="D241" s="49">
        <v>2018</v>
      </c>
      <c r="E241" s="30">
        <v>1849</v>
      </c>
      <c r="F241" s="30">
        <v>430</v>
      </c>
      <c r="G241" s="30">
        <v>1419</v>
      </c>
      <c r="H241" s="30">
        <v>1164</v>
      </c>
      <c r="I241" s="30">
        <v>685</v>
      </c>
      <c r="J241" s="30">
        <v>1528</v>
      </c>
      <c r="K241" s="30">
        <v>502</v>
      </c>
      <c r="L241" s="30">
        <v>1026</v>
      </c>
      <c r="M241" s="30">
        <v>1025</v>
      </c>
      <c r="N241" s="30">
        <v>503</v>
      </c>
      <c r="O241" s="30">
        <v>321</v>
      </c>
      <c r="P241" s="30">
        <v>-72</v>
      </c>
      <c r="Q241" s="30">
        <v>393</v>
      </c>
      <c r="R241" s="30">
        <v>139</v>
      </c>
      <c r="S241" s="30">
        <v>182</v>
      </c>
    </row>
    <row r="242" spans="2:19" s="31" customFormat="1" ht="8.25" customHeight="1" x14ac:dyDescent="0.3">
      <c r="B242" s="48">
        <v>353</v>
      </c>
      <c r="C242" s="29" t="str">
        <f>VLOOKUP(B242,[1]Tabelle1!$A$1:$C$68,2,FALSE)</f>
        <v>Harburg</v>
      </c>
      <c r="D242" s="49">
        <v>2018</v>
      </c>
      <c r="E242" s="30">
        <v>3671</v>
      </c>
      <c r="F242" s="30">
        <v>582</v>
      </c>
      <c r="G242" s="30">
        <v>3089</v>
      </c>
      <c r="H242" s="30">
        <v>2451</v>
      </c>
      <c r="I242" s="30">
        <v>1220</v>
      </c>
      <c r="J242" s="30">
        <v>3021</v>
      </c>
      <c r="K242" s="30">
        <v>747</v>
      </c>
      <c r="L242" s="30">
        <v>2274</v>
      </c>
      <c r="M242" s="30">
        <v>2221</v>
      </c>
      <c r="N242" s="30">
        <v>800</v>
      </c>
      <c r="O242" s="30">
        <v>650</v>
      </c>
      <c r="P242" s="30">
        <v>-165</v>
      </c>
      <c r="Q242" s="30">
        <v>815</v>
      </c>
      <c r="R242" s="30">
        <v>230</v>
      </c>
      <c r="S242" s="30">
        <v>420</v>
      </c>
    </row>
    <row r="243" spans="2:19" s="31" customFormat="1" ht="8.25" customHeight="1" x14ac:dyDescent="0.3">
      <c r="B243" s="48">
        <v>354</v>
      </c>
      <c r="C243" s="29" t="str">
        <f>VLOOKUP(B243,[1]Tabelle1!$A$1:$C$68,2,FALSE)</f>
        <v>Lüchow-Dannenberg</v>
      </c>
      <c r="D243" s="49">
        <v>2018</v>
      </c>
      <c r="E243" s="30">
        <v>474</v>
      </c>
      <c r="F243" s="30">
        <v>125</v>
      </c>
      <c r="G243" s="30">
        <v>349</v>
      </c>
      <c r="H243" s="30">
        <v>306</v>
      </c>
      <c r="I243" s="30">
        <v>168</v>
      </c>
      <c r="J243" s="30">
        <v>415</v>
      </c>
      <c r="K243" s="30">
        <v>153</v>
      </c>
      <c r="L243" s="30">
        <v>262</v>
      </c>
      <c r="M243" s="30">
        <v>265</v>
      </c>
      <c r="N243" s="30">
        <v>150</v>
      </c>
      <c r="O243" s="30">
        <v>59</v>
      </c>
      <c r="P243" s="30">
        <v>-28</v>
      </c>
      <c r="Q243" s="30">
        <v>87</v>
      </c>
      <c r="R243" s="30">
        <v>41</v>
      </c>
      <c r="S243" s="30">
        <v>18</v>
      </c>
    </row>
    <row r="244" spans="2:19" s="31" customFormat="1" ht="8.25" customHeight="1" x14ac:dyDescent="0.3">
      <c r="B244" s="48">
        <v>355</v>
      </c>
      <c r="C244" s="29" t="str">
        <f>VLOOKUP(B244,[1]Tabelle1!$A$1:$C$68,2,FALSE)</f>
        <v>Lüneburg</v>
      </c>
      <c r="D244" s="49">
        <v>2018</v>
      </c>
      <c r="E244" s="30">
        <v>2357</v>
      </c>
      <c r="F244" s="30">
        <v>562</v>
      </c>
      <c r="G244" s="30">
        <v>1795</v>
      </c>
      <c r="H244" s="30">
        <v>1464</v>
      </c>
      <c r="I244" s="30">
        <v>893</v>
      </c>
      <c r="J244" s="30">
        <v>2082</v>
      </c>
      <c r="K244" s="30">
        <v>742</v>
      </c>
      <c r="L244" s="30">
        <v>1340</v>
      </c>
      <c r="M244" s="30">
        <v>1380</v>
      </c>
      <c r="N244" s="30">
        <v>702</v>
      </c>
      <c r="O244" s="30">
        <v>275</v>
      </c>
      <c r="P244" s="30">
        <v>-180</v>
      </c>
      <c r="Q244" s="30">
        <v>455</v>
      </c>
      <c r="R244" s="30">
        <v>84</v>
      </c>
      <c r="S244" s="30">
        <v>191</v>
      </c>
    </row>
    <row r="245" spans="2:19" s="31" customFormat="1" ht="8.25" customHeight="1" x14ac:dyDescent="0.3">
      <c r="B245" s="48">
        <v>356</v>
      </c>
      <c r="C245" s="29" t="str">
        <f>VLOOKUP(B245,[1]Tabelle1!$A$1:$C$68,2,FALSE)</f>
        <v>Osterholz</v>
      </c>
      <c r="D245" s="49">
        <v>2018</v>
      </c>
      <c r="E245" s="30">
        <v>721</v>
      </c>
      <c r="F245" s="30">
        <v>214</v>
      </c>
      <c r="G245" s="30">
        <v>507</v>
      </c>
      <c r="H245" s="30">
        <v>418</v>
      </c>
      <c r="I245" s="30">
        <v>303</v>
      </c>
      <c r="J245" s="30">
        <v>564</v>
      </c>
      <c r="K245" s="30">
        <v>228</v>
      </c>
      <c r="L245" s="30">
        <v>336</v>
      </c>
      <c r="M245" s="30">
        <v>357</v>
      </c>
      <c r="N245" s="30">
        <v>207</v>
      </c>
      <c r="O245" s="30">
        <v>157</v>
      </c>
      <c r="P245" s="30">
        <v>-14</v>
      </c>
      <c r="Q245" s="30">
        <v>171</v>
      </c>
      <c r="R245" s="30">
        <v>61</v>
      </c>
      <c r="S245" s="30">
        <v>96</v>
      </c>
    </row>
    <row r="246" spans="2:19" s="31" customFormat="1" ht="8.25" customHeight="1" x14ac:dyDescent="0.3">
      <c r="B246" s="48">
        <v>357</v>
      </c>
      <c r="C246" s="29" t="str">
        <f>VLOOKUP(B246,[1]Tabelle1!$A$1:$C$68,2,FALSE)</f>
        <v>Rotenburg (Wümme)</v>
      </c>
      <c r="D246" s="49">
        <v>2018</v>
      </c>
      <c r="E246" s="30">
        <v>1734</v>
      </c>
      <c r="F246" s="30">
        <v>353</v>
      </c>
      <c r="G246" s="30">
        <v>1381</v>
      </c>
      <c r="H246" s="30">
        <v>1077</v>
      </c>
      <c r="I246" s="30">
        <v>657</v>
      </c>
      <c r="J246" s="30">
        <v>1419</v>
      </c>
      <c r="K246" s="30">
        <v>386</v>
      </c>
      <c r="L246" s="30">
        <v>1033</v>
      </c>
      <c r="M246" s="30">
        <v>964</v>
      </c>
      <c r="N246" s="30">
        <v>455</v>
      </c>
      <c r="O246" s="30">
        <v>315</v>
      </c>
      <c r="P246" s="30">
        <v>-33</v>
      </c>
      <c r="Q246" s="30">
        <v>348</v>
      </c>
      <c r="R246" s="30">
        <v>113</v>
      </c>
      <c r="S246" s="30">
        <v>202</v>
      </c>
    </row>
    <row r="247" spans="2:19" s="31" customFormat="1" ht="8.25" customHeight="1" x14ac:dyDescent="0.3">
      <c r="B247" s="48">
        <v>358</v>
      </c>
      <c r="C247" s="29" t="str">
        <f>VLOOKUP(B247,[1]Tabelle1!$A$1:$C$68,2,FALSE)</f>
        <v>Heidekreis</v>
      </c>
      <c r="D247" s="49">
        <v>2018</v>
      </c>
      <c r="E247" s="30">
        <v>7574</v>
      </c>
      <c r="F247" s="30">
        <v>328</v>
      </c>
      <c r="G247" s="30">
        <v>7246</v>
      </c>
      <c r="H247" s="30">
        <v>4514</v>
      </c>
      <c r="I247" s="30">
        <v>3060</v>
      </c>
      <c r="J247" s="30">
        <v>1805</v>
      </c>
      <c r="K247" s="30">
        <v>347</v>
      </c>
      <c r="L247" s="30">
        <v>1458</v>
      </c>
      <c r="M247" s="30">
        <v>1222</v>
      </c>
      <c r="N247" s="30">
        <v>583</v>
      </c>
      <c r="O247" s="30">
        <v>5769</v>
      </c>
      <c r="P247" s="30">
        <v>-19</v>
      </c>
      <c r="Q247" s="30">
        <v>5788</v>
      </c>
      <c r="R247" s="30">
        <v>3292</v>
      </c>
      <c r="S247" s="30">
        <v>2477</v>
      </c>
    </row>
    <row r="248" spans="2:19" s="31" customFormat="1" ht="8.25" customHeight="1" x14ac:dyDescent="0.3">
      <c r="B248" s="48">
        <v>359</v>
      </c>
      <c r="C248" s="29" t="str">
        <f>VLOOKUP(B248,[1]Tabelle1!$A$1:$C$68,2,FALSE)</f>
        <v>Stade</v>
      </c>
      <c r="D248" s="49">
        <v>2018</v>
      </c>
      <c r="E248" s="30">
        <v>3222</v>
      </c>
      <c r="F248" s="30">
        <v>499</v>
      </c>
      <c r="G248" s="30">
        <v>2723</v>
      </c>
      <c r="H248" s="30">
        <v>2085</v>
      </c>
      <c r="I248" s="30">
        <v>1137</v>
      </c>
      <c r="J248" s="30">
        <v>2490</v>
      </c>
      <c r="K248" s="30">
        <v>537</v>
      </c>
      <c r="L248" s="30">
        <v>1953</v>
      </c>
      <c r="M248" s="30">
        <v>1760</v>
      </c>
      <c r="N248" s="30">
        <v>730</v>
      </c>
      <c r="O248" s="30">
        <v>732</v>
      </c>
      <c r="P248" s="30">
        <v>-38</v>
      </c>
      <c r="Q248" s="30">
        <v>770</v>
      </c>
      <c r="R248" s="30">
        <v>325</v>
      </c>
      <c r="S248" s="30">
        <v>407</v>
      </c>
    </row>
    <row r="249" spans="2:19" s="31" customFormat="1" ht="8.25" customHeight="1" x14ac:dyDescent="0.3">
      <c r="B249" s="48">
        <v>360</v>
      </c>
      <c r="C249" s="29" t="str">
        <f>VLOOKUP(B249,[1]Tabelle1!$A$1:$C$68,2,FALSE)</f>
        <v>Uelzen</v>
      </c>
      <c r="D249" s="49">
        <v>2018</v>
      </c>
      <c r="E249" s="30">
        <v>951</v>
      </c>
      <c r="F249" s="30">
        <v>232</v>
      </c>
      <c r="G249" s="30">
        <v>719</v>
      </c>
      <c r="H249" s="30">
        <v>607</v>
      </c>
      <c r="I249" s="30">
        <v>344</v>
      </c>
      <c r="J249" s="30">
        <v>757</v>
      </c>
      <c r="K249" s="30">
        <v>263</v>
      </c>
      <c r="L249" s="30">
        <v>494</v>
      </c>
      <c r="M249" s="30">
        <v>519</v>
      </c>
      <c r="N249" s="30">
        <v>238</v>
      </c>
      <c r="O249" s="30">
        <v>194</v>
      </c>
      <c r="P249" s="30">
        <v>-31</v>
      </c>
      <c r="Q249" s="30">
        <v>225</v>
      </c>
      <c r="R249" s="30">
        <v>88</v>
      </c>
      <c r="S249" s="30">
        <v>106</v>
      </c>
    </row>
    <row r="250" spans="2:19" s="31" customFormat="1" ht="8.25" customHeight="1" x14ac:dyDescent="0.3">
      <c r="B250" s="48">
        <v>361</v>
      </c>
      <c r="C250" s="29" t="str">
        <f>VLOOKUP(B250,[1]Tabelle1!$A$1:$C$68,2,FALSE)</f>
        <v>Verden</v>
      </c>
      <c r="D250" s="49">
        <v>2018</v>
      </c>
      <c r="E250" s="30">
        <v>1369</v>
      </c>
      <c r="F250" s="30">
        <v>245</v>
      </c>
      <c r="G250" s="30">
        <v>1124</v>
      </c>
      <c r="H250" s="30">
        <v>864</v>
      </c>
      <c r="I250" s="30">
        <v>505</v>
      </c>
      <c r="J250" s="30">
        <v>1040</v>
      </c>
      <c r="K250" s="30">
        <v>320</v>
      </c>
      <c r="L250" s="30">
        <v>720</v>
      </c>
      <c r="M250" s="30">
        <v>734</v>
      </c>
      <c r="N250" s="30">
        <v>306</v>
      </c>
      <c r="O250" s="30">
        <v>329</v>
      </c>
      <c r="P250" s="30">
        <v>-75</v>
      </c>
      <c r="Q250" s="30">
        <v>404</v>
      </c>
      <c r="R250" s="30">
        <v>130</v>
      </c>
      <c r="S250" s="30">
        <v>199</v>
      </c>
    </row>
    <row r="251" spans="2:19" s="35" customFormat="1" ht="16.5" customHeight="1" x14ac:dyDescent="0.3">
      <c r="B251" s="50">
        <v>3</v>
      </c>
      <c r="C251" s="33" t="str">
        <f>VLOOKUP(B251,[1]Tabelle1!$A$1:$C$68,2,FALSE)</f>
        <v>Statistische Region Lüneburg</v>
      </c>
      <c r="D251" s="51">
        <v>2018</v>
      </c>
      <c r="E251" s="34">
        <v>26011</v>
      </c>
      <c r="F251" s="34">
        <v>4048</v>
      </c>
      <c r="G251" s="34">
        <v>21963</v>
      </c>
      <c r="H251" s="34">
        <v>16240</v>
      </c>
      <c r="I251" s="34">
        <v>9771</v>
      </c>
      <c r="J251" s="34">
        <v>17003</v>
      </c>
      <c r="K251" s="34">
        <v>4853</v>
      </c>
      <c r="L251" s="34">
        <v>12150</v>
      </c>
      <c r="M251" s="34">
        <v>11640</v>
      </c>
      <c r="N251" s="34">
        <v>5363</v>
      </c>
      <c r="O251" s="34">
        <v>9008</v>
      </c>
      <c r="P251" s="34">
        <v>-805</v>
      </c>
      <c r="Q251" s="34">
        <v>9813</v>
      </c>
      <c r="R251" s="34">
        <v>4600</v>
      </c>
      <c r="S251" s="34">
        <v>4408</v>
      </c>
    </row>
    <row r="252" spans="2:19" s="31" customFormat="1" ht="8.25" customHeight="1" x14ac:dyDescent="0.3">
      <c r="B252" s="48">
        <v>401</v>
      </c>
      <c r="C252" s="29" t="str">
        <f>VLOOKUP(B252,[1]Tabelle1!$A$1:$C$68,2,FALSE)</f>
        <v>Delmenhorst, Stadt</v>
      </c>
      <c r="D252" s="49">
        <v>2018</v>
      </c>
      <c r="E252" s="30">
        <v>1788</v>
      </c>
      <c r="F252" s="30">
        <v>253</v>
      </c>
      <c r="G252" s="30">
        <v>1535</v>
      </c>
      <c r="H252" s="30">
        <v>1080</v>
      </c>
      <c r="I252" s="30">
        <v>708</v>
      </c>
      <c r="J252" s="30">
        <v>1335</v>
      </c>
      <c r="K252" s="30">
        <v>339</v>
      </c>
      <c r="L252" s="30">
        <v>996</v>
      </c>
      <c r="M252" s="30">
        <v>868</v>
      </c>
      <c r="N252" s="30">
        <v>467</v>
      </c>
      <c r="O252" s="30">
        <v>453</v>
      </c>
      <c r="P252" s="30">
        <v>-86</v>
      </c>
      <c r="Q252" s="30">
        <v>539</v>
      </c>
      <c r="R252" s="30">
        <v>212</v>
      </c>
      <c r="S252" s="30">
        <v>241</v>
      </c>
    </row>
    <row r="253" spans="2:19" s="31" customFormat="1" ht="8.25" customHeight="1" x14ac:dyDescent="0.3">
      <c r="B253" s="48">
        <v>402</v>
      </c>
      <c r="C253" s="29" t="str">
        <f>VLOOKUP(B253,[1]Tabelle1!$A$1:$C$68,2,FALSE)</f>
        <v>Emden, Stadt</v>
      </c>
      <c r="D253" s="49">
        <v>2018</v>
      </c>
      <c r="E253" s="30">
        <v>740</v>
      </c>
      <c r="F253" s="30">
        <v>155</v>
      </c>
      <c r="G253" s="30">
        <v>585</v>
      </c>
      <c r="H253" s="30">
        <v>482</v>
      </c>
      <c r="I253" s="30">
        <v>258</v>
      </c>
      <c r="J253" s="30">
        <v>725</v>
      </c>
      <c r="K253" s="30">
        <v>201</v>
      </c>
      <c r="L253" s="30">
        <v>524</v>
      </c>
      <c r="M253" s="30">
        <v>504</v>
      </c>
      <c r="N253" s="30">
        <v>221</v>
      </c>
      <c r="O253" s="30">
        <v>15</v>
      </c>
      <c r="P253" s="30">
        <v>-46</v>
      </c>
      <c r="Q253" s="30">
        <v>61</v>
      </c>
      <c r="R253" s="30">
        <v>-22</v>
      </c>
      <c r="S253" s="30">
        <v>37</v>
      </c>
    </row>
    <row r="254" spans="2:19" s="31" customFormat="1" ht="8.25" customHeight="1" x14ac:dyDescent="0.3">
      <c r="B254" s="48">
        <v>403</v>
      </c>
      <c r="C254" s="29" t="str">
        <f>VLOOKUP(B254,[1]Tabelle1!$A$1:$C$68,2,FALSE)</f>
        <v>Oldenburg (Oldb), Stadt</v>
      </c>
      <c r="D254" s="49">
        <v>2018</v>
      </c>
      <c r="E254" s="30">
        <v>2922</v>
      </c>
      <c r="F254" s="30">
        <v>530</v>
      </c>
      <c r="G254" s="30">
        <v>2392</v>
      </c>
      <c r="H254" s="30">
        <v>1744</v>
      </c>
      <c r="I254" s="30">
        <v>1178</v>
      </c>
      <c r="J254" s="30">
        <v>2059</v>
      </c>
      <c r="K254" s="30">
        <v>629</v>
      </c>
      <c r="L254" s="30">
        <v>1430</v>
      </c>
      <c r="M254" s="30">
        <v>1321</v>
      </c>
      <c r="N254" s="30">
        <v>738</v>
      </c>
      <c r="O254" s="30">
        <v>863</v>
      </c>
      <c r="P254" s="30">
        <v>-99</v>
      </c>
      <c r="Q254" s="30">
        <v>962</v>
      </c>
      <c r="R254" s="30">
        <v>423</v>
      </c>
      <c r="S254" s="30">
        <v>440</v>
      </c>
    </row>
    <row r="255" spans="2:19" s="31" customFormat="1" ht="8.25" customHeight="1" x14ac:dyDescent="0.3">
      <c r="B255" s="48">
        <v>404</v>
      </c>
      <c r="C255" s="29" t="str">
        <f>VLOOKUP(B255,[1]Tabelle1!$A$1:$C$68,2,FALSE)</f>
        <v>Osnabrück, Stadt</v>
      </c>
      <c r="D255" s="49">
        <v>2018</v>
      </c>
      <c r="E255" s="30">
        <v>2487</v>
      </c>
      <c r="F255" s="30">
        <v>442</v>
      </c>
      <c r="G255" s="30">
        <v>2045</v>
      </c>
      <c r="H255" s="30">
        <v>1359</v>
      </c>
      <c r="I255" s="30">
        <v>1128</v>
      </c>
      <c r="J255" s="30">
        <v>2098</v>
      </c>
      <c r="K255" s="30">
        <v>468</v>
      </c>
      <c r="L255" s="30">
        <v>1630</v>
      </c>
      <c r="M255" s="30">
        <v>1269</v>
      </c>
      <c r="N255" s="30">
        <v>829</v>
      </c>
      <c r="O255" s="30">
        <v>389</v>
      </c>
      <c r="P255" s="30">
        <v>-26</v>
      </c>
      <c r="Q255" s="30">
        <v>415</v>
      </c>
      <c r="R255" s="30">
        <v>90</v>
      </c>
      <c r="S255" s="30">
        <v>299</v>
      </c>
    </row>
    <row r="256" spans="2:19" s="31" customFormat="1" ht="8.25" customHeight="1" x14ac:dyDescent="0.3">
      <c r="B256" s="48">
        <v>405</v>
      </c>
      <c r="C256" s="29" t="str">
        <f>VLOOKUP(B256,[1]Tabelle1!$A$1:$C$68,2,FALSE)</f>
        <v>Wilhelmshaven, Stadt</v>
      </c>
      <c r="D256" s="49">
        <v>2018</v>
      </c>
      <c r="E256" s="30">
        <v>1364</v>
      </c>
      <c r="F256" s="30">
        <v>310</v>
      </c>
      <c r="G256" s="30">
        <v>1054</v>
      </c>
      <c r="H256" s="30">
        <v>912</v>
      </c>
      <c r="I256" s="30">
        <v>452</v>
      </c>
      <c r="J256" s="30">
        <v>1025</v>
      </c>
      <c r="K256" s="30">
        <v>359</v>
      </c>
      <c r="L256" s="30">
        <v>666</v>
      </c>
      <c r="M256" s="30">
        <v>732</v>
      </c>
      <c r="N256" s="30">
        <v>293</v>
      </c>
      <c r="O256" s="30">
        <v>339</v>
      </c>
      <c r="P256" s="30">
        <v>-49</v>
      </c>
      <c r="Q256" s="30">
        <v>388</v>
      </c>
      <c r="R256" s="30">
        <v>180</v>
      </c>
      <c r="S256" s="30">
        <v>159</v>
      </c>
    </row>
    <row r="257" spans="2:19" s="31" customFormat="1" ht="8.25" customHeight="1" x14ac:dyDescent="0.3">
      <c r="B257" s="48">
        <v>451</v>
      </c>
      <c r="C257" s="29" t="str">
        <f>VLOOKUP(B257,[1]Tabelle1!$A$1:$C$68,2,FALSE)</f>
        <v>Ammerland</v>
      </c>
      <c r="D257" s="49">
        <v>2018</v>
      </c>
      <c r="E257" s="30">
        <v>1896</v>
      </c>
      <c r="F257" s="30">
        <v>191</v>
      </c>
      <c r="G257" s="30">
        <v>1705</v>
      </c>
      <c r="H257" s="30">
        <v>1245</v>
      </c>
      <c r="I257" s="30">
        <v>651</v>
      </c>
      <c r="J257" s="30">
        <v>1509</v>
      </c>
      <c r="K257" s="30">
        <v>194</v>
      </c>
      <c r="L257" s="30">
        <v>1315</v>
      </c>
      <c r="M257" s="30">
        <v>1054</v>
      </c>
      <c r="N257" s="30">
        <v>455</v>
      </c>
      <c r="O257" s="30">
        <v>387</v>
      </c>
      <c r="P257" s="30">
        <v>-3</v>
      </c>
      <c r="Q257" s="30">
        <v>390</v>
      </c>
      <c r="R257" s="30">
        <v>191</v>
      </c>
      <c r="S257" s="30">
        <v>196</v>
      </c>
    </row>
    <row r="258" spans="2:19" s="31" customFormat="1" ht="8.25" customHeight="1" x14ac:dyDescent="0.3">
      <c r="B258" s="48">
        <v>452</v>
      </c>
      <c r="C258" s="29" t="str">
        <f>VLOOKUP(B258,[1]Tabelle1!$A$1:$C$68,2,FALSE)</f>
        <v>Aurich</v>
      </c>
      <c r="D258" s="49">
        <v>2018</v>
      </c>
      <c r="E258" s="30">
        <v>2078</v>
      </c>
      <c r="F258" s="30">
        <v>350</v>
      </c>
      <c r="G258" s="30">
        <v>1728</v>
      </c>
      <c r="H258" s="30">
        <v>1169</v>
      </c>
      <c r="I258" s="30">
        <v>909</v>
      </c>
      <c r="J258" s="30">
        <v>1595</v>
      </c>
      <c r="K258" s="30">
        <v>370</v>
      </c>
      <c r="L258" s="30">
        <v>1225</v>
      </c>
      <c r="M258" s="30">
        <v>970</v>
      </c>
      <c r="N258" s="30">
        <v>625</v>
      </c>
      <c r="O258" s="30">
        <v>483</v>
      </c>
      <c r="P258" s="30">
        <v>-20</v>
      </c>
      <c r="Q258" s="30">
        <v>503</v>
      </c>
      <c r="R258" s="30">
        <v>199</v>
      </c>
      <c r="S258" s="30">
        <v>284</v>
      </c>
    </row>
    <row r="259" spans="2:19" s="31" customFormat="1" ht="8.25" customHeight="1" x14ac:dyDescent="0.3">
      <c r="B259" s="48">
        <v>453</v>
      </c>
      <c r="C259" s="29" t="str">
        <f>VLOOKUP(B259,[1]Tabelle1!$A$1:$C$68,2,FALSE)</f>
        <v>Cloppenburg</v>
      </c>
      <c r="D259" s="49">
        <v>2018</v>
      </c>
      <c r="E259" s="30">
        <v>9749</v>
      </c>
      <c r="F259" s="30">
        <v>252</v>
      </c>
      <c r="G259" s="30">
        <v>9497</v>
      </c>
      <c r="H259" s="30">
        <v>6428</v>
      </c>
      <c r="I259" s="30">
        <v>3321</v>
      </c>
      <c r="J259" s="30">
        <v>8825</v>
      </c>
      <c r="K259" s="30">
        <v>310</v>
      </c>
      <c r="L259" s="30">
        <v>8515</v>
      </c>
      <c r="M259" s="30">
        <v>5974</v>
      </c>
      <c r="N259" s="30">
        <v>2851</v>
      </c>
      <c r="O259" s="30">
        <v>924</v>
      </c>
      <c r="P259" s="30">
        <v>-58</v>
      </c>
      <c r="Q259" s="30">
        <v>982</v>
      </c>
      <c r="R259" s="30">
        <v>454</v>
      </c>
      <c r="S259" s="30">
        <v>470</v>
      </c>
    </row>
    <row r="260" spans="2:19" s="31" customFormat="1" ht="8.25" customHeight="1" x14ac:dyDescent="0.3">
      <c r="B260" s="48">
        <v>454</v>
      </c>
      <c r="C260" s="29" t="str">
        <f>VLOOKUP(B260,[1]Tabelle1!$A$1:$C$68,2,FALSE)</f>
        <v>Emsland</v>
      </c>
      <c r="D260" s="49">
        <v>2018</v>
      </c>
      <c r="E260" s="30">
        <v>10262</v>
      </c>
      <c r="F260" s="30">
        <v>521</v>
      </c>
      <c r="G260" s="30">
        <v>9741</v>
      </c>
      <c r="H260" s="30">
        <v>7564</v>
      </c>
      <c r="I260" s="30">
        <v>2698</v>
      </c>
      <c r="J260" s="30">
        <v>7979</v>
      </c>
      <c r="K260" s="30">
        <v>615</v>
      </c>
      <c r="L260" s="30">
        <v>7364</v>
      </c>
      <c r="M260" s="30">
        <v>6163</v>
      </c>
      <c r="N260" s="30">
        <v>1816</v>
      </c>
      <c r="O260" s="30">
        <v>2283</v>
      </c>
      <c r="P260" s="30">
        <v>-94</v>
      </c>
      <c r="Q260" s="30">
        <v>2377</v>
      </c>
      <c r="R260" s="30">
        <v>1401</v>
      </c>
      <c r="S260" s="30">
        <v>882</v>
      </c>
    </row>
    <row r="261" spans="2:19" s="31" customFormat="1" ht="8.25" customHeight="1" x14ac:dyDescent="0.3">
      <c r="B261" s="48">
        <v>455</v>
      </c>
      <c r="C261" s="29" t="str">
        <f>VLOOKUP(B261,[1]Tabelle1!$A$1:$C$68,2,FALSE)</f>
        <v>Friesland</v>
      </c>
      <c r="D261" s="49">
        <v>2018</v>
      </c>
      <c r="E261" s="30">
        <v>724</v>
      </c>
      <c r="F261" s="30">
        <v>181</v>
      </c>
      <c r="G261" s="30">
        <v>543</v>
      </c>
      <c r="H261" s="30">
        <v>428</v>
      </c>
      <c r="I261" s="30">
        <v>296</v>
      </c>
      <c r="J261" s="30">
        <v>722</v>
      </c>
      <c r="K261" s="30">
        <v>227</v>
      </c>
      <c r="L261" s="30">
        <v>495</v>
      </c>
      <c r="M261" s="30">
        <v>425</v>
      </c>
      <c r="N261" s="30">
        <v>297</v>
      </c>
      <c r="O261" s="30">
        <v>2</v>
      </c>
      <c r="P261" s="30">
        <v>-46</v>
      </c>
      <c r="Q261" s="30">
        <v>48</v>
      </c>
      <c r="R261" s="30">
        <v>3</v>
      </c>
      <c r="S261" s="30">
        <v>-1</v>
      </c>
    </row>
    <row r="262" spans="2:19" s="31" customFormat="1" ht="8.25" customHeight="1" x14ac:dyDescent="0.3">
      <c r="B262" s="48">
        <v>456</v>
      </c>
      <c r="C262" s="29" t="str">
        <f>VLOOKUP(B262,[1]Tabelle1!$A$1:$C$68,2,FALSE)</f>
        <v>Grafschaft Bentheim</v>
      </c>
      <c r="D262" s="49">
        <v>2018</v>
      </c>
      <c r="E262" s="30">
        <v>2078</v>
      </c>
      <c r="F262" s="30">
        <v>196</v>
      </c>
      <c r="G262" s="30">
        <v>1882</v>
      </c>
      <c r="H262" s="30">
        <v>1284</v>
      </c>
      <c r="I262" s="30">
        <v>794</v>
      </c>
      <c r="J262" s="30">
        <v>1663</v>
      </c>
      <c r="K262" s="30">
        <v>266</v>
      </c>
      <c r="L262" s="30">
        <v>1397</v>
      </c>
      <c r="M262" s="30">
        <v>1088</v>
      </c>
      <c r="N262" s="30">
        <v>575</v>
      </c>
      <c r="O262" s="30">
        <v>415</v>
      </c>
      <c r="P262" s="30">
        <v>-70</v>
      </c>
      <c r="Q262" s="30">
        <v>485</v>
      </c>
      <c r="R262" s="30">
        <v>196</v>
      </c>
      <c r="S262" s="30">
        <v>219</v>
      </c>
    </row>
    <row r="263" spans="2:19" s="31" customFormat="1" ht="8.25" customHeight="1" x14ac:dyDescent="0.3">
      <c r="B263" s="48">
        <v>457</v>
      </c>
      <c r="C263" s="29" t="str">
        <f>VLOOKUP(B263,[1]Tabelle1!$A$1:$C$68,2,FALSE)</f>
        <v>Leer</v>
      </c>
      <c r="D263" s="49">
        <v>2018</v>
      </c>
      <c r="E263" s="30">
        <v>2342</v>
      </c>
      <c r="F263" s="30">
        <v>322</v>
      </c>
      <c r="G263" s="30">
        <v>2020</v>
      </c>
      <c r="H263" s="30">
        <v>1666</v>
      </c>
      <c r="I263" s="30">
        <v>676</v>
      </c>
      <c r="J263" s="30">
        <v>1840</v>
      </c>
      <c r="K263" s="30">
        <v>415</v>
      </c>
      <c r="L263" s="30">
        <v>1425</v>
      </c>
      <c r="M263" s="30">
        <v>1317</v>
      </c>
      <c r="N263" s="30">
        <v>523</v>
      </c>
      <c r="O263" s="30">
        <v>502</v>
      </c>
      <c r="P263" s="30">
        <v>-93</v>
      </c>
      <c r="Q263" s="30">
        <v>595</v>
      </c>
      <c r="R263" s="30">
        <v>349</v>
      </c>
      <c r="S263" s="30">
        <v>153</v>
      </c>
    </row>
    <row r="264" spans="2:19" s="31" customFormat="1" ht="8.25" customHeight="1" x14ac:dyDescent="0.3">
      <c r="B264" s="48">
        <v>458</v>
      </c>
      <c r="C264" s="29" t="str">
        <f>VLOOKUP(B264,[1]Tabelle1!$A$1:$C$68,2,FALSE)</f>
        <v>Oldenburg</v>
      </c>
      <c r="D264" s="49">
        <v>2018</v>
      </c>
      <c r="E264" s="30">
        <v>4917</v>
      </c>
      <c r="F264" s="30">
        <v>219</v>
      </c>
      <c r="G264" s="30">
        <v>4698</v>
      </c>
      <c r="H264" s="30">
        <v>2615</v>
      </c>
      <c r="I264" s="30">
        <v>2302</v>
      </c>
      <c r="J264" s="30">
        <v>4281</v>
      </c>
      <c r="K264" s="30">
        <v>277</v>
      </c>
      <c r="L264" s="30">
        <v>4004</v>
      </c>
      <c r="M264" s="30">
        <v>2313</v>
      </c>
      <c r="N264" s="30">
        <v>1968</v>
      </c>
      <c r="O264" s="30">
        <v>636</v>
      </c>
      <c r="P264" s="30">
        <v>-58</v>
      </c>
      <c r="Q264" s="30">
        <v>694</v>
      </c>
      <c r="R264" s="30">
        <v>302</v>
      </c>
      <c r="S264" s="30">
        <v>334</v>
      </c>
    </row>
    <row r="265" spans="2:19" s="31" customFormat="1" ht="8.25" customHeight="1" x14ac:dyDescent="0.3">
      <c r="B265" s="48">
        <v>459</v>
      </c>
      <c r="C265" s="29" t="str">
        <f>VLOOKUP(B265,[1]Tabelle1!$A$1:$C$68,2,FALSE)</f>
        <v>Osnabrück</v>
      </c>
      <c r="D265" s="49">
        <v>2018</v>
      </c>
      <c r="E265" s="30">
        <v>8772</v>
      </c>
      <c r="F265" s="30">
        <v>459</v>
      </c>
      <c r="G265" s="30">
        <v>8313</v>
      </c>
      <c r="H265" s="30">
        <v>5319</v>
      </c>
      <c r="I265" s="30">
        <v>3453</v>
      </c>
      <c r="J265" s="30">
        <v>4437</v>
      </c>
      <c r="K265" s="30">
        <v>656</v>
      </c>
      <c r="L265" s="30">
        <v>3781</v>
      </c>
      <c r="M265" s="30">
        <v>2907</v>
      </c>
      <c r="N265" s="30">
        <v>1530</v>
      </c>
      <c r="O265" s="30">
        <v>4335</v>
      </c>
      <c r="P265" s="30">
        <v>-197</v>
      </c>
      <c r="Q265" s="30">
        <v>4532</v>
      </c>
      <c r="R265" s="30">
        <v>2412</v>
      </c>
      <c r="S265" s="30">
        <v>1923</v>
      </c>
    </row>
    <row r="266" spans="2:19" s="31" customFormat="1" ht="8.25" customHeight="1" x14ac:dyDescent="0.3">
      <c r="B266" s="48">
        <v>460</v>
      </c>
      <c r="C266" s="29" t="str">
        <f>VLOOKUP(B266,[1]Tabelle1!$A$1:$C$68,2,FALSE)</f>
        <v>Vechta</v>
      </c>
      <c r="D266" s="49">
        <v>2018</v>
      </c>
      <c r="E266" s="30">
        <v>6285</v>
      </c>
      <c r="F266" s="30">
        <v>256</v>
      </c>
      <c r="G266" s="30">
        <v>6029</v>
      </c>
      <c r="H266" s="30">
        <v>3434</v>
      </c>
      <c r="I266" s="30">
        <v>2851</v>
      </c>
      <c r="J266" s="30">
        <v>5579</v>
      </c>
      <c r="K266" s="30">
        <v>328</v>
      </c>
      <c r="L266" s="30">
        <v>5251</v>
      </c>
      <c r="M266" s="30">
        <v>3199</v>
      </c>
      <c r="N266" s="30">
        <v>2380</v>
      </c>
      <c r="O266" s="30">
        <v>706</v>
      </c>
      <c r="P266" s="30">
        <v>-72</v>
      </c>
      <c r="Q266" s="30">
        <v>778</v>
      </c>
      <c r="R266" s="30">
        <v>235</v>
      </c>
      <c r="S266" s="30">
        <v>471</v>
      </c>
    </row>
    <row r="267" spans="2:19" s="31" customFormat="1" ht="8.25" customHeight="1" x14ac:dyDescent="0.3">
      <c r="B267" s="48">
        <v>461</v>
      </c>
      <c r="C267" s="29" t="str">
        <f>VLOOKUP(B267,[1]Tabelle1!$A$1:$C$68,2,FALSE)</f>
        <v>Wesermarsch</v>
      </c>
      <c r="D267" s="49">
        <v>2018</v>
      </c>
      <c r="E267" s="30">
        <v>1235</v>
      </c>
      <c r="F267" s="30">
        <v>232</v>
      </c>
      <c r="G267" s="30">
        <v>1003</v>
      </c>
      <c r="H267" s="30">
        <v>850</v>
      </c>
      <c r="I267" s="30">
        <v>385</v>
      </c>
      <c r="J267" s="30">
        <v>1150</v>
      </c>
      <c r="K267" s="30">
        <v>360</v>
      </c>
      <c r="L267" s="30">
        <v>790</v>
      </c>
      <c r="M267" s="30">
        <v>835</v>
      </c>
      <c r="N267" s="30">
        <v>315</v>
      </c>
      <c r="O267" s="30">
        <v>85</v>
      </c>
      <c r="P267" s="30">
        <v>-128</v>
      </c>
      <c r="Q267" s="30">
        <v>213</v>
      </c>
      <c r="R267" s="30">
        <v>15</v>
      </c>
      <c r="S267" s="30">
        <v>70</v>
      </c>
    </row>
    <row r="268" spans="2:19" s="31" customFormat="1" ht="8.25" customHeight="1" x14ac:dyDescent="0.3">
      <c r="B268" s="48">
        <v>462</v>
      </c>
      <c r="C268" s="29" t="str">
        <f>VLOOKUP(B268,[1]Tabelle1!$A$1:$C$68,2,FALSE)</f>
        <v>Wittmund</v>
      </c>
      <c r="D268" s="49">
        <v>2018</v>
      </c>
      <c r="E268" s="30">
        <v>616</v>
      </c>
      <c r="F268" s="30">
        <v>112</v>
      </c>
      <c r="G268" s="30">
        <v>504</v>
      </c>
      <c r="H268" s="30">
        <v>365</v>
      </c>
      <c r="I268" s="30">
        <v>251</v>
      </c>
      <c r="J268" s="30">
        <v>497</v>
      </c>
      <c r="K268" s="30">
        <v>135</v>
      </c>
      <c r="L268" s="30">
        <v>362</v>
      </c>
      <c r="M268" s="30">
        <v>291</v>
      </c>
      <c r="N268" s="30">
        <v>206</v>
      </c>
      <c r="O268" s="30">
        <v>119</v>
      </c>
      <c r="P268" s="30">
        <v>-23</v>
      </c>
      <c r="Q268" s="30">
        <v>142</v>
      </c>
      <c r="R268" s="30">
        <v>74</v>
      </c>
      <c r="S268" s="30">
        <v>45</v>
      </c>
    </row>
    <row r="269" spans="2:19" s="35" customFormat="1" ht="16.5" customHeight="1" x14ac:dyDescent="0.3">
      <c r="B269" s="50">
        <v>4</v>
      </c>
      <c r="C269" s="33" t="str">
        <f>VLOOKUP(B269,[1]Tabelle1!$A$1:$C$68,2,FALSE)</f>
        <v>Statistische Region Weser-Ems</v>
      </c>
      <c r="D269" s="51">
        <v>2018</v>
      </c>
      <c r="E269" s="34">
        <v>60255</v>
      </c>
      <c r="F269" s="34">
        <v>4981</v>
      </c>
      <c r="G269" s="34">
        <v>55274</v>
      </c>
      <c r="H269" s="34">
        <v>37944</v>
      </c>
      <c r="I269" s="34">
        <v>22311</v>
      </c>
      <c r="J269" s="34">
        <v>47319</v>
      </c>
      <c r="K269" s="34">
        <v>6149</v>
      </c>
      <c r="L269" s="34">
        <v>41170</v>
      </c>
      <c r="M269" s="34">
        <v>31230</v>
      </c>
      <c r="N269" s="34">
        <v>16089</v>
      </c>
      <c r="O269" s="34">
        <v>12936</v>
      </c>
      <c r="P269" s="34">
        <v>-1168</v>
      </c>
      <c r="Q269" s="34">
        <v>14104</v>
      </c>
      <c r="R269" s="34">
        <v>6714</v>
      </c>
      <c r="S269" s="34">
        <v>6222</v>
      </c>
    </row>
    <row r="270" spans="2:19" s="35" customFormat="1" ht="16.5" customHeight="1" x14ac:dyDescent="0.3">
      <c r="B270" s="50">
        <v>0</v>
      </c>
      <c r="C270" s="33" t="str">
        <f>VLOOKUP(B270,[1]Tabelle1!$A$1:$C$68,2,FALSE)</f>
        <v>Niedersachsen</v>
      </c>
      <c r="D270" s="51">
        <v>2018</v>
      </c>
      <c r="E270" s="34">
        <v>154372</v>
      </c>
      <c r="F270" s="34">
        <v>23774</v>
      </c>
      <c r="G270" s="34">
        <v>130598</v>
      </c>
      <c r="H270" s="34">
        <v>94459</v>
      </c>
      <c r="I270" s="34">
        <v>59913</v>
      </c>
      <c r="J270" s="34">
        <v>109363</v>
      </c>
      <c r="K270" s="34">
        <v>22199</v>
      </c>
      <c r="L270" s="34">
        <v>87164</v>
      </c>
      <c r="M270" s="34">
        <v>72074</v>
      </c>
      <c r="N270" s="34">
        <v>37289</v>
      </c>
      <c r="O270" s="34">
        <v>45009</v>
      </c>
      <c r="P270" s="34">
        <v>1575</v>
      </c>
      <c r="Q270" s="34">
        <v>43434</v>
      </c>
      <c r="R270" s="34">
        <v>22385</v>
      </c>
      <c r="S270" s="34">
        <v>22624</v>
      </c>
    </row>
    <row r="271" spans="2:19" s="31" customFormat="1" ht="8.25" customHeight="1" x14ac:dyDescent="0.3">
      <c r="B271" s="48">
        <v>101</v>
      </c>
      <c r="C271" s="29" t="str">
        <f>VLOOKUP(B271,[1]Tabelle1!$A$1:$C$68,2,FALSE)</f>
        <v>Braunschweig, Stadt</v>
      </c>
      <c r="D271" s="52">
        <v>2017</v>
      </c>
      <c r="E271" s="30">
        <v>4253</v>
      </c>
      <c r="F271" s="30">
        <v>620</v>
      </c>
      <c r="G271" s="30">
        <v>3633</v>
      </c>
      <c r="H271" s="30">
        <v>2547</v>
      </c>
      <c r="I271" s="30">
        <v>1706</v>
      </c>
      <c r="J271" s="30">
        <v>3559</v>
      </c>
      <c r="K271" s="30">
        <v>833</v>
      </c>
      <c r="L271" s="30">
        <v>2726</v>
      </c>
      <c r="M271" s="30">
        <v>2235</v>
      </c>
      <c r="N271" s="30">
        <v>1324</v>
      </c>
      <c r="O271" s="30">
        <v>694</v>
      </c>
      <c r="P271" s="30">
        <v>-213</v>
      </c>
      <c r="Q271" s="30">
        <v>907</v>
      </c>
      <c r="R271" s="30">
        <v>312</v>
      </c>
      <c r="S271" s="30">
        <v>382</v>
      </c>
    </row>
    <row r="272" spans="2:19" s="31" customFormat="1" ht="8.25" customHeight="1" x14ac:dyDescent="0.3">
      <c r="B272" s="48">
        <v>102</v>
      </c>
      <c r="C272" s="29" t="str">
        <f>VLOOKUP(B272,[1]Tabelle1!$A$1:$C$68,2,FALSE)</f>
        <v>Salzgitter, Stadt</v>
      </c>
      <c r="D272" s="52">
        <v>2017</v>
      </c>
      <c r="E272" s="30">
        <v>2596</v>
      </c>
      <c r="F272" s="30">
        <v>207</v>
      </c>
      <c r="G272" s="30">
        <v>2389</v>
      </c>
      <c r="H272" s="30">
        <v>1613</v>
      </c>
      <c r="I272" s="30">
        <v>983</v>
      </c>
      <c r="J272" s="30">
        <v>1725</v>
      </c>
      <c r="K272" s="30">
        <v>384</v>
      </c>
      <c r="L272" s="30">
        <v>1341</v>
      </c>
      <c r="M272" s="30">
        <v>1236</v>
      </c>
      <c r="N272" s="30">
        <v>489</v>
      </c>
      <c r="O272" s="30">
        <v>871</v>
      </c>
      <c r="P272" s="30">
        <v>-177</v>
      </c>
      <c r="Q272" s="30">
        <v>1048</v>
      </c>
      <c r="R272" s="30">
        <v>377</v>
      </c>
      <c r="S272" s="30">
        <v>494</v>
      </c>
    </row>
    <row r="273" spans="2:19" s="31" customFormat="1" ht="8.25" customHeight="1" x14ac:dyDescent="0.3">
      <c r="B273" s="48">
        <v>103</v>
      </c>
      <c r="C273" s="29" t="str">
        <f>VLOOKUP(B273,[1]Tabelle1!$A$1:$C$68,2,FALSE)</f>
        <v>Wolfsburg, Stadt</v>
      </c>
      <c r="D273" s="52">
        <v>2017</v>
      </c>
      <c r="E273" s="30">
        <v>2160</v>
      </c>
      <c r="F273" s="30">
        <v>202</v>
      </c>
      <c r="G273" s="30">
        <v>1958</v>
      </c>
      <c r="H273" s="30">
        <v>1283</v>
      </c>
      <c r="I273" s="30">
        <v>877</v>
      </c>
      <c r="J273" s="30">
        <v>1546</v>
      </c>
      <c r="K273" s="30">
        <v>274</v>
      </c>
      <c r="L273" s="30">
        <v>1272</v>
      </c>
      <c r="M273" s="30">
        <v>1020</v>
      </c>
      <c r="N273" s="30">
        <v>526</v>
      </c>
      <c r="O273" s="30">
        <v>614</v>
      </c>
      <c r="P273" s="30">
        <v>-72</v>
      </c>
      <c r="Q273" s="30">
        <v>686</v>
      </c>
      <c r="R273" s="30">
        <v>263</v>
      </c>
      <c r="S273" s="30">
        <v>351</v>
      </c>
    </row>
    <row r="274" spans="2:19" s="31" customFormat="1" ht="8.25" customHeight="1" x14ac:dyDescent="0.3">
      <c r="B274" s="48">
        <v>151</v>
      </c>
      <c r="C274" s="29" t="str">
        <f>VLOOKUP(B274,[1]Tabelle1!$A$1:$C$68,2,FALSE)</f>
        <v>Gifhorn</v>
      </c>
      <c r="D274" s="52">
        <v>2017</v>
      </c>
      <c r="E274" s="30">
        <v>1284</v>
      </c>
      <c r="F274" s="30">
        <v>175</v>
      </c>
      <c r="G274" s="30">
        <v>1109</v>
      </c>
      <c r="H274" s="30">
        <v>866</v>
      </c>
      <c r="I274" s="30">
        <v>418</v>
      </c>
      <c r="J274" s="30">
        <v>1288</v>
      </c>
      <c r="K274" s="30">
        <v>350</v>
      </c>
      <c r="L274" s="30">
        <v>938</v>
      </c>
      <c r="M274" s="30">
        <v>934</v>
      </c>
      <c r="N274" s="30">
        <v>354</v>
      </c>
      <c r="O274" s="30">
        <v>-4</v>
      </c>
      <c r="P274" s="30">
        <v>-175</v>
      </c>
      <c r="Q274" s="30">
        <v>171</v>
      </c>
      <c r="R274" s="30">
        <v>-68</v>
      </c>
      <c r="S274" s="30">
        <v>64</v>
      </c>
    </row>
    <row r="275" spans="2:19" s="31" customFormat="1" ht="8.25" customHeight="1" x14ac:dyDescent="0.3">
      <c r="B275" s="48">
        <v>153</v>
      </c>
      <c r="C275" s="29" t="str">
        <f>VLOOKUP(B275,[1]Tabelle1!$A$1:$C$68,2,FALSE)</f>
        <v>Goslar</v>
      </c>
      <c r="D275" s="52">
        <v>2017</v>
      </c>
      <c r="E275" s="30">
        <v>2289</v>
      </c>
      <c r="F275" s="30">
        <v>184</v>
      </c>
      <c r="G275" s="30">
        <v>2105</v>
      </c>
      <c r="H275" s="30">
        <v>1502</v>
      </c>
      <c r="I275" s="30">
        <v>787</v>
      </c>
      <c r="J275" s="30">
        <v>1390</v>
      </c>
      <c r="K275" s="30">
        <v>334</v>
      </c>
      <c r="L275" s="30">
        <v>1056</v>
      </c>
      <c r="M275" s="30">
        <v>954</v>
      </c>
      <c r="N275" s="30">
        <v>436</v>
      </c>
      <c r="O275" s="30">
        <v>899</v>
      </c>
      <c r="P275" s="30">
        <v>-150</v>
      </c>
      <c r="Q275" s="30">
        <v>1049</v>
      </c>
      <c r="R275" s="30">
        <v>548</v>
      </c>
      <c r="S275" s="30">
        <v>351</v>
      </c>
    </row>
    <row r="276" spans="2:19" s="31" customFormat="1" ht="8.25" customHeight="1" x14ac:dyDescent="0.3">
      <c r="B276" s="48">
        <v>154</v>
      </c>
      <c r="C276" s="29" t="str">
        <f>VLOOKUP(B276,[1]Tabelle1!$A$1:$C$68,2,FALSE)</f>
        <v>Helmstedt</v>
      </c>
      <c r="D276" s="52">
        <v>2017</v>
      </c>
      <c r="E276" s="30">
        <v>897</v>
      </c>
      <c r="F276" s="30">
        <v>107</v>
      </c>
      <c r="G276" s="30">
        <v>790</v>
      </c>
      <c r="H276" s="30">
        <v>566</v>
      </c>
      <c r="I276" s="30">
        <v>331</v>
      </c>
      <c r="J276" s="30">
        <v>735</v>
      </c>
      <c r="K276" s="30">
        <v>196</v>
      </c>
      <c r="L276" s="30">
        <v>539</v>
      </c>
      <c r="M276" s="30">
        <v>526</v>
      </c>
      <c r="N276" s="30">
        <v>209</v>
      </c>
      <c r="O276" s="30">
        <v>162</v>
      </c>
      <c r="P276" s="30">
        <v>-89</v>
      </c>
      <c r="Q276" s="30">
        <v>251</v>
      </c>
      <c r="R276" s="30">
        <v>40</v>
      </c>
      <c r="S276" s="30">
        <v>122</v>
      </c>
    </row>
    <row r="277" spans="2:19" s="31" customFormat="1" ht="8.25" customHeight="1" x14ac:dyDescent="0.3">
      <c r="B277" s="48">
        <v>155</v>
      </c>
      <c r="C277" s="29" t="str">
        <f>VLOOKUP(B277,[1]Tabelle1!$A$1:$C$68,2,FALSE)</f>
        <v>Northeim</v>
      </c>
      <c r="D277" s="52">
        <v>2017</v>
      </c>
      <c r="E277" s="30">
        <v>938</v>
      </c>
      <c r="F277" s="30">
        <v>150</v>
      </c>
      <c r="G277" s="30">
        <v>788</v>
      </c>
      <c r="H277" s="30">
        <v>571</v>
      </c>
      <c r="I277" s="30">
        <v>367</v>
      </c>
      <c r="J277" s="30">
        <v>735</v>
      </c>
      <c r="K277" s="30">
        <v>241</v>
      </c>
      <c r="L277" s="30">
        <v>494</v>
      </c>
      <c r="M277" s="30">
        <v>470</v>
      </c>
      <c r="N277" s="30">
        <v>265</v>
      </c>
      <c r="O277" s="30">
        <v>203</v>
      </c>
      <c r="P277" s="30">
        <v>-91</v>
      </c>
      <c r="Q277" s="30">
        <v>294</v>
      </c>
      <c r="R277" s="30">
        <v>101</v>
      </c>
      <c r="S277" s="30">
        <v>102</v>
      </c>
    </row>
    <row r="278" spans="2:19" s="31" customFormat="1" ht="8.25" customHeight="1" x14ac:dyDescent="0.3">
      <c r="B278" s="48">
        <v>157</v>
      </c>
      <c r="C278" s="29" t="str">
        <f>VLOOKUP(B278,[1]Tabelle1!$A$1:$C$68,2,FALSE)</f>
        <v>Peine</v>
      </c>
      <c r="D278" s="52">
        <v>2017</v>
      </c>
      <c r="E278" s="30">
        <v>1269</v>
      </c>
      <c r="F278" s="30">
        <v>145</v>
      </c>
      <c r="G278" s="30">
        <v>1124</v>
      </c>
      <c r="H278" s="30">
        <v>812</v>
      </c>
      <c r="I278" s="30">
        <v>457</v>
      </c>
      <c r="J278" s="30">
        <v>1020</v>
      </c>
      <c r="K278" s="30">
        <v>269</v>
      </c>
      <c r="L278" s="30">
        <v>751</v>
      </c>
      <c r="M278" s="30">
        <v>710</v>
      </c>
      <c r="N278" s="30">
        <v>310</v>
      </c>
      <c r="O278" s="30">
        <v>249</v>
      </c>
      <c r="P278" s="30">
        <v>-124</v>
      </c>
      <c r="Q278" s="30">
        <v>373</v>
      </c>
      <c r="R278" s="30">
        <v>102</v>
      </c>
      <c r="S278" s="30">
        <v>147</v>
      </c>
    </row>
    <row r="279" spans="2:19" s="31" customFormat="1" ht="8.25" customHeight="1" x14ac:dyDescent="0.3">
      <c r="B279" s="48">
        <v>158</v>
      </c>
      <c r="C279" s="29" t="str">
        <f>VLOOKUP(B279,[1]Tabelle1!$A$1:$C$68,2,FALSE)</f>
        <v>Wolfenbüttel</v>
      </c>
      <c r="D279" s="52">
        <v>2017</v>
      </c>
      <c r="E279" s="30">
        <v>874</v>
      </c>
      <c r="F279" s="30">
        <v>131</v>
      </c>
      <c r="G279" s="30">
        <v>743</v>
      </c>
      <c r="H279" s="30">
        <v>542</v>
      </c>
      <c r="I279" s="30">
        <v>332</v>
      </c>
      <c r="J279" s="30">
        <v>733</v>
      </c>
      <c r="K279" s="30">
        <v>285</v>
      </c>
      <c r="L279" s="30">
        <v>448</v>
      </c>
      <c r="M279" s="30">
        <v>515</v>
      </c>
      <c r="N279" s="30">
        <v>218</v>
      </c>
      <c r="O279" s="30">
        <v>141</v>
      </c>
      <c r="P279" s="30">
        <v>-154</v>
      </c>
      <c r="Q279" s="30">
        <v>295</v>
      </c>
      <c r="R279" s="30">
        <v>27</v>
      </c>
      <c r="S279" s="30">
        <v>114</v>
      </c>
    </row>
    <row r="280" spans="2:19" s="31" customFormat="1" ht="8.25" customHeight="1" x14ac:dyDescent="0.3">
      <c r="B280" s="48">
        <v>159</v>
      </c>
      <c r="C280" s="29" t="str">
        <f>VLOOKUP(B280,[1]Tabelle1!$A$1:$C$68,2,FALSE)</f>
        <v>Göttingen</v>
      </c>
      <c r="D280" s="52">
        <v>2017</v>
      </c>
      <c r="E280" s="30">
        <v>14697</v>
      </c>
      <c r="F280" s="30">
        <v>6335</v>
      </c>
      <c r="G280" s="30">
        <v>8362</v>
      </c>
      <c r="H280" s="30">
        <v>7102</v>
      </c>
      <c r="I280" s="30">
        <v>7595</v>
      </c>
      <c r="J280" s="30">
        <v>3633</v>
      </c>
      <c r="K280" s="30">
        <v>1075</v>
      </c>
      <c r="L280" s="30">
        <v>2558</v>
      </c>
      <c r="M280" s="30">
        <v>1922</v>
      </c>
      <c r="N280" s="30">
        <v>1711</v>
      </c>
      <c r="O280" s="30">
        <v>11064</v>
      </c>
      <c r="P280" s="30">
        <v>5260</v>
      </c>
      <c r="Q280" s="30">
        <v>5804</v>
      </c>
      <c r="R280" s="30">
        <v>5180</v>
      </c>
      <c r="S280" s="30">
        <v>5884</v>
      </c>
    </row>
    <row r="281" spans="2:19" s="35" customFormat="1" ht="16.5" customHeight="1" x14ac:dyDescent="0.3">
      <c r="B281" s="50">
        <v>1</v>
      </c>
      <c r="C281" s="33" t="str">
        <f>VLOOKUP(B281,[1]Tabelle1!$A$1:$C$68,2,FALSE)</f>
        <v>Statistische Region Braunschweig</v>
      </c>
      <c r="D281" s="53">
        <v>2017</v>
      </c>
      <c r="E281" s="34">
        <v>31257</v>
      </c>
      <c r="F281" s="34">
        <v>8256</v>
      </c>
      <c r="G281" s="34">
        <v>23001</v>
      </c>
      <c r="H281" s="34">
        <v>17404</v>
      </c>
      <c r="I281" s="34">
        <v>13853</v>
      </c>
      <c r="J281" s="34">
        <v>16364</v>
      </c>
      <c r="K281" s="34">
        <v>4241</v>
      </c>
      <c r="L281" s="34">
        <v>12123</v>
      </c>
      <c r="M281" s="34">
        <v>10522</v>
      </c>
      <c r="N281" s="34">
        <v>5842</v>
      </c>
      <c r="O281" s="34">
        <v>14893</v>
      </c>
      <c r="P281" s="34">
        <v>4015</v>
      </c>
      <c r="Q281" s="34">
        <v>10878</v>
      </c>
      <c r="R281" s="34">
        <v>6882</v>
      </c>
      <c r="S281" s="34">
        <v>8011</v>
      </c>
    </row>
    <row r="282" spans="2:19" s="31" customFormat="1" ht="8.25" customHeight="1" x14ac:dyDescent="0.3">
      <c r="B282" s="48">
        <v>241</v>
      </c>
      <c r="C282" s="29" t="str">
        <f>VLOOKUP(B282,[1]Tabelle1!$A$1:$C$68,2,FALSE)</f>
        <v>Region Hannover</v>
      </c>
      <c r="D282" s="52">
        <v>2017</v>
      </c>
      <c r="E282" s="30">
        <v>18161</v>
      </c>
      <c r="F282" s="30">
        <v>2491</v>
      </c>
      <c r="G282" s="30">
        <v>15670</v>
      </c>
      <c r="H282" s="30">
        <v>11084</v>
      </c>
      <c r="I282" s="30">
        <v>7077</v>
      </c>
      <c r="J282" s="30">
        <v>13742</v>
      </c>
      <c r="K282" s="30">
        <v>4096</v>
      </c>
      <c r="L282" s="30">
        <v>9646</v>
      </c>
      <c r="M282" s="30">
        <v>9293</v>
      </c>
      <c r="N282" s="30">
        <v>4449</v>
      </c>
      <c r="O282" s="30">
        <v>4419</v>
      </c>
      <c r="P282" s="30">
        <v>-1605</v>
      </c>
      <c r="Q282" s="30">
        <v>6024</v>
      </c>
      <c r="R282" s="30">
        <v>1791</v>
      </c>
      <c r="S282" s="30">
        <v>2628</v>
      </c>
    </row>
    <row r="283" spans="2:19" s="31" customFormat="1" ht="8.25" customHeight="1" x14ac:dyDescent="0.3">
      <c r="B283" s="48">
        <v>241001</v>
      </c>
      <c r="C283" s="29" t="str">
        <f>VLOOKUP(B283,[1]Tabelle1!$A$1:$C$68,2,FALSE)</f>
        <v>dav. Hannover, Lhst.</v>
      </c>
      <c r="D283" s="52">
        <v>2017</v>
      </c>
      <c r="E283" s="30">
        <v>10589</v>
      </c>
      <c r="F283" s="30">
        <v>1543</v>
      </c>
      <c r="G283" s="30">
        <v>9046</v>
      </c>
      <c r="H283" s="30">
        <v>6325</v>
      </c>
      <c r="I283" s="30">
        <v>4264</v>
      </c>
      <c r="J283" s="30">
        <v>7254</v>
      </c>
      <c r="K283" s="30">
        <v>2277</v>
      </c>
      <c r="L283" s="30">
        <v>4977</v>
      </c>
      <c r="M283" s="30">
        <v>4731</v>
      </c>
      <c r="N283" s="30">
        <v>2523</v>
      </c>
      <c r="O283" s="30">
        <v>3335</v>
      </c>
      <c r="P283" s="30">
        <v>-734</v>
      </c>
      <c r="Q283" s="30">
        <v>4069</v>
      </c>
      <c r="R283" s="30">
        <v>1594</v>
      </c>
      <c r="S283" s="30">
        <v>1741</v>
      </c>
    </row>
    <row r="284" spans="2:19" s="31" customFormat="1" ht="8.25" customHeight="1" x14ac:dyDescent="0.3">
      <c r="B284" s="48">
        <v>241999</v>
      </c>
      <c r="C284" s="29" t="str">
        <f>VLOOKUP(B284,[1]Tabelle1!$A$1:$C$68,2,FALSE)</f>
        <v>dav. Hannover, Umland</v>
      </c>
      <c r="D284" s="52">
        <v>2017</v>
      </c>
      <c r="E284" s="30">
        <v>7572</v>
      </c>
      <c r="F284" s="30">
        <v>948</v>
      </c>
      <c r="G284" s="30">
        <v>6624</v>
      </c>
      <c r="H284" s="30">
        <v>4759</v>
      </c>
      <c r="I284" s="30">
        <v>2813</v>
      </c>
      <c r="J284" s="30">
        <v>6488</v>
      </c>
      <c r="K284" s="30">
        <v>1819</v>
      </c>
      <c r="L284" s="30">
        <v>4669</v>
      </c>
      <c r="M284" s="30">
        <v>4562</v>
      </c>
      <c r="N284" s="30">
        <v>1926</v>
      </c>
      <c r="O284" s="30">
        <v>1084</v>
      </c>
      <c r="P284" s="30">
        <v>-871</v>
      </c>
      <c r="Q284" s="30">
        <v>1955</v>
      </c>
      <c r="R284" s="30">
        <v>197</v>
      </c>
      <c r="S284" s="30">
        <v>887</v>
      </c>
    </row>
    <row r="285" spans="2:19" s="31" customFormat="1" ht="8.25" customHeight="1" x14ac:dyDescent="0.3">
      <c r="B285" s="48">
        <v>251</v>
      </c>
      <c r="C285" s="29" t="str">
        <f>VLOOKUP(B285,[1]Tabelle1!$A$1:$C$68,2,FALSE)</f>
        <v>Diepholz</v>
      </c>
      <c r="D285" s="52">
        <v>2017</v>
      </c>
      <c r="E285" s="30">
        <v>4388</v>
      </c>
      <c r="F285" s="30">
        <v>309</v>
      </c>
      <c r="G285" s="30">
        <v>4079</v>
      </c>
      <c r="H285" s="30">
        <v>2625</v>
      </c>
      <c r="I285" s="30">
        <v>1763</v>
      </c>
      <c r="J285" s="30">
        <v>3716</v>
      </c>
      <c r="K285" s="30">
        <v>616</v>
      </c>
      <c r="L285" s="30">
        <v>3100</v>
      </c>
      <c r="M285" s="30">
        <v>2429</v>
      </c>
      <c r="N285" s="30">
        <v>1287</v>
      </c>
      <c r="O285" s="30">
        <v>672</v>
      </c>
      <c r="P285" s="30">
        <v>-307</v>
      </c>
      <c r="Q285" s="30">
        <v>979</v>
      </c>
      <c r="R285" s="30">
        <v>196</v>
      </c>
      <c r="S285" s="30">
        <v>476</v>
      </c>
    </row>
    <row r="286" spans="2:19" s="31" customFormat="1" ht="8.25" customHeight="1" x14ac:dyDescent="0.3">
      <c r="B286" s="48">
        <v>252</v>
      </c>
      <c r="C286" s="29" t="str">
        <f>VLOOKUP(B286,[1]Tabelle1!$A$1:$C$68,2,FALSE)</f>
        <v>Hameln-Pyrmont</v>
      </c>
      <c r="D286" s="52">
        <v>2017</v>
      </c>
      <c r="E286" s="30">
        <v>1773</v>
      </c>
      <c r="F286" s="30">
        <v>257</v>
      </c>
      <c r="G286" s="30">
        <v>1516</v>
      </c>
      <c r="H286" s="30">
        <v>1023</v>
      </c>
      <c r="I286" s="30">
        <v>750</v>
      </c>
      <c r="J286" s="30">
        <v>1408</v>
      </c>
      <c r="K286" s="30">
        <v>438</v>
      </c>
      <c r="L286" s="30">
        <v>970</v>
      </c>
      <c r="M286" s="30">
        <v>896</v>
      </c>
      <c r="N286" s="30">
        <v>512</v>
      </c>
      <c r="O286" s="30">
        <v>365</v>
      </c>
      <c r="P286" s="30">
        <v>-181</v>
      </c>
      <c r="Q286" s="30">
        <v>546</v>
      </c>
      <c r="R286" s="30">
        <v>127</v>
      </c>
      <c r="S286" s="30">
        <v>238</v>
      </c>
    </row>
    <row r="287" spans="2:19" s="31" customFormat="1" ht="8.25" customHeight="1" x14ac:dyDescent="0.3">
      <c r="B287" s="48">
        <v>254</v>
      </c>
      <c r="C287" s="29" t="str">
        <f>VLOOKUP(B287,[1]Tabelle1!$A$1:$C$68,2,FALSE)</f>
        <v>Hildesheim</v>
      </c>
      <c r="D287" s="52">
        <v>2017</v>
      </c>
      <c r="E287" s="30">
        <v>2850</v>
      </c>
      <c r="F287" s="30">
        <v>334</v>
      </c>
      <c r="G287" s="30">
        <v>2516</v>
      </c>
      <c r="H287" s="30">
        <v>1700</v>
      </c>
      <c r="I287" s="30">
        <v>1150</v>
      </c>
      <c r="J287" s="30">
        <v>2372</v>
      </c>
      <c r="K287" s="30">
        <v>552</v>
      </c>
      <c r="L287" s="30">
        <v>1820</v>
      </c>
      <c r="M287" s="30">
        <v>1544</v>
      </c>
      <c r="N287" s="30">
        <v>828</v>
      </c>
      <c r="O287" s="30">
        <v>478</v>
      </c>
      <c r="P287" s="30">
        <v>-218</v>
      </c>
      <c r="Q287" s="30">
        <v>696</v>
      </c>
      <c r="R287" s="30">
        <v>156</v>
      </c>
      <c r="S287" s="30">
        <v>322</v>
      </c>
    </row>
    <row r="288" spans="2:19" s="31" customFormat="1" ht="8.25" customHeight="1" x14ac:dyDescent="0.3">
      <c r="B288" s="48">
        <v>255</v>
      </c>
      <c r="C288" s="29" t="str">
        <f>VLOOKUP(B288,[1]Tabelle1!$A$1:$C$68,2,FALSE)</f>
        <v>Holzminden</v>
      </c>
      <c r="D288" s="52">
        <v>2017</v>
      </c>
      <c r="E288" s="30">
        <v>695</v>
      </c>
      <c r="F288" s="30">
        <v>102</v>
      </c>
      <c r="G288" s="30">
        <v>593</v>
      </c>
      <c r="H288" s="30">
        <v>407</v>
      </c>
      <c r="I288" s="30">
        <v>288</v>
      </c>
      <c r="J288" s="30">
        <v>629</v>
      </c>
      <c r="K288" s="30">
        <v>173</v>
      </c>
      <c r="L288" s="30">
        <v>456</v>
      </c>
      <c r="M288" s="30">
        <v>397</v>
      </c>
      <c r="N288" s="30">
        <v>232</v>
      </c>
      <c r="O288" s="30">
        <v>66</v>
      </c>
      <c r="P288" s="30">
        <v>-71</v>
      </c>
      <c r="Q288" s="30">
        <v>137</v>
      </c>
      <c r="R288" s="30">
        <v>10</v>
      </c>
      <c r="S288" s="30">
        <v>56</v>
      </c>
    </row>
    <row r="289" spans="2:19" s="31" customFormat="1" ht="8.25" customHeight="1" x14ac:dyDescent="0.3">
      <c r="B289" s="48">
        <v>256</v>
      </c>
      <c r="C289" s="29" t="str">
        <f>VLOOKUP(B289,[1]Tabelle1!$A$1:$C$68,2,FALSE)</f>
        <v>Nienburg (Weser)</v>
      </c>
      <c r="D289" s="52">
        <v>2017</v>
      </c>
      <c r="E289" s="30">
        <v>3624</v>
      </c>
      <c r="F289" s="30">
        <v>184</v>
      </c>
      <c r="G289" s="30">
        <v>3440</v>
      </c>
      <c r="H289" s="30">
        <v>2285</v>
      </c>
      <c r="I289" s="30">
        <v>1339</v>
      </c>
      <c r="J289" s="30">
        <v>3225</v>
      </c>
      <c r="K289" s="30">
        <v>313</v>
      </c>
      <c r="L289" s="30">
        <v>2912</v>
      </c>
      <c r="M289" s="30">
        <v>2053</v>
      </c>
      <c r="N289" s="30">
        <v>1172</v>
      </c>
      <c r="O289" s="30">
        <v>399</v>
      </c>
      <c r="P289" s="30">
        <v>-129</v>
      </c>
      <c r="Q289" s="30">
        <v>528</v>
      </c>
      <c r="R289" s="30">
        <v>232</v>
      </c>
      <c r="S289" s="30">
        <v>167</v>
      </c>
    </row>
    <row r="290" spans="2:19" s="31" customFormat="1" ht="8.25" customHeight="1" x14ac:dyDescent="0.3">
      <c r="B290" s="48">
        <v>257</v>
      </c>
      <c r="C290" s="29" t="str">
        <f>VLOOKUP(B290,[1]Tabelle1!$A$1:$C$68,2,FALSE)</f>
        <v>Schaumburg</v>
      </c>
      <c r="D290" s="52">
        <v>2017</v>
      </c>
      <c r="E290" s="30">
        <v>1495</v>
      </c>
      <c r="F290" s="30">
        <v>222</v>
      </c>
      <c r="G290" s="30">
        <v>1273</v>
      </c>
      <c r="H290" s="30">
        <v>925</v>
      </c>
      <c r="I290" s="30">
        <v>570</v>
      </c>
      <c r="J290" s="30">
        <v>1432</v>
      </c>
      <c r="K290" s="30">
        <v>442</v>
      </c>
      <c r="L290" s="30">
        <v>990</v>
      </c>
      <c r="M290" s="30">
        <v>977</v>
      </c>
      <c r="N290" s="30">
        <v>455</v>
      </c>
      <c r="O290" s="30">
        <v>63</v>
      </c>
      <c r="P290" s="30">
        <v>-220</v>
      </c>
      <c r="Q290" s="30">
        <v>283</v>
      </c>
      <c r="R290" s="30">
        <v>-52</v>
      </c>
      <c r="S290" s="30">
        <v>115</v>
      </c>
    </row>
    <row r="291" spans="2:19" s="35" customFormat="1" ht="16.5" customHeight="1" x14ac:dyDescent="0.3">
      <c r="B291" s="54">
        <v>2</v>
      </c>
      <c r="C291" s="33" t="str">
        <f>VLOOKUP(B291,[1]Tabelle1!$A$1:$C$68,2,FALSE)</f>
        <v>Statistische Region Hannover</v>
      </c>
      <c r="D291" s="53">
        <v>2017</v>
      </c>
      <c r="E291" s="34">
        <v>32986</v>
      </c>
      <c r="F291" s="34">
        <v>3899</v>
      </c>
      <c r="G291" s="34">
        <v>29087</v>
      </c>
      <c r="H291" s="34">
        <v>20049</v>
      </c>
      <c r="I291" s="34">
        <v>12937</v>
      </c>
      <c r="J291" s="34">
        <v>26524</v>
      </c>
      <c r="K291" s="34">
        <v>6630</v>
      </c>
      <c r="L291" s="34">
        <v>19894</v>
      </c>
      <c r="M291" s="34">
        <v>17589</v>
      </c>
      <c r="N291" s="34">
        <v>8935</v>
      </c>
      <c r="O291" s="34">
        <v>6462</v>
      </c>
      <c r="P291" s="34">
        <v>-2731</v>
      </c>
      <c r="Q291" s="34">
        <v>9193</v>
      </c>
      <c r="R291" s="34">
        <v>2460</v>
      </c>
      <c r="S291" s="34">
        <v>4002</v>
      </c>
    </row>
    <row r="292" spans="2:19" s="31" customFormat="1" ht="8.25" customHeight="1" x14ac:dyDescent="0.3">
      <c r="B292" s="48">
        <v>351</v>
      </c>
      <c r="C292" s="29" t="str">
        <f>VLOOKUP(B292,[1]Tabelle1!$A$1:$C$68,2,FALSE)</f>
        <v>Celle</v>
      </c>
      <c r="D292" s="52">
        <v>2017</v>
      </c>
      <c r="E292" s="30">
        <v>1746</v>
      </c>
      <c r="F292" s="30">
        <v>331</v>
      </c>
      <c r="G292" s="30">
        <v>1415</v>
      </c>
      <c r="H292" s="30">
        <v>1035</v>
      </c>
      <c r="I292" s="30">
        <v>711</v>
      </c>
      <c r="J292" s="30">
        <v>1734</v>
      </c>
      <c r="K292" s="30">
        <v>529</v>
      </c>
      <c r="L292" s="30">
        <v>1205</v>
      </c>
      <c r="M292" s="30">
        <v>1120</v>
      </c>
      <c r="N292" s="30">
        <v>614</v>
      </c>
      <c r="O292" s="30">
        <v>12</v>
      </c>
      <c r="P292" s="30">
        <v>-198</v>
      </c>
      <c r="Q292" s="30">
        <v>210</v>
      </c>
      <c r="R292" s="30">
        <v>-85</v>
      </c>
      <c r="S292" s="30">
        <v>97</v>
      </c>
    </row>
    <row r="293" spans="2:19" s="31" customFormat="1" ht="8.25" customHeight="1" x14ac:dyDescent="0.3">
      <c r="B293" s="48">
        <v>352</v>
      </c>
      <c r="C293" s="29" t="str">
        <f>VLOOKUP(B293,[1]Tabelle1!$A$1:$C$68,2,FALSE)</f>
        <v>Cuxhaven</v>
      </c>
      <c r="D293" s="52">
        <v>2017</v>
      </c>
      <c r="E293" s="30">
        <v>1660</v>
      </c>
      <c r="F293" s="30">
        <v>269</v>
      </c>
      <c r="G293" s="30">
        <v>1391</v>
      </c>
      <c r="H293" s="30">
        <v>1038</v>
      </c>
      <c r="I293" s="30">
        <v>622</v>
      </c>
      <c r="J293" s="30">
        <v>1703</v>
      </c>
      <c r="K293" s="30">
        <v>479</v>
      </c>
      <c r="L293" s="30">
        <v>1224</v>
      </c>
      <c r="M293" s="30">
        <v>1134</v>
      </c>
      <c r="N293" s="30">
        <v>569</v>
      </c>
      <c r="O293" s="30">
        <v>-43</v>
      </c>
      <c r="P293" s="30">
        <v>-210</v>
      </c>
      <c r="Q293" s="30">
        <v>167</v>
      </c>
      <c r="R293" s="30">
        <v>-96</v>
      </c>
      <c r="S293" s="30">
        <v>53</v>
      </c>
    </row>
    <row r="294" spans="2:19" s="31" customFormat="1" ht="8.25" customHeight="1" x14ac:dyDescent="0.3">
      <c r="B294" s="48">
        <v>353</v>
      </c>
      <c r="C294" s="29" t="str">
        <f>VLOOKUP(B294,[1]Tabelle1!$A$1:$C$68,2,FALSE)</f>
        <v>Harburg</v>
      </c>
      <c r="D294" s="52">
        <v>2017</v>
      </c>
      <c r="E294" s="30">
        <v>3559</v>
      </c>
      <c r="F294" s="30">
        <v>391</v>
      </c>
      <c r="G294" s="30">
        <v>3168</v>
      </c>
      <c r="H294" s="30">
        <v>2439</v>
      </c>
      <c r="I294" s="30">
        <v>1120</v>
      </c>
      <c r="J294" s="30">
        <v>3175</v>
      </c>
      <c r="K294" s="30">
        <v>773</v>
      </c>
      <c r="L294" s="30">
        <v>2402</v>
      </c>
      <c r="M294" s="30">
        <v>2423</v>
      </c>
      <c r="N294" s="30">
        <v>752</v>
      </c>
      <c r="O294" s="30">
        <v>384</v>
      </c>
      <c r="P294" s="30">
        <v>-382</v>
      </c>
      <c r="Q294" s="30">
        <v>766</v>
      </c>
      <c r="R294" s="30">
        <v>16</v>
      </c>
      <c r="S294" s="30">
        <v>368</v>
      </c>
    </row>
    <row r="295" spans="2:19" s="31" customFormat="1" ht="8.25" customHeight="1" x14ac:dyDescent="0.3">
      <c r="B295" s="48">
        <v>354</v>
      </c>
      <c r="C295" s="29" t="str">
        <f>VLOOKUP(B295,[1]Tabelle1!$A$1:$C$68,2,FALSE)</f>
        <v>Lüchow-Dannenberg</v>
      </c>
      <c r="D295" s="52">
        <v>2017</v>
      </c>
      <c r="E295" s="30">
        <v>494</v>
      </c>
      <c r="F295" s="30">
        <v>92</v>
      </c>
      <c r="G295" s="30">
        <v>402</v>
      </c>
      <c r="H295" s="30">
        <v>275</v>
      </c>
      <c r="I295" s="30">
        <v>219</v>
      </c>
      <c r="J295" s="30">
        <v>688</v>
      </c>
      <c r="K295" s="30">
        <v>175</v>
      </c>
      <c r="L295" s="30">
        <v>513</v>
      </c>
      <c r="M295" s="30">
        <v>476</v>
      </c>
      <c r="N295" s="30">
        <v>212</v>
      </c>
      <c r="O295" s="30">
        <v>-194</v>
      </c>
      <c r="P295" s="30">
        <v>-83</v>
      </c>
      <c r="Q295" s="30">
        <v>-111</v>
      </c>
      <c r="R295" s="30">
        <v>-201</v>
      </c>
      <c r="S295" s="30">
        <v>7</v>
      </c>
    </row>
    <row r="296" spans="2:19" s="31" customFormat="1" ht="8.25" customHeight="1" x14ac:dyDescent="0.3">
      <c r="B296" s="48">
        <v>355</v>
      </c>
      <c r="C296" s="29" t="str">
        <f>VLOOKUP(B296,[1]Tabelle1!$A$1:$C$68,2,FALSE)</f>
        <v>Lüneburg</v>
      </c>
      <c r="D296" s="52">
        <v>2017</v>
      </c>
      <c r="E296" s="30">
        <v>2060</v>
      </c>
      <c r="F296" s="30">
        <v>358</v>
      </c>
      <c r="G296" s="30">
        <v>1702</v>
      </c>
      <c r="H296" s="30">
        <v>1203</v>
      </c>
      <c r="I296" s="30">
        <v>857</v>
      </c>
      <c r="J296" s="30">
        <v>1865</v>
      </c>
      <c r="K296" s="30">
        <v>661</v>
      </c>
      <c r="L296" s="30">
        <v>1204</v>
      </c>
      <c r="M296" s="30">
        <v>1226</v>
      </c>
      <c r="N296" s="30">
        <v>639</v>
      </c>
      <c r="O296" s="30">
        <v>195</v>
      </c>
      <c r="P296" s="30">
        <v>-303</v>
      </c>
      <c r="Q296" s="30">
        <v>498</v>
      </c>
      <c r="R296" s="30">
        <v>-23</v>
      </c>
      <c r="S296" s="30">
        <v>218</v>
      </c>
    </row>
    <row r="297" spans="2:19" s="31" customFormat="1" ht="8.25" customHeight="1" x14ac:dyDescent="0.3">
      <c r="B297" s="48">
        <v>356</v>
      </c>
      <c r="C297" s="29" t="str">
        <f>VLOOKUP(B297,[1]Tabelle1!$A$1:$C$68,2,FALSE)</f>
        <v>Osterholz</v>
      </c>
      <c r="D297" s="52">
        <v>2017</v>
      </c>
      <c r="E297" s="30">
        <v>669</v>
      </c>
      <c r="F297" s="30">
        <v>159</v>
      </c>
      <c r="G297" s="30">
        <v>510</v>
      </c>
      <c r="H297" s="30">
        <v>403</v>
      </c>
      <c r="I297" s="30">
        <v>266</v>
      </c>
      <c r="J297" s="30">
        <v>711</v>
      </c>
      <c r="K297" s="30">
        <v>265</v>
      </c>
      <c r="L297" s="30">
        <v>446</v>
      </c>
      <c r="M297" s="30">
        <v>458</v>
      </c>
      <c r="N297" s="30">
        <v>253</v>
      </c>
      <c r="O297" s="30">
        <v>-42</v>
      </c>
      <c r="P297" s="30">
        <v>-106</v>
      </c>
      <c r="Q297" s="30">
        <v>64</v>
      </c>
      <c r="R297" s="30">
        <v>-55</v>
      </c>
      <c r="S297" s="30">
        <v>13</v>
      </c>
    </row>
    <row r="298" spans="2:19" s="31" customFormat="1" ht="8.25" customHeight="1" x14ac:dyDescent="0.3">
      <c r="B298" s="48">
        <v>357</v>
      </c>
      <c r="C298" s="29" t="str">
        <f>VLOOKUP(B298,[1]Tabelle1!$A$1:$C$68,2,FALSE)</f>
        <v>Rotenburg (Wümme)</v>
      </c>
      <c r="D298" s="52">
        <v>2017</v>
      </c>
      <c r="E298" s="30">
        <v>1719</v>
      </c>
      <c r="F298" s="30">
        <v>241</v>
      </c>
      <c r="G298" s="30">
        <v>1478</v>
      </c>
      <c r="H298" s="30">
        <v>1052</v>
      </c>
      <c r="I298" s="30">
        <v>667</v>
      </c>
      <c r="J298" s="30">
        <v>1495</v>
      </c>
      <c r="K298" s="30">
        <v>340</v>
      </c>
      <c r="L298" s="30">
        <v>1155</v>
      </c>
      <c r="M298" s="30">
        <v>1040</v>
      </c>
      <c r="N298" s="30">
        <v>455</v>
      </c>
      <c r="O298" s="30">
        <v>224</v>
      </c>
      <c r="P298" s="30">
        <v>-99</v>
      </c>
      <c r="Q298" s="30">
        <v>323</v>
      </c>
      <c r="R298" s="30">
        <v>12</v>
      </c>
      <c r="S298" s="30">
        <v>212</v>
      </c>
    </row>
    <row r="299" spans="2:19" s="31" customFormat="1" ht="8.25" customHeight="1" x14ac:dyDescent="0.3">
      <c r="B299" s="48">
        <v>358</v>
      </c>
      <c r="C299" s="29" t="str">
        <f>VLOOKUP(B299,[1]Tabelle1!$A$1:$C$68,2,FALSE)</f>
        <v>Heidekreis</v>
      </c>
      <c r="D299" s="52">
        <v>2017</v>
      </c>
      <c r="E299" s="30">
        <v>6864</v>
      </c>
      <c r="F299" s="30">
        <v>218</v>
      </c>
      <c r="G299" s="30">
        <v>6646</v>
      </c>
      <c r="H299" s="30">
        <v>4180</v>
      </c>
      <c r="I299" s="30">
        <v>2684</v>
      </c>
      <c r="J299" s="30">
        <v>2953</v>
      </c>
      <c r="K299" s="30">
        <v>422</v>
      </c>
      <c r="L299" s="30">
        <v>2531</v>
      </c>
      <c r="M299" s="30">
        <v>2031</v>
      </c>
      <c r="N299" s="30">
        <v>922</v>
      </c>
      <c r="O299" s="30">
        <v>3911</v>
      </c>
      <c r="P299" s="30">
        <v>-204</v>
      </c>
      <c r="Q299" s="30">
        <v>4115</v>
      </c>
      <c r="R299" s="30">
        <v>2149</v>
      </c>
      <c r="S299" s="30">
        <v>1762</v>
      </c>
    </row>
    <row r="300" spans="2:19" s="31" customFormat="1" ht="8.25" customHeight="1" x14ac:dyDescent="0.3">
      <c r="B300" s="48">
        <v>359</v>
      </c>
      <c r="C300" s="29" t="str">
        <f>VLOOKUP(B300,[1]Tabelle1!$A$1:$C$68,2,FALSE)</f>
        <v>Stade</v>
      </c>
      <c r="D300" s="52">
        <v>2017</v>
      </c>
      <c r="E300" s="30">
        <v>3047</v>
      </c>
      <c r="F300" s="30">
        <v>370</v>
      </c>
      <c r="G300" s="30">
        <v>2677</v>
      </c>
      <c r="H300" s="30">
        <v>2001</v>
      </c>
      <c r="I300" s="30">
        <v>1046</v>
      </c>
      <c r="J300" s="30">
        <v>3239</v>
      </c>
      <c r="K300" s="30">
        <v>638</v>
      </c>
      <c r="L300" s="30">
        <v>2601</v>
      </c>
      <c r="M300" s="30">
        <v>2421</v>
      </c>
      <c r="N300" s="30">
        <v>818</v>
      </c>
      <c r="O300" s="30">
        <v>-192</v>
      </c>
      <c r="P300" s="30">
        <v>-268</v>
      </c>
      <c r="Q300" s="30">
        <v>76</v>
      </c>
      <c r="R300" s="30">
        <v>-420</v>
      </c>
      <c r="S300" s="30">
        <v>228</v>
      </c>
    </row>
    <row r="301" spans="2:19" s="31" customFormat="1" ht="8.25" customHeight="1" x14ac:dyDescent="0.3">
      <c r="B301" s="48">
        <v>360</v>
      </c>
      <c r="C301" s="29" t="str">
        <f>VLOOKUP(B301,[1]Tabelle1!$A$1:$C$68,2,FALSE)</f>
        <v>Uelzen</v>
      </c>
      <c r="D301" s="52">
        <v>2017</v>
      </c>
      <c r="E301" s="30">
        <v>892</v>
      </c>
      <c r="F301" s="30">
        <v>153</v>
      </c>
      <c r="G301" s="30">
        <v>739</v>
      </c>
      <c r="H301" s="30">
        <v>520</v>
      </c>
      <c r="I301" s="30">
        <v>372</v>
      </c>
      <c r="J301" s="30">
        <v>764</v>
      </c>
      <c r="K301" s="30">
        <v>281</v>
      </c>
      <c r="L301" s="30">
        <v>483</v>
      </c>
      <c r="M301" s="30">
        <v>522</v>
      </c>
      <c r="N301" s="30">
        <v>242</v>
      </c>
      <c r="O301" s="30">
        <v>128</v>
      </c>
      <c r="P301" s="30">
        <v>-128</v>
      </c>
      <c r="Q301" s="30">
        <v>256</v>
      </c>
      <c r="R301" s="30">
        <v>-2</v>
      </c>
      <c r="S301" s="30">
        <v>130</v>
      </c>
    </row>
    <row r="302" spans="2:19" s="31" customFormat="1" ht="8.25" customHeight="1" x14ac:dyDescent="0.3">
      <c r="B302" s="48">
        <v>361</v>
      </c>
      <c r="C302" s="29" t="str">
        <f>VLOOKUP(B302,[1]Tabelle1!$A$1:$C$68,2,FALSE)</f>
        <v>Verden</v>
      </c>
      <c r="D302" s="52">
        <v>2017</v>
      </c>
      <c r="E302" s="30">
        <v>1331</v>
      </c>
      <c r="F302" s="30">
        <v>178</v>
      </c>
      <c r="G302" s="30">
        <v>1153</v>
      </c>
      <c r="H302" s="30">
        <v>835</v>
      </c>
      <c r="I302" s="30">
        <v>496</v>
      </c>
      <c r="J302" s="30">
        <v>1134</v>
      </c>
      <c r="K302" s="30">
        <v>324</v>
      </c>
      <c r="L302" s="30">
        <v>810</v>
      </c>
      <c r="M302" s="30">
        <v>799</v>
      </c>
      <c r="N302" s="30">
        <v>335</v>
      </c>
      <c r="O302" s="30">
        <v>197</v>
      </c>
      <c r="P302" s="30">
        <v>-146</v>
      </c>
      <c r="Q302" s="30">
        <v>343</v>
      </c>
      <c r="R302" s="30">
        <v>36</v>
      </c>
      <c r="S302" s="30">
        <v>161</v>
      </c>
    </row>
    <row r="303" spans="2:19" s="35" customFormat="1" ht="16.5" customHeight="1" x14ac:dyDescent="0.3">
      <c r="B303" s="54">
        <v>3</v>
      </c>
      <c r="C303" s="33" t="str">
        <f>VLOOKUP(B303,[1]Tabelle1!$A$1:$C$68,2,FALSE)</f>
        <v>Statistische Region Lüneburg</v>
      </c>
      <c r="D303" s="53">
        <v>2017</v>
      </c>
      <c r="E303" s="34">
        <v>24041</v>
      </c>
      <c r="F303" s="34">
        <v>2760</v>
      </c>
      <c r="G303" s="34">
        <v>21281</v>
      </c>
      <c r="H303" s="34">
        <v>14981</v>
      </c>
      <c r="I303" s="34">
        <v>9060</v>
      </c>
      <c r="J303" s="34">
        <v>19461</v>
      </c>
      <c r="K303" s="34">
        <v>4887</v>
      </c>
      <c r="L303" s="34">
        <v>14574</v>
      </c>
      <c r="M303" s="34">
        <v>13650</v>
      </c>
      <c r="N303" s="34">
        <v>5811</v>
      </c>
      <c r="O303" s="34">
        <v>4580</v>
      </c>
      <c r="P303" s="34">
        <v>-2127</v>
      </c>
      <c r="Q303" s="34">
        <v>6707</v>
      </c>
      <c r="R303" s="34">
        <v>1331</v>
      </c>
      <c r="S303" s="34">
        <v>3249</v>
      </c>
    </row>
    <row r="304" spans="2:19" s="31" customFormat="1" ht="8.25" customHeight="1" x14ac:dyDescent="0.3">
      <c r="B304" s="48">
        <v>401</v>
      </c>
      <c r="C304" s="29" t="str">
        <f>VLOOKUP(B304,[1]Tabelle1!$A$1:$C$68,2,FALSE)</f>
        <v>Delmenhorst, Stadt</v>
      </c>
      <c r="D304" s="52">
        <v>2017</v>
      </c>
      <c r="E304" s="30">
        <v>1598</v>
      </c>
      <c r="F304" s="30">
        <v>188</v>
      </c>
      <c r="G304" s="30">
        <v>1410</v>
      </c>
      <c r="H304" s="30">
        <v>934</v>
      </c>
      <c r="I304" s="30">
        <v>664</v>
      </c>
      <c r="J304" s="30">
        <v>1236</v>
      </c>
      <c r="K304" s="30">
        <v>333</v>
      </c>
      <c r="L304" s="30">
        <v>903</v>
      </c>
      <c r="M304" s="30">
        <v>827</v>
      </c>
      <c r="N304" s="30">
        <v>409</v>
      </c>
      <c r="O304" s="30">
        <v>362</v>
      </c>
      <c r="P304" s="30">
        <v>-145</v>
      </c>
      <c r="Q304" s="30">
        <v>507</v>
      </c>
      <c r="R304" s="30">
        <v>107</v>
      </c>
      <c r="S304" s="30">
        <v>255</v>
      </c>
    </row>
    <row r="305" spans="2:19" s="31" customFormat="1" ht="8.25" customHeight="1" x14ac:dyDescent="0.3">
      <c r="B305" s="48">
        <v>402</v>
      </c>
      <c r="C305" s="29" t="str">
        <f>VLOOKUP(B305,[1]Tabelle1!$A$1:$C$68,2,FALSE)</f>
        <v>Emden, Stadt</v>
      </c>
      <c r="D305" s="52">
        <v>2017</v>
      </c>
      <c r="E305" s="30">
        <v>804</v>
      </c>
      <c r="F305" s="30">
        <v>84</v>
      </c>
      <c r="G305" s="30">
        <v>720</v>
      </c>
      <c r="H305" s="30">
        <v>517</v>
      </c>
      <c r="I305" s="30">
        <v>287</v>
      </c>
      <c r="J305" s="30">
        <v>546</v>
      </c>
      <c r="K305" s="30">
        <v>134</v>
      </c>
      <c r="L305" s="30">
        <v>412</v>
      </c>
      <c r="M305" s="30">
        <v>369</v>
      </c>
      <c r="N305" s="30">
        <v>177</v>
      </c>
      <c r="O305" s="30">
        <v>258</v>
      </c>
      <c r="P305" s="30">
        <v>-50</v>
      </c>
      <c r="Q305" s="30">
        <v>308</v>
      </c>
      <c r="R305" s="30">
        <v>148</v>
      </c>
      <c r="S305" s="30">
        <v>110</v>
      </c>
    </row>
    <row r="306" spans="2:19" s="31" customFormat="1" ht="8.25" customHeight="1" x14ac:dyDescent="0.3">
      <c r="B306" s="48">
        <v>403</v>
      </c>
      <c r="C306" s="29" t="str">
        <f>VLOOKUP(B306,[1]Tabelle1!$A$1:$C$68,2,FALSE)</f>
        <v>Oldenburg (Oldb), Stadt</v>
      </c>
      <c r="D306" s="52">
        <v>2017</v>
      </c>
      <c r="E306" s="30">
        <v>2743</v>
      </c>
      <c r="F306" s="30">
        <v>430</v>
      </c>
      <c r="G306" s="30">
        <v>2313</v>
      </c>
      <c r="H306" s="30">
        <v>1578</v>
      </c>
      <c r="I306" s="30">
        <v>1165</v>
      </c>
      <c r="J306" s="30">
        <v>2645</v>
      </c>
      <c r="K306" s="30">
        <v>814</v>
      </c>
      <c r="L306" s="30">
        <v>1831</v>
      </c>
      <c r="M306" s="30">
        <v>1646</v>
      </c>
      <c r="N306" s="30">
        <v>999</v>
      </c>
      <c r="O306" s="30">
        <v>98</v>
      </c>
      <c r="P306" s="30">
        <v>-384</v>
      </c>
      <c r="Q306" s="30">
        <v>482</v>
      </c>
      <c r="R306" s="30">
        <v>-68</v>
      </c>
      <c r="S306" s="30">
        <v>166</v>
      </c>
    </row>
    <row r="307" spans="2:19" s="31" customFormat="1" ht="8.25" customHeight="1" x14ac:dyDescent="0.3">
      <c r="B307" s="48">
        <v>404</v>
      </c>
      <c r="C307" s="29" t="str">
        <f>VLOOKUP(B307,[1]Tabelle1!$A$1:$C$68,2,FALSE)</f>
        <v>Osnabrück, Stadt</v>
      </c>
      <c r="D307" s="52">
        <v>2017</v>
      </c>
      <c r="E307" s="30">
        <v>2718</v>
      </c>
      <c r="F307" s="30">
        <v>359</v>
      </c>
      <c r="G307" s="30">
        <v>2359</v>
      </c>
      <c r="H307" s="30">
        <v>1461</v>
      </c>
      <c r="I307" s="30">
        <v>1257</v>
      </c>
      <c r="J307" s="30">
        <v>2427</v>
      </c>
      <c r="K307" s="30">
        <v>589</v>
      </c>
      <c r="L307" s="30">
        <v>1838</v>
      </c>
      <c r="M307" s="30">
        <v>1516</v>
      </c>
      <c r="N307" s="30">
        <v>911</v>
      </c>
      <c r="O307" s="30">
        <v>291</v>
      </c>
      <c r="P307" s="30">
        <v>-230</v>
      </c>
      <c r="Q307" s="30">
        <v>521</v>
      </c>
      <c r="R307" s="30">
        <v>-55</v>
      </c>
      <c r="S307" s="30">
        <v>346</v>
      </c>
    </row>
    <row r="308" spans="2:19" s="31" customFormat="1" ht="8.25" customHeight="1" x14ac:dyDescent="0.3">
      <c r="B308" s="48">
        <v>405</v>
      </c>
      <c r="C308" s="29" t="str">
        <f>VLOOKUP(B308,[1]Tabelle1!$A$1:$C$68,2,FALSE)</f>
        <v>Wilhelmshaven, Stadt</v>
      </c>
      <c r="D308" s="52">
        <v>2017</v>
      </c>
      <c r="E308" s="30">
        <v>1166</v>
      </c>
      <c r="F308" s="30">
        <v>224</v>
      </c>
      <c r="G308" s="30">
        <v>942</v>
      </c>
      <c r="H308" s="30">
        <v>788</v>
      </c>
      <c r="I308" s="30">
        <v>378</v>
      </c>
      <c r="J308" s="30">
        <v>1002</v>
      </c>
      <c r="K308" s="30">
        <v>325</v>
      </c>
      <c r="L308" s="30">
        <v>677</v>
      </c>
      <c r="M308" s="30">
        <v>771</v>
      </c>
      <c r="N308" s="30">
        <v>231</v>
      </c>
      <c r="O308" s="30">
        <v>164</v>
      </c>
      <c r="P308" s="30">
        <v>-101</v>
      </c>
      <c r="Q308" s="30">
        <v>265</v>
      </c>
      <c r="R308" s="30">
        <v>17</v>
      </c>
      <c r="S308" s="30">
        <v>147</v>
      </c>
    </row>
    <row r="309" spans="2:19" s="31" customFormat="1" ht="8.25" customHeight="1" x14ac:dyDescent="0.3">
      <c r="B309" s="48">
        <v>451</v>
      </c>
      <c r="C309" s="29" t="str">
        <f>VLOOKUP(B309,[1]Tabelle1!$A$1:$C$68,2,FALSE)</f>
        <v>Ammerland</v>
      </c>
      <c r="D309" s="52">
        <v>2017</v>
      </c>
      <c r="E309" s="30">
        <v>1677</v>
      </c>
      <c r="F309" s="30">
        <v>132</v>
      </c>
      <c r="G309" s="30">
        <v>1545</v>
      </c>
      <c r="H309" s="30">
        <v>1053</v>
      </c>
      <c r="I309" s="30">
        <v>624</v>
      </c>
      <c r="J309" s="30">
        <v>1436</v>
      </c>
      <c r="K309" s="30">
        <v>208</v>
      </c>
      <c r="L309" s="30">
        <v>1228</v>
      </c>
      <c r="M309" s="30">
        <v>967</v>
      </c>
      <c r="N309" s="30">
        <v>469</v>
      </c>
      <c r="O309" s="30">
        <v>241</v>
      </c>
      <c r="P309" s="30">
        <v>-76</v>
      </c>
      <c r="Q309" s="30">
        <v>317</v>
      </c>
      <c r="R309" s="30">
        <v>86</v>
      </c>
      <c r="S309" s="30">
        <v>155</v>
      </c>
    </row>
    <row r="310" spans="2:19" s="31" customFormat="1" ht="8.25" customHeight="1" x14ac:dyDescent="0.3">
      <c r="B310" s="48">
        <v>452</v>
      </c>
      <c r="C310" s="29" t="str">
        <f>VLOOKUP(B310,[1]Tabelle1!$A$1:$C$68,2,FALSE)</f>
        <v>Aurich</v>
      </c>
      <c r="D310" s="52">
        <v>2017</v>
      </c>
      <c r="E310" s="30">
        <v>1851</v>
      </c>
      <c r="F310" s="30">
        <v>180</v>
      </c>
      <c r="G310" s="30">
        <v>1671</v>
      </c>
      <c r="H310" s="30">
        <v>1044</v>
      </c>
      <c r="I310" s="30">
        <v>807</v>
      </c>
      <c r="J310" s="30">
        <v>1585</v>
      </c>
      <c r="K310" s="30">
        <v>376</v>
      </c>
      <c r="L310" s="30">
        <v>1209</v>
      </c>
      <c r="M310" s="30">
        <v>995</v>
      </c>
      <c r="N310" s="30">
        <v>590</v>
      </c>
      <c r="O310" s="30">
        <v>266</v>
      </c>
      <c r="P310" s="30">
        <v>-196</v>
      </c>
      <c r="Q310" s="30">
        <v>462</v>
      </c>
      <c r="R310" s="30">
        <v>49</v>
      </c>
      <c r="S310" s="30">
        <v>217</v>
      </c>
    </row>
    <row r="311" spans="2:19" s="31" customFormat="1" ht="8.25" customHeight="1" x14ac:dyDescent="0.3">
      <c r="B311" s="48">
        <v>453</v>
      </c>
      <c r="C311" s="29" t="str">
        <f>VLOOKUP(B311,[1]Tabelle1!$A$1:$C$68,2,FALSE)</f>
        <v>Cloppenburg</v>
      </c>
      <c r="D311" s="52">
        <v>2017</v>
      </c>
      <c r="E311" s="30">
        <v>9352</v>
      </c>
      <c r="F311" s="30">
        <v>147</v>
      </c>
      <c r="G311" s="30">
        <v>9205</v>
      </c>
      <c r="H311" s="30">
        <v>6109</v>
      </c>
      <c r="I311" s="30">
        <v>3243</v>
      </c>
      <c r="J311" s="30">
        <v>8307</v>
      </c>
      <c r="K311" s="30">
        <v>273</v>
      </c>
      <c r="L311" s="30">
        <v>8034</v>
      </c>
      <c r="M311" s="30">
        <v>5544</v>
      </c>
      <c r="N311" s="30">
        <v>2763</v>
      </c>
      <c r="O311" s="30">
        <v>1045</v>
      </c>
      <c r="P311" s="30">
        <v>-126</v>
      </c>
      <c r="Q311" s="30">
        <v>1171</v>
      </c>
      <c r="R311" s="30">
        <v>565</v>
      </c>
      <c r="S311" s="30">
        <v>480</v>
      </c>
    </row>
    <row r="312" spans="2:19" s="31" customFormat="1" ht="8.25" customHeight="1" x14ac:dyDescent="0.3">
      <c r="B312" s="48">
        <v>454</v>
      </c>
      <c r="C312" s="29" t="str">
        <f>VLOOKUP(B312,[1]Tabelle1!$A$1:$C$68,2,FALSE)</f>
        <v>Emsland</v>
      </c>
      <c r="D312" s="52">
        <v>2017</v>
      </c>
      <c r="E312" s="30">
        <v>8740</v>
      </c>
      <c r="F312" s="30">
        <v>405</v>
      </c>
      <c r="G312" s="30">
        <v>8335</v>
      </c>
      <c r="H312" s="30">
        <v>6289</v>
      </c>
      <c r="I312" s="30">
        <v>2451</v>
      </c>
      <c r="J312" s="30">
        <v>6817</v>
      </c>
      <c r="K312" s="30">
        <v>607</v>
      </c>
      <c r="L312" s="30">
        <v>6210</v>
      </c>
      <c r="M312" s="30">
        <v>5240</v>
      </c>
      <c r="N312" s="30">
        <v>1577</v>
      </c>
      <c r="O312" s="30">
        <v>1923</v>
      </c>
      <c r="P312" s="30">
        <v>-202</v>
      </c>
      <c r="Q312" s="30">
        <v>2125</v>
      </c>
      <c r="R312" s="30">
        <v>1049</v>
      </c>
      <c r="S312" s="30">
        <v>874</v>
      </c>
    </row>
    <row r="313" spans="2:19" s="31" customFormat="1" ht="8.25" customHeight="1" x14ac:dyDescent="0.3">
      <c r="B313" s="48">
        <v>455</v>
      </c>
      <c r="C313" s="29" t="str">
        <f>VLOOKUP(B313,[1]Tabelle1!$A$1:$C$68,2,FALSE)</f>
        <v>Friesland</v>
      </c>
      <c r="D313" s="52">
        <v>2017</v>
      </c>
      <c r="E313" s="30">
        <v>690</v>
      </c>
      <c r="F313" s="30">
        <v>155</v>
      </c>
      <c r="G313" s="30">
        <v>535</v>
      </c>
      <c r="H313" s="30">
        <v>402</v>
      </c>
      <c r="I313" s="30">
        <v>288</v>
      </c>
      <c r="J313" s="30">
        <v>631</v>
      </c>
      <c r="K313" s="30">
        <v>226</v>
      </c>
      <c r="L313" s="30">
        <v>405</v>
      </c>
      <c r="M313" s="30">
        <v>403</v>
      </c>
      <c r="N313" s="30">
        <v>228</v>
      </c>
      <c r="O313" s="30">
        <v>59</v>
      </c>
      <c r="P313" s="30">
        <v>-71</v>
      </c>
      <c r="Q313" s="30">
        <v>130</v>
      </c>
      <c r="R313" s="30">
        <v>-1</v>
      </c>
      <c r="S313" s="30">
        <v>60</v>
      </c>
    </row>
    <row r="314" spans="2:19" s="31" customFormat="1" ht="8.25" customHeight="1" x14ac:dyDescent="0.3">
      <c r="B314" s="48">
        <v>456</v>
      </c>
      <c r="C314" s="29" t="str">
        <f>VLOOKUP(B314,[1]Tabelle1!$A$1:$C$68,2,FALSE)</f>
        <v>Grafschaft Bentheim</v>
      </c>
      <c r="D314" s="52">
        <v>2017</v>
      </c>
      <c r="E314" s="30">
        <v>2094</v>
      </c>
      <c r="F314" s="30">
        <v>190</v>
      </c>
      <c r="G314" s="30">
        <v>1904</v>
      </c>
      <c r="H314" s="30">
        <v>1308</v>
      </c>
      <c r="I314" s="30">
        <v>786</v>
      </c>
      <c r="J314" s="30">
        <v>1607</v>
      </c>
      <c r="K314" s="30">
        <v>236</v>
      </c>
      <c r="L314" s="30">
        <v>1371</v>
      </c>
      <c r="M314" s="30">
        <v>1063</v>
      </c>
      <c r="N314" s="30">
        <v>544</v>
      </c>
      <c r="O314" s="30">
        <v>487</v>
      </c>
      <c r="P314" s="30">
        <v>-46</v>
      </c>
      <c r="Q314" s="30">
        <v>533</v>
      </c>
      <c r="R314" s="30">
        <v>245</v>
      </c>
      <c r="S314" s="30">
        <v>242</v>
      </c>
    </row>
    <row r="315" spans="2:19" s="31" customFormat="1" ht="8.25" customHeight="1" x14ac:dyDescent="0.3">
      <c r="B315" s="48">
        <v>457</v>
      </c>
      <c r="C315" s="29" t="str">
        <f>VLOOKUP(B315,[1]Tabelle1!$A$1:$C$68,2,FALSE)</f>
        <v>Leer</v>
      </c>
      <c r="D315" s="52">
        <v>2017</v>
      </c>
      <c r="E315" s="30">
        <v>1899</v>
      </c>
      <c r="F315" s="30">
        <v>203</v>
      </c>
      <c r="G315" s="30">
        <v>1696</v>
      </c>
      <c r="H315" s="30">
        <v>1328</v>
      </c>
      <c r="I315" s="30">
        <v>571</v>
      </c>
      <c r="J315" s="30">
        <v>1699</v>
      </c>
      <c r="K315" s="30">
        <v>326</v>
      </c>
      <c r="L315" s="30">
        <v>1373</v>
      </c>
      <c r="M315" s="30">
        <v>1259</v>
      </c>
      <c r="N315" s="30">
        <v>440</v>
      </c>
      <c r="O315" s="30">
        <v>200</v>
      </c>
      <c r="P315" s="30">
        <v>-123</v>
      </c>
      <c r="Q315" s="30">
        <v>323</v>
      </c>
      <c r="R315" s="30">
        <v>69</v>
      </c>
      <c r="S315" s="30">
        <v>131</v>
      </c>
    </row>
    <row r="316" spans="2:19" s="31" customFormat="1" ht="8.25" customHeight="1" x14ac:dyDescent="0.3">
      <c r="B316" s="48">
        <v>458</v>
      </c>
      <c r="C316" s="29" t="str">
        <f>VLOOKUP(B316,[1]Tabelle1!$A$1:$C$68,2,FALSE)</f>
        <v>Oldenburg</v>
      </c>
      <c r="D316" s="52">
        <v>2017</v>
      </c>
      <c r="E316" s="30">
        <v>4824</v>
      </c>
      <c r="F316" s="30">
        <v>177</v>
      </c>
      <c r="G316" s="30">
        <v>4647</v>
      </c>
      <c r="H316" s="30">
        <v>2495</v>
      </c>
      <c r="I316" s="30">
        <v>2329</v>
      </c>
      <c r="J316" s="30">
        <v>4049</v>
      </c>
      <c r="K316" s="30">
        <v>268</v>
      </c>
      <c r="L316" s="30">
        <v>3781</v>
      </c>
      <c r="M316" s="30">
        <v>2140</v>
      </c>
      <c r="N316" s="30">
        <v>1909</v>
      </c>
      <c r="O316" s="30">
        <v>775</v>
      </c>
      <c r="P316" s="30">
        <v>-91</v>
      </c>
      <c r="Q316" s="30">
        <v>866</v>
      </c>
      <c r="R316" s="30">
        <v>355</v>
      </c>
      <c r="S316" s="30">
        <v>420</v>
      </c>
    </row>
    <row r="317" spans="2:19" s="31" customFormat="1" ht="8.25" customHeight="1" x14ac:dyDescent="0.3">
      <c r="B317" s="48">
        <v>459</v>
      </c>
      <c r="C317" s="29" t="str">
        <f>VLOOKUP(B317,[1]Tabelle1!$A$1:$C$68,2,FALSE)</f>
        <v>Osnabrück</v>
      </c>
      <c r="D317" s="52">
        <v>2017</v>
      </c>
      <c r="E317" s="30">
        <v>9795</v>
      </c>
      <c r="F317" s="30">
        <v>363</v>
      </c>
      <c r="G317" s="30">
        <v>9432</v>
      </c>
      <c r="H317" s="30">
        <v>6277</v>
      </c>
      <c r="I317" s="30">
        <v>3518</v>
      </c>
      <c r="J317" s="30">
        <v>4009</v>
      </c>
      <c r="K317" s="30">
        <v>636</v>
      </c>
      <c r="L317" s="30">
        <v>3373</v>
      </c>
      <c r="M317" s="30">
        <v>2609</v>
      </c>
      <c r="N317" s="30">
        <v>1400</v>
      </c>
      <c r="O317" s="30">
        <v>5786</v>
      </c>
      <c r="P317" s="30">
        <v>-273</v>
      </c>
      <c r="Q317" s="30">
        <v>6059</v>
      </c>
      <c r="R317" s="30">
        <v>3668</v>
      </c>
      <c r="S317" s="30">
        <v>2118</v>
      </c>
    </row>
    <row r="318" spans="2:19" s="31" customFormat="1" ht="8.25" customHeight="1" x14ac:dyDescent="0.3">
      <c r="B318" s="48">
        <v>460</v>
      </c>
      <c r="C318" s="29" t="str">
        <f>VLOOKUP(B318,[1]Tabelle1!$A$1:$C$68,2,FALSE)</f>
        <v>Vechta</v>
      </c>
      <c r="D318" s="52">
        <v>2017</v>
      </c>
      <c r="E318" s="30">
        <v>6103</v>
      </c>
      <c r="F318" s="30">
        <v>180</v>
      </c>
      <c r="G318" s="30">
        <v>5923</v>
      </c>
      <c r="H318" s="30">
        <v>3126</v>
      </c>
      <c r="I318" s="30">
        <v>2977</v>
      </c>
      <c r="J318" s="30">
        <v>5552</v>
      </c>
      <c r="K318" s="30">
        <v>330</v>
      </c>
      <c r="L318" s="30">
        <v>5222</v>
      </c>
      <c r="M318" s="30">
        <v>2917</v>
      </c>
      <c r="N318" s="30">
        <v>2635</v>
      </c>
      <c r="O318" s="30">
        <v>551</v>
      </c>
      <c r="P318" s="30">
        <v>-150</v>
      </c>
      <c r="Q318" s="30">
        <v>701</v>
      </c>
      <c r="R318" s="30">
        <v>209</v>
      </c>
      <c r="S318" s="30">
        <v>342</v>
      </c>
    </row>
    <row r="319" spans="2:19" s="31" customFormat="1" ht="8.25" customHeight="1" x14ac:dyDescent="0.3">
      <c r="B319" s="48">
        <v>461</v>
      </c>
      <c r="C319" s="29" t="str">
        <f>VLOOKUP(B319,[1]Tabelle1!$A$1:$C$68,2,FALSE)</f>
        <v>Wesermarsch</v>
      </c>
      <c r="D319" s="52">
        <v>2017</v>
      </c>
      <c r="E319" s="30">
        <v>1059</v>
      </c>
      <c r="F319" s="30">
        <v>137</v>
      </c>
      <c r="G319" s="30">
        <v>922</v>
      </c>
      <c r="H319" s="30">
        <v>752</v>
      </c>
      <c r="I319" s="30">
        <v>307</v>
      </c>
      <c r="J319" s="30">
        <v>943</v>
      </c>
      <c r="K319" s="30">
        <v>254</v>
      </c>
      <c r="L319" s="30">
        <v>689</v>
      </c>
      <c r="M319" s="30">
        <v>671</v>
      </c>
      <c r="N319" s="30">
        <v>272</v>
      </c>
      <c r="O319" s="30">
        <v>116</v>
      </c>
      <c r="P319" s="30">
        <v>-117</v>
      </c>
      <c r="Q319" s="30">
        <v>233</v>
      </c>
      <c r="R319" s="30">
        <v>81</v>
      </c>
      <c r="S319" s="30">
        <v>35</v>
      </c>
    </row>
    <row r="320" spans="2:19" s="31" customFormat="1" ht="8.25" customHeight="1" x14ac:dyDescent="0.3">
      <c r="B320" s="48">
        <v>462</v>
      </c>
      <c r="C320" s="29" t="str">
        <f>VLOOKUP(B320,[1]Tabelle1!$A$1:$C$68,2,FALSE)</f>
        <v>Wittmund</v>
      </c>
      <c r="D320" s="52">
        <v>2017</v>
      </c>
      <c r="E320" s="30">
        <v>504</v>
      </c>
      <c r="F320" s="30">
        <v>53</v>
      </c>
      <c r="G320" s="30">
        <v>451</v>
      </c>
      <c r="H320" s="30">
        <v>278</v>
      </c>
      <c r="I320" s="30">
        <v>226</v>
      </c>
      <c r="J320" s="30">
        <v>456</v>
      </c>
      <c r="K320" s="30">
        <v>118</v>
      </c>
      <c r="L320" s="30">
        <v>338</v>
      </c>
      <c r="M320" s="30">
        <v>267</v>
      </c>
      <c r="N320" s="30">
        <v>189</v>
      </c>
      <c r="O320" s="30">
        <v>48</v>
      </c>
      <c r="P320" s="30">
        <v>-65</v>
      </c>
      <c r="Q320" s="30">
        <v>113</v>
      </c>
      <c r="R320" s="30">
        <v>11</v>
      </c>
      <c r="S320" s="30">
        <v>37</v>
      </c>
    </row>
    <row r="321" spans="2:19" s="35" customFormat="1" ht="16.5" customHeight="1" x14ac:dyDescent="0.3">
      <c r="B321" s="54">
        <v>4</v>
      </c>
      <c r="C321" s="33" t="str">
        <f>VLOOKUP(B321,[1]Tabelle1!$A$1:$C$68,2,FALSE)</f>
        <v>Statistische Region Weser-Ems</v>
      </c>
      <c r="D321" s="53">
        <v>2017</v>
      </c>
      <c r="E321" s="34">
        <v>57617</v>
      </c>
      <c r="F321" s="34">
        <v>3607</v>
      </c>
      <c r="G321" s="34">
        <v>54010</v>
      </c>
      <c r="H321" s="34">
        <v>35739</v>
      </c>
      <c r="I321" s="34">
        <v>21878</v>
      </c>
      <c r="J321" s="34">
        <v>44947</v>
      </c>
      <c r="K321" s="34">
        <v>6053</v>
      </c>
      <c r="L321" s="34">
        <v>38894</v>
      </c>
      <c r="M321" s="34">
        <v>29204</v>
      </c>
      <c r="N321" s="34">
        <v>15743</v>
      </c>
      <c r="O321" s="34">
        <v>12670</v>
      </c>
      <c r="P321" s="34">
        <v>-2446</v>
      </c>
      <c r="Q321" s="34">
        <v>15116</v>
      </c>
      <c r="R321" s="34">
        <v>6535</v>
      </c>
      <c r="S321" s="34">
        <v>6135</v>
      </c>
    </row>
    <row r="322" spans="2:19" s="35" customFormat="1" ht="16.5" customHeight="1" x14ac:dyDescent="0.3">
      <c r="B322" s="54">
        <v>0</v>
      </c>
      <c r="C322" s="33" t="str">
        <f>VLOOKUP(B322,[1]Tabelle1!$A$1:$C$68,2,FALSE)</f>
        <v>Niedersachsen</v>
      </c>
      <c r="D322" s="53">
        <v>2017</v>
      </c>
      <c r="E322" s="34">
        <v>145901</v>
      </c>
      <c r="F322" s="34">
        <v>18522</v>
      </c>
      <c r="G322" s="34">
        <v>127379</v>
      </c>
      <c r="H322" s="34">
        <v>88173</v>
      </c>
      <c r="I322" s="34">
        <v>57728</v>
      </c>
      <c r="J322" s="34">
        <v>107296</v>
      </c>
      <c r="K322" s="34">
        <v>21811</v>
      </c>
      <c r="L322" s="34">
        <v>85485</v>
      </c>
      <c r="M322" s="34">
        <v>70965</v>
      </c>
      <c r="N322" s="34">
        <v>36331</v>
      </c>
      <c r="O322" s="34">
        <v>38605</v>
      </c>
      <c r="P322" s="34">
        <v>-3289</v>
      </c>
      <c r="Q322" s="34">
        <v>41894</v>
      </c>
      <c r="R322" s="34">
        <v>17208</v>
      </c>
      <c r="S322" s="34">
        <v>21397</v>
      </c>
    </row>
    <row r="323" spans="2:19" s="31" customFormat="1" ht="8.25" customHeight="1" x14ac:dyDescent="0.3">
      <c r="B323" s="48">
        <v>101</v>
      </c>
      <c r="C323" s="29" t="str">
        <f>VLOOKUP(B323,[1]Tabelle1!$A$1:$C$68,2,FALSE)</f>
        <v>Braunschweig, Stadt</v>
      </c>
      <c r="D323" s="52">
        <v>2016</v>
      </c>
      <c r="E323" s="30">
        <v>7804</v>
      </c>
      <c r="F323" s="30">
        <v>493</v>
      </c>
      <c r="G323" s="30">
        <v>7311</v>
      </c>
      <c r="H323" s="30">
        <v>4762</v>
      </c>
      <c r="I323" s="30">
        <v>3042</v>
      </c>
      <c r="J323" s="30">
        <v>5554</v>
      </c>
      <c r="K323" s="30">
        <v>1040</v>
      </c>
      <c r="L323" s="30">
        <v>4514</v>
      </c>
      <c r="M323" s="30">
        <v>3861</v>
      </c>
      <c r="N323" s="30">
        <v>1693</v>
      </c>
      <c r="O323" s="30">
        <v>2250</v>
      </c>
      <c r="P323" s="30">
        <v>-547</v>
      </c>
      <c r="Q323" s="30">
        <v>2797</v>
      </c>
      <c r="R323" s="30">
        <v>901</v>
      </c>
      <c r="S323" s="30">
        <v>1349</v>
      </c>
    </row>
    <row r="324" spans="2:19" s="31" customFormat="1" ht="8.25" customHeight="1" x14ac:dyDescent="0.3">
      <c r="B324" s="48">
        <v>102</v>
      </c>
      <c r="C324" s="29" t="str">
        <f>VLOOKUP(B324,[1]Tabelle1!$A$1:$C$68,2,FALSE)</f>
        <v>Salzgitter, Stadt</v>
      </c>
      <c r="D324" s="52">
        <v>2016</v>
      </c>
      <c r="E324" s="30">
        <v>2628</v>
      </c>
      <c r="F324" s="30">
        <v>136</v>
      </c>
      <c r="G324" s="30">
        <v>2492</v>
      </c>
      <c r="H324" s="30">
        <v>1605</v>
      </c>
      <c r="I324" s="30">
        <v>1023</v>
      </c>
      <c r="J324" s="30">
        <v>1500</v>
      </c>
      <c r="K324" s="30">
        <v>357</v>
      </c>
      <c r="L324" s="30">
        <v>1143</v>
      </c>
      <c r="M324" s="30">
        <v>1048</v>
      </c>
      <c r="N324" s="30">
        <v>452</v>
      </c>
      <c r="O324" s="30">
        <v>1128</v>
      </c>
      <c r="P324" s="30">
        <v>-221</v>
      </c>
      <c r="Q324" s="30">
        <v>1349</v>
      </c>
      <c r="R324" s="30">
        <v>557</v>
      </c>
      <c r="S324" s="30">
        <v>571</v>
      </c>
    </row>
    <row r="325" spans="2:19" s="31" customFormat="1" ht="8.25" customHeight="1" x14ac:dyDescent="0.3">
      <c r="B325" s="48">
        <v>103</v>
      </c>
      <c r="C325" s="29" t="str">
        <f>VLOOKUP(B325,[1]Tabelle1!$A$1:$C$68,2,FALSE)</f>
        <v>Wolfsburg, Stadt</v>
      </c>
      <c r="D325" s="52">
        <v>2016</v>
      </c>
      <c r="E325" s="30">
        <v>2408</v>
      </c>
      <c r="F325" s="30">
        <v>182</v>
      </c>
      <c r="G325" s="30">
        <v>2226</v>
      </c>
      <c r="H325" s="30">
        <v>1446</v>
      </c>
      <c r="I325" s="30">
        <v>962</v>
      </c>
      <c r="J325" s="30">
        <v>1785</v>
      </c>
      <c r="K325" s="30">
        <v>258</v>
      </c>
      <c r="L325" s="30">
        <v>1527</v>
      </c>
      <c r="M325" s="30">
        <v>1185</v>
      </c>
      <c r="N325" s="30">
        <v>600</v>
      </c>
      <c r="O325" s="30">
        <v>623</v>
      </c>
      <c r="P325" s="30">
        <v>-76</v>
      </c>
      <c r="Q325" s="30">
        <v>699</v>
      </c>
      <c r="R325" s="30">
        <v>261</v>
      </c>
      <c r="S325" s="30">
        <v>362</v>
      </c>
    </row>
    <row r="326" spans="2:19" s="31" customFormat="1" ht="8.25" customHeight="1" x14ac:dyDescent="0.3">
      <c r="B326" s="48">
        <v>151</v>
      </c>
      <c r="C326" s="29" t="str">
        <f>VLOOKUP(B326,[1]Tabelle1!$A$1:$C$68,2,FALSE)</f>
        <v>Gifhorn</v>
      </c>
      <c r="D326" s="52">
        <v>2016</v>
      </c>
      <c r="E326" s="30">
        <v>1809</v>
      </c>
      <c r="F326" s="30">
        <v>201</v>
      </c>
      <c r="G326" s="30">
        <v>1608</v>
      </c>
      <c r="H326" s="30">
        <v>1176</v>
      </c>
      <c r="I326" s="30">
        <v>633</v>
      </c>
      <c r="J326" s="30">
        <v>1973</v>
      </c>
      <c r="K326" s="30">
        <v>398</v>
      </c>
      <c r="L326" s="30">
        <v>1575</v>
      </c>
      <c r="M326" s="30">
        <v>1319</v>
      </c>
      <c r="N326" s="30">
        <v>654</v>
      </c>
      <c r="O326" s="30">
        <v>-164</v>
      </c>
      <c r="P326" s="30">
        <v>-197</v>
      </c>
      <c r="Q326" s="30">
        <v>33</v>
      </c>
      <c r="R326" s="30">
        <v>-143</v>
      </c>
      <c r="S326" s="30">
        <v>-21</v>
      </c>
    </row>
    <row r="327" spans="2:19" s="31" customFormat="1" ht="8.25" customHeight="1" x14ac:dyDescent="0.3">
      <c r="B327" s="48">
        <v>153</v>
      </c>
      <c r="C327" s="29" t="str">
        <f>VLOOKUP(B327,[1]Tabelle1!$A$1:$C$68,2,FALSE)</f>
        <v>Goslar</v>
      </c>
      <c r="D327" s="52">
        <v>2016</v>
      </c>
      <c r="E327" s="30">
        <v>2913</v>
      </c>
      <c r="F327" s="30">
        <v>190</v>
      </c>
      <c r="G327" s="30">
        <v>2723</v>
      </c>
      <c r="H327" s="30">
        <v>1763</v>
      </c>
      <c r="I327" s="30">
        <v>1150</v>
      </c>
      <c r="J327" s="30">
        <v>1969</v>
      </c>
      <c r="K327" s="30">
        <v>362</v>
      </c>
      <c r="L327" s="30">
        <v>1607</v>
      </c>
      <c r="M327" s="30">
        <v>1283</v>
      </c>
      <c r="N327" s="30">
        <v>686</v>
      </c>
      <c r="O327" s="30">
        <v>944</v>
      </c>
      <c r="P327" s="30">
        <v>-172</v>
      </c>
      <c r="Q327" s="30">
        <v>1116</v>
      </c>
      <c r="R327" s="30">
        <v>480</v>
      </c>
      <c r="S327" s="30">
        <v>464</v>
      </c>
    </row>
    <row r="328" spans="2:19" s="31" customFormat="1" ht="8.25" customHeight="1" x14ac:dyDescent="0.3">
      <c r="B328" s="48">
        <v>154</v>
      </c>
      <c r="C328" s="29" t="str">
        <f>VLOOKUP(B328,[1]Tabelle1!$A$1:$C$68,2,FALSE)</f>
        <v>Helmstedt</v>
      </c>
      <c r="D328" s="52">
        <v>2016</v>
      </c>
      <c r="E328" s="30">
        <v>1256</v>
      </c>
      <c r="F328" s="30">
        <v>106</v>
      </c>
      <c r="G328" s="30">
        <v>1150</v>
      </c>
      <c r="H328" s="30">
        <v>776</v>
      </c>
      <c r="I328" s="30">
        <v>480</v>
      </c>
      <c r="J328" s="30">
        <v>994</v>
      </c>
      <c r="K328" s="30">
        <v>260</v>
      </c>
      <c r="L328" s="30">
        <v>734</v>
      </c>
      <c r="M328" s="30">
        <v>736</v>
      </c>
      <c r="N328" s="30">
        <v>258</v>
      </c>
      <c r="O328" s="30">
        <v>262</v>
      </c>
      <c r="P328" s="30">
        <v>-154</v>
      </c>
      <c r="Q328" s="30">
        <v>416</v>
      </c>
      <c r="R328" s="30">
        <v>40</v>
      </c>
      <c r="S328" s="30">
        <v>222</v>
      </c>
    </row>
    <row r="329" spans="2:19" s="31" customFormat="1" ht="8.25" customHeight="1" x14ac:dyDescent="0.3">
      <c r="B329" s="48">
        <v>155</v>
      </c>
      <c r="C329" s="29" t="str">
        <f>VLOOKUP(B329,[1]Tabelle1!$A$1:$C$68,2,FALSE)</f>
        <v>Northeim</v>
      </c>
      <c r="D329" s="52">
        <v>2016</v>
      </c>
      <c r="E329" s="30">
        <v>1272</v>
      </c>
      <c r="F329" s="30">
        <v>116</v>
      </c>
      <c r="G329" s="30">
        <v>1156</v>
      </c>
      <c r="H329" s="30">
        <v>766</v>
      </c>
      <c r="I329" s="30">
        <v>506</v>
      </c>
      <c r="J329" s="30">
        <v>1091</v>
      </c>
      <c r="K329" s="30">
        <v>294</v>
      </c>
      <c r="L329" s="30">
        <v>797</v>
      </c>
      <c r="M329" s="30">
        <v>698</v>
      </c>
      <c r="N329" s="30">
        <v>393</v>
      </c>
      <c r="O329" s="30">
        <v>181</v>
      </c>
      <c r="P329" s="30">
        <v>-178</v>
      </c>
      <c r="Q329" s="30">
        <v>359</v>
      </c>
      <c r="R329" s="30">
        <v>68</v>
      </c>
      <c r="S329" s="30">
        <v>113</v>
      </c>
    </row>
    <row r="330" spans="2:19" s="31" customFormat="1" ht="8.25" customHeight="1" x14ac:dyDescent="0.3">
      <c r="B330" s="48">
        <v>157</v>
      </c>
      <c r="C330" s="29" t="str">
        <f>VLOOKUP(B330,[1]Tabelle1!$A$1:$C$68,2,FALSE)</f>
        <v>Peine</v>
      </c>
      <c r="D330" s="52">
        <v>2016</v>
      </c>
      <c r="E330" s="30">
        <v>1505</v>
      </c>
      <c r="F330" s="30">
        <v>145</v>
      </c>
      <c r="G330" s="30">
        <v>1360</v>
      </c>
      <c r="H330" s="30">
        <v>959</v>
      </c>
      <c r="I330" s="30">
        <v>546</v>
      </c>
      <c r="J330" s="30">
        <v>1691</v>
      </c>
      <c r="K330" s="30">
        <v>335</v>
      </c>
      <c r="L330" s="30">
        <v>1356</v>
      </c>
      <c r="M330" s="30">
        <v>1192</v>
      </c>
      <c r="N330" s="30">
        <v>499</v>
      </c>
      <c r="O330" s="30">
        <v>-186</v>
      </c>
      <c r="P330" s="30">
        <v>-190</v>
      </c>
      <c r="Q330" s="30">
        <v>4</v>
      </c>
      <c r="R330" s="30">
        <v>-233</v>
      </c>
      <c r="S330" s="30">
        <v>47</v>
      </c>
    </row>
    <row r="331" spans="2:19" s="31" customFormat="1" ht="8.25" customHeight="1" x14ac:dyDescent="0.3">
      <c r="B331" s="48">
        <v>158</v>
      </c>
      <c r="C331" s="29" t="str">
        <f>VLOOKUP(B331,[1]Tabelle1!$A$1:$C$68,2,FALSE)</f>
        <v>Wolfenbüttel</v>
      </c>
      <c r="D331" s="52">
        <v>2016</v>
      </c>
      <c r="E331" s="30">
        <v>1149</v>
      </c>
      <c r="F331" s="30">
        <v>127</v>
      </c>
      <c r="G331" s="30">
        <v>1022</v>
      </c>
      <c r="H331" s="30">
        <v>700</v>
      </c>
      <c r="I331" s="30">
        <v>449</v>
      </c>
      <c r="J331" s="30">
        <v>1087</v>
      </c>
      <c r="K331" s="30">
        <v>292</v>
      </c>
      <c r="L331" s="30">
        <v>795</v>
      </c>
      <c r="M331" s="30">
        <v>741</v>
      </c>
      <c r="N331" s="30">
        <v>346</v>
      </c>
      <c r="O331" s="30">
        <v>62</v>
      </c>
      <c r="P331" s="30">
        <v>-165</v>
      </c>
      <c r="Q331" s="30">
        <v>227</v>
      </c>
      <c r="R331" s="30">
        <v>-41</v>
      </c>
      <c r="S331" s="30">
        <v>103</v>
      </c>
    </row>
    <row r="332" spans="2:19" s="31" customFormat="1" ht="8.25" customHeight="1" x14ac:dyDescent="0.3">
      <c r="B332" s="48">
        <v>159</v>
      </c>
      <c r="C332" s="29" t="str">
        <f>VLOOKUP(B332,[1]Tabelle1!$A$1:$C$68,2,FALSE)</f>
        <v>Göttingen</v>
      </c>
      <c r="D332" s="52">
        <v>2016</v>
      </c>
      <c r="E332" s="30">
        <v>15419</v>
      </c>
      <c r="F332" s="30">
        <v>5635</v>
      </c>
      <c r="G332" s="30">
        <v>9784</v>
      </c>
      <c r="H332" s="30">
        <v>7864</v>
      </c>
      <c r="I332" s="30">
        <v>7555</v>
      </c>
      <c r="J332" s="30">
        <v>4872</v>
      </c>
      <c r="K332" s="30">
        <v>1429</v>
      </c>
      <c r="L332" s="30">
        <v>3443</v>
      </c>
      <c r="M332" s="30">
        <v>2870</v>
      </c>
      <c r="N332" s="30">
        <v>2002</v>
      </c>
      <c r="O332" s="30">
        <v>10547</v>
      </c>
      <c r="P332" s="30">
        <v>4206</v>
      </c>
      <c r="Q332" s="30">
        <v>6341</v>
      </c>
      <c r="R332" s="30">
        <v>4994</v>
      </c>
      <c r="S332" s="30">
        <v>5553</v>
      </c>
    </row>
    <row r="333" spans="2:19" s="35" customFormat="1" ht="16.5" customHeight="1" x14ac:dyDescent="0.3">
      <c r="B333" s="50">
        <v>1</v>
      </c>
      <c r="C333" s="33" t="str">
        <f>VLOOKUP(B333,[1]Tabelle1!$A$1:$C$68,2,FALSE)</f>
        <v>Statistische Region Braunschweig</v>
      </c>
      <c r="D333" s="53">
        <v>2016</v>
      </c>
      <c r="E333" s="34">
        <v>38163</v>
      </c>
      <c r="F333" s="34">
        <v>7331</v>
      </c>
      <c r="G333" s="34">
        <v>30832</v>
      </c>
      <c r="H333" s="34">
        <v>21817</v>
      </c>
      <c r="I333" s="34">
        <v>16346</v>
      </c>
      <c r="J333" s="34">
        <v>22516</v>
      </c>
      <c r="K333" s="34">
        <v>5025</v>
      </c>
      <c r="L333" s="34">
        <v>17491</v>
      </c>
      <c r="M333" s="34">
        <v>14933</v>
      </c>
      <c r="N333" s="34">
        <v>7583</v>
      </c>
      <c r="O333" s="34">
        <v>15647</v>
      </c>
      <c r="P333" s="34">
        <v>2306</v>
      </c>
      <c r="Q333" s="34">
        <v>13341</v>
      </c>
      <c r="R333" s="34">
        <v>6884</v>
      </c>
      <c r="S333" s="34">
        <v>8763</v>
      </c>
    </row>
    <row r="334" spans="2:19" s="31" customFormat="1" ht="8.25" customHeight="1" x14ac:dyDescent="0.3">
      <c r="B334" s="48">
        <v>241</v>
      </c>
      <c r="C334" s="29" t="str">
        <f>VLOOKUP(B334,[1]Tabelle1!$A$1:$C$68,2,FALSE)</f>
        <v>Region Hannover</v>
      </c>
      <c r="D334" s="52">
        <v>2016</v>
      </c>
      <c r="E334" s="30">
        <v>20101</v>
      </c>
      <c r="F334" s="30">
        <v>2250</v>
      </c>
      <c r="G334" s="30">
        <v>17851</v>
      </c>
      <c r="H334" s="30">
        <v>12408</v>
      </c>
      <c r="I334" s="30">
        <v>7693</v>
      </c>
      <c r="J334" s="30">
        <v>19809</v>
      </c>
      <c r="K334" s="30">
        <v>5232</v>
      </c>
      <c r="L334" s="30">
        <v>14577</v>
      </c>
      <c r="M334" s="30">
        <v>13661</v>
      </c>
      <c r="N334" s="30">
        <v>6148</v>
      </c>
      <c r="O334" s="30">
        <v>292</v>
      </c>
      <c r="P334" s="30">
        <v>-2982</v>
      </c>
      <c r="Q334" s="30">
        <v>3274</v>
      </c>
      <c r="R334" s="30">
        <v>-1253</v>
      </c>
      <c r="S334" s="30">
        <v>1545</v>
      </c>
    </row>
    <row r="335" spans="2:19" s="31" customFormat="1" ht="8.25" customHeight="1" x14ac:dyDescent="0.3">
      <c r="B335" s="48">
        <v>241001</v>
      </c>
      <c r="C335" s="29" t="str">
        <f>VLOOKUP(B335,[1]Tabelle1!$A$1:$C$68,2,FALSE)</f>
        <v>dav. Hannover, Lhst.</v>
      </c>
      <c r="D335" s="52">
        <v>2016</v>
      </c>
      <c r="E335" s="30">
        <v>11849</v>
      </c>
      <c r="F335" s="30">
        <v>1422</v>
      </c>
      <c r="G335" s="30">
        <v>10427</v>
      </c>
      <c r="H335" s="30">
        <v>7077</v>
      </c>
      <c r="I335" s="30">
        <v>4772</v>
      </c>
      <c r="J335" s="30">
        <v>11786</v>
      </c>
      <c r="K335" s="30">
        <v>3305</v>
      </c>
      <c r="L335" s="30">
        <v>8481</v>
      </c>
      <c r="M335" s="30">
        <v>8082</v>
      </c>
      <c r="N335" s="30">
        <v>3704</v>
      </c>
      <c r="O335" s="30">
        <v>63</v>
      </c>
      <c r="P335" s="30">
        <v>-1883</v>
      </c>
      <c r="Q335" s="30">
        <v>1946</v>
      </c>
      <c r="R335" s="30">
        <v>-1005</v>
      </c>
      <c r="S335" s="30">
        <v>1068</v>
      </c>
    </row>
    <row r="336" spans="2:19" s="31" customFormat="1" ht="8.25" customHeight="1" x14ac:dyDescent="0.3">
      <c r="B336" s="48">
        <v>241999</v>
      </c>
      <c r="C336" s="29" t="str">
        <f>VLOOKUP(B336,[1]Tabelle1!$A$1:$C$68,2,FALSE)</f>
        <v>dav. Hannover, Umland</v>
      </c>
      <c r="D336" s="52">
        <v>2016</v>
      </c>
      <c r="E336" s="30">
        <v>8252</v>
      </c>
      <c r="F336" s="30">
        <v>828</v>
      </c>
      <c r="G336" s="30">
        <v>7424</v>
      </c>
      <c r="H336" s="30">
        <v>5331</v>
      </c>
      <c r="I336" s="30">
        <v>2921</v>
      </c>
      <c r="J336" s="30">
        <v>8023</v>
      </c>
      <c r="K336" s="30">
        <v>1927</v>
      </c>
      <c r="L336" s="30">
        <v>6096</v>
      </c>
      <c r="M336" s="30">
        <v>5579</v>
      </c>
      <c r="N336" s="30">
        <v>2444</v>
      </c>
      <c r="O336" s="30">
        <v>229</v>
      </c>
      <c r="P336" s="30">
        <v>-1099</v>
      </c>
      <c r="Q336" s="30">
        <v>1328</v>
      </c>
      <c r="R336" s="30">
        <v>-248</v>
      </c>
      <c r="S336" s="30">
        <v>477</v>
      </c>
    </row>
    <row r="337" spans="2:19" s="31" customFormat="1" ht="8.25" customHeight="1" x14ac:dyDescent="0.3">
      <c r="B337" s="48">
        <v>251</v>
      </c>
      <c r="C337" s="29" t="str">
        <f>VLOOKUP(B337,[1]Tabelle1!$A$1:$C$68,2,FALSE)</f>
        <v>Diepholz</v>
      </c>
      <c r="D337" s="52">
        <v>2016</v>
      </c>
      <c r="E337" s="30">
        <v>4742</v>
      </c>
      <c r="F337" s="30">
        <v>299</v>
      </c>
      <c r="G337" s="30">
        <v>4443</v>
      </c>
      <c r="H337" s="30">
        <v>3012</v>
      </c>
      <c r="I337" s="30">
        <v>1730</v>
      </c>
      <c r="J337" s="30">
        <v>4822</v>
      </c>
      <c r="K337" s="30">
        <v>744</v>
      </c>
      <c r="L337" s="30">
        <v>4078</v>
      </c>
      <c r="M337" s="30">
        <v>3116</v>
      </c>
      <c r="N337" s="30">
        <v>1706</v>
      </c>
      <c r="O337" s="30">
        <v>-80</v>
      </c>
      <c r="P337" s="30">
        <v>-445</v>
      </c>
      <c r="Q337" s="30">
        <v>365</v>
      </c>
      <c r="R337" s="30">
        <v>-104</v>
      </c>
      <c r="S337" s="30">
        <v>24</v>
      </c>
    </row>
    <row r="338" spans="2:19" s="31" customFormat="1" ht="8.25" customHeight="1" x14ac:dyDescent="0.3">
      <c r="B338" s="48">
        <v>252</v>
      </c>
      <c r="C338" s="29" t="str">
        <f>VLOOKUP(B338,[1]Tabelle1!$A$1:$C$68,2,FALSE)</f>
        <v>Hameln-Pyrmont</v>
      </c>
      <c r="D338" s="52">
        <v>2016</v>
      </c>
      <c r="E338" s="30">
        <v>2238</v>
      </c>
      <c r="F338" s="30">
        <v>221</v>
      </c>
      <c r="G338" s="30">
        <v>2017</v>
      </c>
      <c r="H338" s="30">
        <v>1259</v>
      </c>
      <c r="I338" s="30">
        <v>979</v>
      </c>
      <c r="J338" s="30">
        <v>1678</v>
      </c>
      <c r="K338" s="30">
        <v>548</v>
      </c>
      <c r="L338" s="30">
        <v>1130</v>
      </c>
      <c r="M338" s="30">
        <v>1068</v>
      </c>
      <c r="N338" s="30">
        <v>610</v>
      </c>
      <c r="O338" s="30">
        <v>560</v>
      </c>
      <c r="P338" s="30">
        <v>-327</v>
      </c>
      <c r="Q338" s="30">
        <v>887</v>
      </c>
      <c r="R338" s="30">
        <v>191</v>
      </c>
      <c r="S338" s="30">
        <v>369</v>
      </c>
    </row>
    <row r="339" spans="2:19" s="31" customFormat="1" ht="8.25" customHeight="1" x14ac:dyDescent="0.3">
      <c r="B339" s="48">
        <v>254</v>
      </c>
      <c r="C339" s="29" t="str">
        <f>VLOOKUP(B339,[1]Tabelle1!$A$1:$C$68,2,FALSE)</f>
        <v>Hildesheim</v>
      </c>
      <c r="D339" s="52">
        <v>2016</v>
      </c>
      <c r="E339" s="30">
        <v>4465</v>
      </c>
      <c r="F339" s="30">
        <v>313</v>
      </c>
      <c r="G339" s="30">
        <v>4152</v>
      </c>
      <c r="H339" s="30">
        <v>2648</v>
      </c>
      <c r="I339" s="30">
        <v>1817</v>
      </c>
      <c r="J339" s="30">
        <v>2827</v>
      </c>
      <c r="K339" s="30">
        <v>680</v>
      </c>
      <c r="L339" s="30">
        <v>2147</v>
      </c>
      <c r="M339" s="30">
        <v>1831</v>
      </c>
      <c r="N339" s="30">
        <v>996</v>
      </c>
      <c r="O339" s="30">
        <v>1638</v>
      </c>
      <c r="P339" s="30">
        <v>-367</v>
      </c>
      <c r="Q339" s="30">
        <v>2005</v>
      </c>
      <c r="R339" s="30">
        <v>817</v>
      </c>
      <c r="S339" s="30">
        <v>821</v>
      </c>
    </row>
    <row r="340" spans="2:19" s="31" customFormat="1" ht="8.25" customHeight="1" x14ac:dyDescent="0.3">
      <c r="B340" s="48">
        <v>255</v>
      </c>
      <c r="C340" s="29" t="str">
        <f>VLOOKUP(B340,[1]Tabelle1!$A$1:$C$68,2,FALSE)</f>
        <v>Holzminden</v>
      </c>
      <c r="D340" s="52">
        <v>2016</v>
      </c>
      <c r="E340" s="30">
        <v>666</v>
      </c>
      <c r="F340" s="30">
        <v>56</v>
      </c>
      <c r="G340" s="30">
        <v>610</v>
      </c>
      <c r="H340" s="30">
        <v>404</v>
      </c>
      <c r="I340" s="30">
        <v>262</v>
      </c>
      <c r="J340" s="30">
        <v>672</v>
      </c>
      <c r="K340" s="30">
        <v>140</v>
      </c>
      <c r="L340" s="30">
        <v>532</v>
      </c>
      <c r="M340" s="30">
        <v>467</v>
      </c>
      <c r="N340" s="30">
        <v>205</v>
      </c>
      <c r="O340" s="30">
        <v>-6</v>
      </c>
      <c r="P340" s="30">
        <v>-84</v>
      </c>
      <c r="Q340" s="30">
        <v>78</v>
      </c>
      <c r="R340" s="30">
        <v>-63</v>
      </c>
      <c r="S340" s="30">
        <v>57</v>
      </c>
    </row>
    <row r="341" spans="2:19" s="31" customFormat="1" ht="8.25" customHeight="1" x14ac:dyDescent="0.3">
      <c r="B341" s="48">
        <v>256</v>
      </c>
      <c r="C341" s="29" t="str">
        <f>VLOOKUP(B341,[1]Tabelle1!$A$1:$C$68,2,FALSE)</f>
        <v>Nienburg (Weser)</v>
      </c>
      <c r="D341" s="52">
        <v>2016</v>
      </c>
      <c r="E341" s="30">
        <v>3559</v>
      </c>
      <c r="F341" s="30">
        <v>121</v>
      </c>
      <c r="G341" s="30">
        <v>3438</v>
      </c>
      <c r="H341" s="30">
        <v>2298</v>
      </c>
      <c r="I341" s="30">
        <v>1261</v>
      </c>
      <c r="J341" s="30">
        <v>3532</v>
      </c>
      <c r="K341" s="30">
        <v>365</v>
      </c>
      <c r="L341" s="30">
        <v>3167</v>
      </c>
      <c r="M341" s="30">
        <v>2295</v>
      </c>
      <c r="N341" s="30">
        <v>1237</v>
      </c>
      <c r="O341" s="30">
        <v>27</v>
      </c>
      <c r="P341" s="30">
        <v>-244</v>
      </c>
      <c r="Q341" s="30">
        <v>271</v>
      </c>
      <c r="R341" s="30">
        <v>3</v>
      </c>
      <c r="S341" s="30">
        <v>24</v>
      </c>
    </row>
    <row r="342" spans="2:19" s="31" customFormat="1" ht="8.25" customHeight="1" x14ac:dyDescent="0.3">
      <c r="B342" s="48">
        <v>257</v>
      </c>
      <c r="C342" s="29" t="str">
        <f>VLOOKUP(B342,[1]Tabelle1!$A$1:$C$68,2,FALSE)</f>
        <v>Schaumburg</v>
      </c>
      <c r="D342" s="52">
        <v>2016</v>
      </c>
      <c r="E342" s="30">
        <v>1889</v>
      </c>
      <c r="F342" s="30">
        <v>162</v>
      </c>
      <c r="G342" s="30">
        <v>1727</v>
      </c>
      <c r="H342" s="30">
        <v>1208</v>
      </c>
      <c r="I342" s="30">
        <v>681</v>
      </c>
      <c r="J342" s="30">
        <v>1599</v>
      </c>
      <c r="K342" s="30">
        <v>401</v>
      </c>
      <c r="L342" s="30">
        <v>1198</v>
      </c>
      <c r="M342" s="30">
        <v>1099</v>
      </c>
      <c r="N342" s="30">
        <v>500</v>
      </c>
      <c r="O342" s="30">
        <v>290</v>
      </c>
      <c r="P342" s="30">
        <v>-239</v>
      </c>
      <c r="Q342" s="30">
        <v>529</v>
      </c>
      <c r="R342" s="30">
        <v>109</v>
      </c>
      <c r="S342" s="30">
        <v>181</v>
      </c>
    </row>
    <row r="343" spans="2:19" s="35" customFormat="1" ht="16.5" customHeight="1" x14ac:dyDescent="0.3">
      <c r="B343" s="50">
        <v>2</v>
      </c>
      <c r="C343" s="33" t="str">
        <f>VLOOKUP(B343,[1]Tabelle1!$A$1:$C$68,2,FALSE)</f>
        <v>Statistische Region Hannover</v>
      </c>
      <c r="D343" s="53">
        <v>2016</v>
      </c>
      <c r="E343" s="34">
        <v>37660</v>
      </c>
      <c r="F343" s="34">
        <v>3422</v>
      </c>
      <c r="G343" s="34">
        <v>34238</v>
      </c>
      <c r="H343" s="34">
        <v>23237</v>
      </c>
      <c r="I343" s="34">
        <v>14423</v>
      </c>
      <c r="J343" s="34">
        <v>34939</v>
      </c>
      <c r="K343" s="34">
        <v>8110</v>
      </c>
      <c r="L343" s="34">
        <v>26829</v>
      </c>
      <c r="M343" s="34">
        <v>23537</v>
      </c>
      <c r="N343" s="34">
        <v>11402</v>
      </c>
      <c r="O343" s="34">
        <v>2721</v>
      </c>
      <c r="P343" s="34">
        <v>-4688</v>
      </c>
      <c r="Q343" s="34">
        <v>7409</v>
      </c>
      <c r="R343" s="34">
        <v>-300</v>
      </c>
      <c r="S343" s="34">
        <v>3021</v>
      </c>
    </row>
    <row r="344" spans="2:19" s="31" customFormat="1" ht="8.25" customHeight="1" x14ac:dyDescent="0.3">
      <c r="B344" s="48">
        <v>351</v>
      </c>
      <c r="C344" s="29" t="str">
        <f>VLOOKUP(B344,[1]Tabelle1!$A$1:$C$68,2,FALSE)</f>
        <v>Celle</v>
      </c>
      <c r="D344" s="52">
        <v>2016</v>
      </c>
      <c r="E344" s="30">
        <v>2600</v>
      </c>
      <c r="F344" s="30">
        <v>265</v>
      </c>
      <c r="G344" s="30">
        <v>2335</v>
      </c>
      <c r="H344" s="30">
        <v>1557</v>
      </c>
      <c r="I344" s="30">
        <v>1043</v>
      </c>
      <c r="J344" s="30">
        <v>2091</v>
      </c>
      <c r="K344" s="30">
        <v>624</v>
      </c>
      <c r="L344" s="30">
        <v>1467</v>
      </c>
      <c r="M344" s="30">
        <v>1427</v>
      </c>
      <c r="N344" s="30">
        <v>664</v>
      </c>
      <c r="O344" s="30">
        <v>509</v>
      </c>
      <c r="P344" s="30">
        <v>-359</v>
      </c>
      <c r="Q344" s="30">
        <v>868</v>
      </c>
      <c r="R344" s="30">
        <v>130</v>
      </c>
      <c r="S344" s="30">
        <v>379</v>
      </c>
    </row>
    <row r="345" spans="2:19" s="31" customFormat="1" ht="8.25" customHeight="1" x14ac:dyDescent="0.3">
      <c r="B345" s="48">
        <v>352</v>
      </c>
      <c r="C345" s="29" t="str">
        <f>VLOOKUP(B345,[1]Tabelle1!$A$1:$C$68,2,FALSE)</f>
        <v>Cuxhaven</v>
      </c>
      <c r="D345" s="52">
        <v>2016</v>
      </c>
      <c r="E345" s="30">
        <v>2197</v>
      </c>
      <c r="F345" s="30">
        <v>262</v>
      </c>
      <c r="G345" s="30">
        <v>1935</v>
      </c>
      <c r="H345" s="30">
        <v>1387</v>
      </c>
      <c r="I345" s="30">
        <v>810</v>
      </c>
      <c r="J345" s="30">
        <v>2169</v>
      </c>
      <c r="K345" s="30">
        <v>564</v>
      </c>
      <c r="L345" s="30">
        <v>1605</v>
      </c>
      <c r="M345" s="30">
        <v>1409</v>
      </c>
      <c r="N345" s="30">
        <v>760</v>
      </c>
      <c r="O345" s="30">
        <v>28</v>
      </c>
      <c r="P345" s="30">
        <v>-302</v>
      </c>
      <c r="Q345" s="30">
        <v>330</v>
      </c>
      <c r="R345" s="30">
        <v>-22</v>
      </c>
      <c r="S345" s="30">
        <v>50</v>
      </c>
    </row>
    <row r="346" spans="2:19" s="31" customFormat="1" ht="8.25" customHeight="1" x14ac:dyDescent="0.3">
      <c r="B346" s="48">
        <v>353</v>
      </c>
      <c r="C346" s="29" t="str">
        <f>VLOOKUP(B346,[1]Tabelle1!$A$1:$C$68,2,FALSE)</f>
        <v>Harburg</v>
      </c>
      <c r="D346" s="52">
        <v>2016</v>
      </c>
      <c r="E346" s="30">
        <v>3838</v>
      </c>
      <c r="F346" s="30">
        <v>390</v>
      </c>
      <c r="G346" s="30">
        <v>3448</v>
      </c>
      <c r="H346" s="30">
        <v>2584</v>
      </c>
      <c r="I346" s="30">
        <v>1254</v>
      </c>
      <c r="J346" s="30">
        <v>3401</v>
      </c>
      <c r="K346" s="30">
        <v>819</v>
      </c>
      <c r="L346" s="30">
        <v>2582</v>
      </c>
      <c r="M346" s="30">
        <v>2588</v>
      </c>
      <c r="N346" s="30">
        <v>813</v>
      </c>
      <c r="O346" s="30">
        <v>437</v>
      </c>
      <c r="P346" s="30">
        <v>-429</v>
      </c>
      <c r="Q346" s="30">
        <v>866</v>
      </c>
      <c r="R346" s="30">
        <v>-4</v>
      </c>
      <c r="S346" s="30">
        <v>441</v>
      </c>
    </row>
    <row r="347" spans="2:19" s="31" customFormat="1" ht="8.25" customHeight="1" x14ac:dyDescent="0.3">
      <c r="B347" s="48">
        <v>354</v>
      </c>
      <c r="C347" s="29" t="str">
        <f>VLOOKUP(B347,[1]Tabelle1!$A$1:$C$68,2,FALSE)</f>
        <v>Lüchow-Dannenberg</v>
      </c>
      <c r="D347" s="52">
        <v>2016</v>
      </c>
      <c r="E347" s="30">
        <v>1281</v>
      </c>
      <c r="F347" s="30">
        <v>112</v>
      </c>
      <c r="G347" s="30">
        <v>1169</v>
      </c>
      <c r="H347" s="30">
        <v>834</v>
      </c>
      <c r="I347" s="30">
        <v>447</v>
      </c>
      <c r="J347" s="30">
        <v>1121</v>
      </c>
      <c r="K347" s="30">
        <v>219</v>
      </c>
      <c r="L347" s="30">
        <v>902</v>
      </c>
      <c r="M347" s="30">
        <v>780</v>
      </c>
      <c r="N347" s="30">
        <v>341</v>
      </c>
      <c r="O347" s="30">
        <v>160</v>
      </c>
      <c r="P347" s="30">
        <v>-107</v>
      </c>
      <c r="Q347" s="30">
        <v>267</v>
      </c>
      <c r="R347" s="30">
        <v>54</v>
      </c>
      <c r="S347" s="30">
        <v>106</v>
      </c>
    </row>
    <row r="348" spans="2:19" s="31" customFormat="1" ht="8.25" customHeight="1" x14ac:dyDescent="0.3">
      <c r="B348" s="48">
        <v>355</v>
      </c>
      <c r="C348" s="29" t="str">
        <f>VLOOKUP(B348,[1]Tabelle1!$A$1:$C$68,2,FALSE)</f>
        <v>Lüneburg</v>
      </c>
      <c r="D348" s="52">
        <v>2016</v>
      </c>
      <c r="E348" s="30">
        <v>2963</v>
      </c>
      <c r="F348" s="30">
        <v>302</v>
      </c>
      <c r="G348" s="30">
        <v>2661</v>
      </c>
      <c r="H348" s="30">
        <v>1827</v>
      </c>
      <c r="I348" s="30">
        <v>1136</v>
      </c>
      <c r="J348" s="30">
        <v>2878</v>
      </c>
      <c r="K348" s="30">
        <v>797</v>
      </c>
      <c r="L348" s="30">
        <v>2081</v>
      </c>
      <c r="M348" s="30">
        <v>1987</v>
      </c>
      <c r="N348" s="30">
        <v>891</v>
      </c>
      <c r="O348" s="30">
        <v>85</v>
      </c>
      <c r="P348" s="30">
        <v>-495</v>
      </c>
      <c r="Q348" s="30">
        <v>580</v>
      </c>
      <c r="R348" s="30">
        <v>-160</v>
      </c>
      <c r="S348" s="30">
        <v>245</v>
      </c>
    </row>
    <row r="349" spans="2:19" s="31" customFormat="1" ht="8.25" customHeight="1" x14ac:dyDescent="0.3">
      <c r="B349" s="48">
        <v>356</v>
      </c>
      <c r="C349" s="29" t="str">
        <f>VLOOKUP(B349,[1]Tabelle1!$A$1:$C$68,2,FALSE)</f>
        <v>Osterholz</v>
      </c>
      <c r="D349" s="52">
        <v>2016</v>
      </c>
      <c r="E349" s="30">
        <v>1386</v>
      </c>
      <c r="F349" s="30">
        <v>107</v>
      </c>
      <c r="G349" s="30">
        <v>1279</v>
      </c>
      <c r="H349" s="30">
        <v>854</v>
      </c>
      <c r="I349" s="30">
        <v>532</v>
      </c>
      <c r="J349" s="30">
        <v>1368</v>
      </c>
      <c r="K349" s="30">
        <v>286</v>
      </c>
      <c r="L349" s="30">
        <v>1082</v>
      </c>
      <c r="M349" s="30">
        <v>879</v>
      </c>
      <c r="N349" s="30">
        <v>489</v>
      </c>
      <c r="O349" s="30">
        <v>18</v>
      </c>
      <c r="P349" s="30">
        <v>-179</v>
      </c>
      <c r="Q349" s="30">
        <v>197</v>
      </c>
      <c r="R349" s="30">
        <v>-25</v>
      </c>
      <c r="S349" s="30">
        <v>43</v>
      </c>
    </row>
    <row r="350" spans="2:19" s="31" customFormat="1" ht="8.25" customHeight="1" x14ac:dyDescent="0.3">
      <c r="B350" s="48">
        <v>357</v>
      </c>
      <c r="C350" s="29" t="str">
        <f>VLOOKUP(B350,[1]Tabelle1!$A$1:$C$68,2,FALSE)</f>
        <v>Rotenburg (Wümme)</v>
      </c>
      <c r="D350" s="52">
        <v>2016</v>
      </c>
      <c r="E350" s="30">
        <v>1734</v>
      </c>
      <c r="F350" s="30">
        <v>153</v>
      </c>
      <c r="G350" s="30">
        <v>1581</v>
      </c>
      <c r="H350" s="30">
        <v>1082</v>
      </c>
      <c r="I350" s="30">
        <v>652</v>
      </c>
      <c r="J350" s="30">
        <v>2256</v>
      </c>
      <c r="K350" s="30">
        <v>367</v>
      </c>
      <c r="L350" s="30">
        <v>1889</v>
      </c>
      <c r="M350" s="30">
        <v>1536</v>
      </c>
      <c r="N350" s="30">
        <v>720</v>
      </c>
      <c r="O350" s="30">
        <v>-522</v>
      </c>
      <c r="P350" s="30">
        <v>-214</v>
      </c>
      <c r="Q350" s="30">
        <v>-308</v>
      </c>
      <c r="R350" s="30">
        <v>-454</v>
      </c>
      <c r="S350" s="30">
        <v>-68</v>
      </c>
    </row>
    <row r="351" spans="2:19" s="31" customFormat="1" ht="8.25" customHeight="1" x14ac:dyDescent="0.3">
      <c r="B351" s="48">
        <v>358</v>
      </c>
      <c r="C351" s="29" t="str">
        <f>VLOOKUP(B351,[1]Tabelle1!$A$1:$C$68,2,FALSE)</f>
        <v>Heidekreis</v>
      </c>
      <c r="D351" s="52">
        <v>2016</v>
      </c>
      <c r="E351" s="30">
        <v>10547</v>
      </c>
      <c r="F351" s="30">
        <v>212</v>
      </c>
      <c r="G351" s="30">
        <v>10335</v>
      </c>
      <c r="H351" s="30">
        <v>6567</v>
      </c>
      <c r="I351" s="30">
        <v>3980</v>
      </c>
      <c r="J351" s="30">
        <v>1715</v>
      </c>
      <c r="K351" s="30">
        <v>354</v>
      </c>
      <c r="L351" s="30">
        <v>1361</v>
      </c>
      <c r="M351" s="30">
        <v>1121</v>
      </c>
      <c r="N351" s="30">
        <v>594</v>
      </c>
      <c r="O351" s="30">
        <v>8832</v>
      </c>
      <c r="P351" s="30">
        <v>-142</v>
      </c>
      <c r="Q351" s="30">
        <v>8974</v>
      </c>
      <c r="R351" s="30">
        <v>5446</v>
      </c>
      <c r="S351" s="30">
        <v>3386</v>
      </c>
    </row>
    <row r="352" spans="2:19" s="31" customFormat="1" ht="8.25" customHeight="1" x14ac:dyDescent="0.3">
      <c r="B352" s="48">
        <v>359</v>
      </c>
      <c r="C352" s="29" t="str">
        <f>VLOOKUP(B352,[1]Tabelle1!$A$1:$C$68,2,FALSE)</f>
        <v>Stade</v>
      </c>
      <c r="D352" s="52">
        <v>2016</v>
      </c>
      <c r="E352" s="30">
        <v>4064</v>
      </c>
      <c r="F352" s="30">
        <v>299</v>
      </c>
      <c r="G352" s="30">
        <v>3765</v>
      </c>
      <c r="H352" s="30">
        <v>2905</v>
      </c>
      <c r="I352" s="30">
        <v>1159</v>
      </c>
      <c r="J352" s="30">
        <v>3999</v>
      </c>
      <c r="K352" s="30">
        <v>665</v>
      </c>
      <c r="L352" s="30">
        <v>3334</v>
      </c>
      <c r="M352" s="30">
        <v>3125</v>
      </c>
      <c r="N352" s="30">
        <v>874</v>
      </c>
      <c r="O352" s="30">
        <v>65</v>
      </c>
      <c r="P352" s="30">
        <v>-366</v>
      </c>
      <c r="Q352" s="30">
        <v>431</v>
      </c>
      <c r="R352" s="30">
        <v>-220</v>
      </c>
      <c r="S352" s="30">
        <v>285</v>
      </c>
    </row>
    <row r="353" spans="2:19" s="31" customFormat="1" ht="8.25" customHeight="1" x14ac:dyDescent="0.3">
      <c r="B353" s="48">
        <v>360</v>
      </c>
      <c r="C353" s="29" t="str">
        <f>VLOOKUP(B353,[1]Tabelle1!$A$1:$C$68,2,FALSE)</f>
        <v>Uelzen</v>
      </c>
      <c r="D353" s="52">
        <v>2016</v>
      </c>
      <c r="E353" s="30">
        <v>1407</v>
      </c>
      <c r="F353" s="30">
        <v>131</v>
      </c>
      <c r="G353" s="30">
        <v>1276</v>
      </c>
      <c r="H353" s="30">
        <v>851</v>
      </c>
      <c r="I353" s="30">
        <v>556</v>
      </c>
      <c r="J353" s="30">
        <v>1203</v>
      </c>
      <c r="K353" s="30">
        <v>289</v>
      </c>
      <c r="L353" s="30">
        <v>914</v>
      </c>
      <c r="M353" s="30">
        <v>829</v>
      </c>
      <c r="N353" s="30">
        <v>374</v>
      </c>
      <c r="O353" s="30">
        <v>204</v>
      </c>
      <c r="P353" s="30">
        <v>-158</v>
      </c>
      <c r="Q353" s="30">
        <v>362</v>
      </c>
      <c r="R353" s="30">
        <v>22</v>
      </c>
      <c r="S353" s="30">
        <v>182</v>
      </c>
    </row>
    <row r="354" spans="2:19" s="31" customFormat="1" ht="8.25" customHeight="1" x14ac:dyDescent="0.3">
      <c r="B354" s="48">
        <v>361</v>
      </c>
      <c r="C354" s="29" t="str">
        <f>VLOOKUP(B354,[1]Tabelle1!$A$1:$C$68,2,FALSE)</f>
        <v>Verden</v>
      </c>
      <c r="D354" s="52">
        <v>2016</v>
      </c>
      <c r="E354" s="30">
        <v>1376</v>
      </c>
      <c r="F354" s="30">
        <v>141</v>
      </c>
      <c r="G354" s="30">
        <v>1235</v>
      </c>
      <c r="H354" s="30">
        <v>865</v>
      </c>
      <c r="I354" s="30">
        <v>511</v>
      </c>
      <c r="J354" s="30">
        <v>1329</v>
      </c>
      <c r="K354" s="30">
        <v>381</v>
      </c>
      <c r="L354" s="30">
        <v>948</v>
      </c>
      <c r="M354" s="30">
        <v>895</v>
      </c>
      <c r="N354" s="30">
        <v>434</v>
      </c>
      <c r="O354" s="30">
        <v>47</v>
      </c>
      <c r="P354" s="30">
        <v>-240</v>
      </c>
      <c r="Q354" s="30">
        <v>287</v>
      </c>
      <c r="R354" s="30">
        <v>-30</v>
      </c>
      <c r="S354" s="30">
        <v>77</v>
      </c>
    </row>
    <row r="355" spans="2:19" s="35" customFormat="1" ht="16.5" customHeight="1" x14ac:dyDescent="0.3">
      <c r="B355" s="50">
        <v>3</v>
      </c>
      <c r="C355" s="33" t="str">
        <f>VLOOKUP(B355,[1]Tabelle1!$A$1:$C$68,2,FALSE)</f>
        <v>Statistische Region Lüneburg</v>
      </c>
      <c r="D355" s="53">
        <v>2016</v>
      </c>
      <c r="E355" s="34">
        <v>33393</v>
      </c>
      <c r="F355" s="34">
        <v>2374</v>
      </c>
      <c r="G355" s="34">
        <v>31019</v>
      </c>
      <c r="H355" s="34">
        <v>21313</v>
      </c>
      <c r="I355" s="34">
        <v>12080</v>
      </c>
      <c r="J355" s="34">
        <v>23530</v>
      </c>
      <c r="K355" s="34">
        <v>5365</v>
      </c>
      <c r="L355" s="34">
        <v>18165</v>
      </c>
      <c r="M355" s="34">
        <v>16576</v>
      </c>
      <c r="N355" s="34">
        <v>6954</v>
      </c>
      <c r="O355" s="34">
        <v>9863</v>
      </c>
      <c r="P355" s="34">
        <v>-2991</v>
      </c>
      <c r="Q355" s="34">
        <v>12854</v>
      </c>
      <c r="R355" s="34">
        <v>4737</v>
      </c>
      <c r="S355" s="34">
        <v>5126</v>
      </c>
    </row>
    <row r="356" spans="2:19" s="31" customFormat="1" ht="8.25" customHeight="1" x14ac:dyDescent="0.3">
      <c r="B356" s="48">
        <v>401</v>
      </c>
      <c r="C356" s="29" t="str">
        <f>VLOOKUP(B356,[1]Tabelle1!$A$1:$C$68,2,FALSE)</f>
        <v>Delmenhorst, Stadt</v>
      </c>
      <c r="D356" s="52">
        <v>2016</v>
      </c>
      <c r="E356" s="30">
        <v>1599</v>
      </c>
      <c r="F356" s="30">
        <v>163</v>
      </c>
      <c r="G356" s="30">
        <v>1436</v>
      </c>
      <c r="H356" s="30">
        <v>935</v>
      </c>
      <c r="I356" s="30">
        <v>664</v>
      </c>
      <c r="J356" s="30">
        <v>1344</v>
      </c>
      <c r="K356" s="30">
        <v>372</v>
      </c>
      <c r="L356" s="30">
        <v>972</v>
      </c>
      <c r="M356" s="30">
        <v>897</v>
      </c>
      <c r="N356" s="30">
        <v>447</v>
      </c>
      <c r="O356" s="30">
        <v>255</v>
      </c>
      <c r="P356" s="30">
        <v>-209</v>
      </c>
      <c r="Q356" s="30">
        <v>464</v>
      </c>
      <c r="R356" s="30">
        <v>38</v>
      </c>
      <c r="S356" s="30">
        <v>217</v>
      </c>
    </row>
    <row r="357" spans="2:19" s="31" customFormat="1" ht="8.25" customHeight="1" x14ac:dyDescent="0.3">
      <c r="B357" s="48">
        <v>402</v>
      </c>
      <c r="C357" s="29" t="str">
        <f>VLOOKUP(B357,[1]Tabelle1!$A$1:$C$68,2,FALSE)</f>
        <v>Emden, Stadt</v>
      </c>
      <c r="D357" s="52">
        <v>2016</v>
      </c>
      <c r="E357" s="30">
        <v>786</v>
      </c>
      <c r="F357" s="30">
        <v>75</v>
      </c>
      <c r="G357" s="30">
        <v>711</v>
      </c>
      <c r="H357" s="30">
        <v>518</v>
      </c>
      <c r="I357" s="30">
        <v>268</v>
      </c>
      <c r="J357" s="30">
        <v>573</v>
      </c>
      <c r="K357" s="30">
        <v>150</v>
      </c>
      <c r="L357" s="30">
        <v>423</v>
      </c>
      <c r="M357" s="30">
        <v>417</v>
      </c>
      <c r="N357" s="30">
        <v>156</v>
      </c>
      <c r="O357" s="30">
        <v>213</v>
      </c>
      <c r="P357" s="30">
        <v>-75</v>
      </c>
      <c r="Q357" s="30">
        <v>288</v>
      </c>
      <c r="R357" s="30">
        <v>101</v>
      </c>
      <c r="S357" s="30">
        <v>112</v>
      </c>
    </row>
    <row r="358" spans="2:19" s="31" customFormat="1" ht="8.25" customHeight="1" x14ac:dyDescent="0.3">
      <c r="B358" s="48">
        <v>403</v>
      </c>
      <c r="C358" s="29" t="str">
        <f>VLOOKUP(B358,[1]Tabelle1!$A$1:$C$68,2,FALSE)</f>
        <v>Oldenburg (Oldb), Stadt</v>
      </c>
      <c r="D358" s="52">
        <v>2016</v>
      </c>
      <c r="E358" s="30">
        <v>4094</v>
      </c>
      <c r="F358" s="30">
        <v>295</v>
      </c>
      <c r="G358" s="30">
        <v>3799</v>
      </c>
      <c r="H358" s="30">
        <v>2384</v>
      </c>
      <c r="I358" s="30">
        <v>1710</v>
      </c>
      <c r="J358" s="30">
        <v>2207</v>
      </c>
      <c r="K358" s="30">
        <v>684</v>
      </c>
      <c r="L358" s="30">
        <v>1523</v>
      </c>
      <c r="M358" s="30">
        <v>1465</v>
      </c>
      <c r="N358" s="30">
        <v>742</v>
      </c>
      <c r="O358" s="30">
        <v>1887</v>
      </c>
      <c r="P358" s="30">
        <v>-389</v>
      </c>
      <c r="Q358" s="30">
        <v>2276</v>
      </c>
      <c r="R358" s="30">
        <v>919</v>
      </c>
      <c r="S358" s="30">
        <v>968</v>
      </c>
    </row>
    <row r="359" spans="2:19" s="31" customFormat="1" ht="8.25" customHeight="1" x14ac:dyDescent="0.3">
      <c r="B359" s="48">
        <v>404</v>
      </c>
      <c r="C359" s="29" t="str">
        <f>VLOOKUP(B359,[1]Tabelle1!$A$1:$C$68,2,FALSE)</f>
        <v>Osnabrück, Stadt</v>
      </c>
      <c r="D359" s="52">
        <v>2016</v>
      </c>
      <c r="E359" s="30">
        <v>4308</v>
      </c>
      <c r="F359" s="30">
        <v>245</v>
      </c>
      <c r="G359" s="30">
        <v>4063</v>
      </c>
      <c r="H359" s="30">
        <v>2503</v>
      </c>
      <c r="I359" s="30">
        <v>1805</v>
      </c>
      <c r="J359" s="30">
        <v>2350</v>
      </c>
      <c r="K359" s="30">
        <v>670</v>
      </c>
      <c r="L359" s="30">
        <v>1680</v>
      </c>
      <c r="M359" s="30">
        <v>1425</v>
      </c>
      <c r="N359" s="30">
        <v>925</v>
      </c>
      <c r="O359" s="30">
        <v>1958</v>
      </c>
      <c r="P359" s="30">
        <v>-425</v>
      </c>
      <c r="Q359" s="30">
        <v>2383</v>
      </c>
      <c r="R359" s="30">
        <v>1078</v>
      </c>
      <c r="S359" s="30">
        <v>880</v>
      </c>
    </row>
    <row r="360" spans="2:19" s="31" customFormat="1" ht="8.25" customHeight="1" x14ac:dyDescent="0.3">
      <c r="B360" s="48">
        <v>405</v>
      </c>
      <c r="C360" s="29" t="str">
        <f>VLOOKUP(B360,[1]Tabelle1!$A$1:$C$68,2,FALSE)</f>
        <v>Wilhelmshaven, Stadt</v>
      </c>
      <c r="D360" s="52">
        <v>2016</v>
      </c>
      <c r="E360" s="30">
        <v>1193</v>
      </c>
      <c r="F360" s="30">
        <v>165</v>
      </c>
      <c r="G360" s="30">
        <v>1028</v>
      </c>
      <c r="H360" s="30">
        <v>814</v>
      </c>
      <c r="I360" s="30">
        <v>379</v>
      </c>
      <c r="J360" s="30">
        <v>1339</v>
      </c>
      <c r="K360" s="30">
        <v>396</v>
      </c>
      <c r="L360" s="30">
        <v>943</v>
      </c>
      <c r="M360" s="30">
        <v>925</v>
      </c>
      <c r="N360" s="30">
        <v>414</v>
      </c>
      <c r="O360" s="30">
        <v>-146</v>
      </c>
      <c r="P360" s="30">
        <v>-231</v>
      </c>
      <c r="Q360" s="30">
        <v>85</v>
      </c>
      <c r="R360" s="30">
        <v>-111</v>
      </c>
      <c r="S360" s="30">
        <v>-35</v>
      </c>
    </row>
    <row r="361" spans="2:19" s="31" customFormat="1" ht="8.25" customHeight="1" x14ac:dyDescent="0.3">
      <c r="B361" s="48">
        <v>451</v>
      </c>
      <c r="C361" s="29" t="str">
        <f>VLOOKUP(B361,[1]Tabelle1!$A$1:$C$68,2,FALSE)</f>
        <v>Ammerland</v>
      </c>
      <c r="D361" s="52">
        <v>2016</v>
      </c>
      <c r="E361" s="30">
        <v>2068</v>
      </c>
      <c r="F361" s="30">
        <v>94</v>
      </c>
      <c r="G361" s="30">
        <v>1974</v>
      </c>
      <c r="H361" s="30">
        <v>1313</v>
      </c>
      <c r="I361" s="30">
        <v>755</v>
      </c>
      <c r="J361" s="30">
        <v>1737</v>
      </c>
      <c r="K361" s="30">
        <v>220</v>
      </c>
      <c r="L361" s="30">
        <v>1517</v>
      </c>
      <c r="M361" s="30">
        <v>1127</v>
      </c>
      <c r="N361" s="30">
        <v>610</v>
      </c>
      <c r="O361" s="30">
        <v>331</v>
      </c>
      <c r="P361" s="30">
        <v>-126</v>
      </c>
      <c r="Q361" s="30">
        <v>457</v>
      </c>
      <c r="R361" s="30">
        <v>186</v>
      </c>
      <c r="S361" s="30">
        <v>145</v>
      </c>
    </row>
    <row r="362" spans="2:19" s="31" customFormat="1" ht="8.25" customHeight="1" x14ac:dyDescent="0.3">
      <c r="B362" s="48">
        <v>452</v>
      </c>
      <c r="C362" s="29" t="str">
        <f>VLOOKUP(B362,[1]Tabelle1!$A$1:$C$68,2,FALSE)</f>
        <v>Aurich</v>
      </c>
      <c r="D362" s="52">
        <v>2016</v>
      </c>
      <c r="E362" s="30">
        <v>2273</v>
      </c>
      <c r="F362" s="30">
        <v>173</v>
      </c>
      <c r="G362" s="30">
        <v>2100</v>
      </c>
      <c r="H362" s="30">
        <v>1268</v>
      </c>
      <c r="I362" s="30">
        <v>1005</v>
      </c>
      <c r="J362" s="30">
        <v>1908</v>
      </c>
      <c r="K362" s="30">
        <v>384</v>
      </c>
      <c r="L362" s="30">
        <v>1524</v>
      </c>
      <c r="M362" s="30">
        <v>1229</v>
      </c>
      <c r="N362" s="30">
        <v>679</v>
      </c>
      <c r="O362" s="30">
        <v>365</v>
      </c>
      <c r="P362" s="30">
        <v>-211</v>
      </c>
      <c r="Q362" s="30">
        <v>576</v>
      </c>
      <c r="R362" s="30">
        <v>39</v>
      </c>
      <c r="S362" s="30">
        <v>326</v>
      </c>
    </row>
    <row r="363" spans="2:19" s="31" customFormat="1" ht="8.25" customHeight="1" x14ac:dyDescent="0.3">
      <c r="B363" s="48">
        <v>453</v>
      </c>
      <c r="C363" s="29" t="str">
        <f>VLOOKUP(B363,[1]Tabelle1!$A$1:$C$68,2,FALSE)</f>
        <v>Cloppenburg</v>
      </c>
      <c r="D363" s="52">
        <v>2016</v>
      </c>
      <c r="E363" s="30">
        <v>9429</v>
      </c>
      <c r="F363" s="30">
        <v>124</v>
      </c>
      <c r="G363" s="30">
        <v>9305</v>
      </c>
      <c r="H363" s="30">
        <v>6324</v>
      </c>
      <c r="I363" s="30">
        <v>3105</v>
      </c>
      <c r="J363" s="30">
        <v>8965</v>
      </c>
      <c r="K363" s="30">
        <v>301</v>
      </c>
      <c r="L363" s="30">
        <v>8664</v>
      </c>
      <c r="M363" s="30">
        <v>6153</v>
      </c>
      <c r="N363" s="30">
        <v>2812</v>
      </c>
      <c r="O363" s="30">
        <v>464</v>
      </c>
      <c r="P363" s="30">
        <v>-177</v>
      </c>
      <c r="Q363" s="30">
        <v>641</v>
      </c>
      <c r="R363" s="30">
        <v>171</v>
      </c>
      <c r="S363" s="30">
        <v>293</v>
      </c>
    </row>
    <row r="364" spans="2:19" s="31" customFormat="1" ht="8.25" customHeight="1" x14ac:dyDescent="0.3">
      <c r="B364" s="48">
        <v>454</v>
      </c>
      <c r="C364" s="29" t="str">
        <f>VLOOKUP(B364,[1]Tabelle1!$A$1:$C$68,2,FALSE)</f>
        <v>Emsland</v>
      </c>
      <c r="D364" s="52">
        <v>2016</v>
      </c>
      <c r="E364" s="30">
        <v>8488</v>
      </c>
      <c r="F364" s="30">
        <v>317</v>
      </c>
      <c r="G364" s="30">
        <v>8171</v>
      </c>
      <c r="H364" s="30">
        <v>6090</v>
      </c>
      <c r="I364" s="30">
        <v>2398</v>
      </c>
      <c r="J364" s="30">
        <v>8454</v>
      </c>
      <c r="K364" s="30">
        <v>741</v>
      </c>
      <c r="L364" s="30">
        <v>7713</v>
      </c>
      <c r="M364" s="30">
        <v>6409</v>
      </c>
      <c r="N364" s="30">
        <v>2045</v>
      </c>
      <c r="O364" s="30">
        <v>34</v>
      </c>
      <c r="P364" s="30">
        <v>-424</v>
      </c>
      <c r="Q364" s="30">
        <v>458</v>
      </c>
      <c r="R364" s="30">
        <v>-319</v>
      </c>
      <c r="S364" s="30">
        <v>353</v>
      </c>
    </row>
    <row r="365" spans="2:19" s="31" customFormat="1" ht="8.25" customHeight="1" x14ac:dyDescent="0.3">
      <c r="B365" s="48">
        <v>455</v>
      </c>
      <c r="C365" s="29" t="str">
        <f>VLOOKUP(B365,[1]Tabelle1!$A$1:$C$68,2,FALSE)</f>
        <v>Friesland</v>
      </c>
      <c r="D365" s="52">
        <v>2016</v>
      </c>
      <c r="E365" s="30">
        <v>988</v>
      </c>
      <c r="F365" s="30">
        <v>130</v>
      </c>
      <c r="G365" s="30">
        <v>858</v>
      </c>
      <c r="H365" s="30">
        <v>595</v>
      </c>
      <c r="I365" s="30">
        <v>393</v>
      </c>
      <c r="J365" s="30">
        <v>1080</v>
      </c>
      <c r="K365" s="30">
        <v>269</v>
      </c>
      <c r="L365" s="30">
        <v>811</v>
      </c>
      <c r="M365" s="30">
        <v>655</v>
      </c>
      <c r="N365" s="30">
        <v>425</v>
      </c>
      <c r="O365" s="30">
        <v>-92</v>
      </c>
      <c r="P365" s="30">
        <v>-139</v>
      </c>
      <c r="Q365" s="30">
        <v>47</v>
      </c>
      <c r="R365" s="30">
        <v>-60</v>
      </c>
      <c r="S365" s="30">
        <v>-32</v>
      </c>
    </row>
    <row r="366" spans="2:19" s="31" customFormat="1" ht="8.25" customHeight="1" x14ac:dyDescent="0.3">
      <c r="B366" s="48">
        <v>456</v>
      </c>
      <c r="C366" s="29" t="str">
        <f>VLOOKUP(B366,[1]Tabelle1!$A$1:$C$68,2,FALSE)</f>
        <v>Grafschaft Bentheim</v>
      </c>
      <c r="D366" s="52">
        <v>2016</v>
      </c>
      <c r="E366" s="30">
        <v>2178</v>
      </c>
      <c r="F366" s="30">
        <v>131</v>
      </c>
      <c r="G366" s="30">
        <v>2047</v>
      </c>
      <c r="H366" s="30">
        <v>1352</v>
      </c>
      <c r="I366" s="30">
        <v>826</v>
      </c>
      <c r="J366" s="30">
        <v>2158</v>
      </c>
      <c r="K366" s="30">
        <v>246</v>
      </c>
      <c r="L366" s="30">
        <v>1912</v>
      </c>
      <c r="M366" s="30">
        <v>1425</v>
      </c>
      <c r="N366" s="30">
        <v>733</v>
      </c>
      <c r="O366" s="30">
        <v>20</v>
      </c>
      <c r="P366" s="30">
        <v>-115</v>
      </c>
      <c r="Q366" s="30">
        <v>135</v>
      </c>
      <c r="R366" s="30">
        <v>-73</v>
      </c>
      <c r="S366" s="30">
        <v>93</v>
      </c>
    </row>
    <row r="367" spans="2:19" s="31" customFormat="1" ht="8.25" customHeight="1" x14ac:dyDescent="0.3">
      <c r="B367" s="48">
        <v>457</v>
      </c>
      <c r="C367" s="29" t="str">
        <f>VLOOKUP(B367,[1]Tabelle1!$A$1:$C$68,2,FALSE)</f>
        <v>Leer</v>
      </c>
      <c r="D367" s="52">
        <v>2016</v>
      </c>
      <c r="E367" s="30">
        <v>1920</v>
      </c>
      <c r="F367" s="30">
        <v>181</v>
      </c>
      <c r="G367" s="30">
        <v>1739</v>
      </c>
      <c r="H367" s="30">
        <v>1221</v>
      </c>
      <c r="I367" s="30">
        <v>699</v>
      </c>
      <c r="J367" s="30">
        <v>2157</v>
      </c>
      <c r="K367" s="30">
        <v>441</v>
      </c>
      <c r="L367" s="30">
        <v>1716</v>
      </c>
      <c r="M367" s="30">
        <v>1498</v>
      </c>
      <c r="N367" s="30">
        <v>659</v>
      </c>
      <c r="O367" s="30">
        <v>-237</v>
      </c>
      <c r="P367" s="30">
        <v>-260</v>
      </c>
      <c r="Q367" s="30">
        <v>23</v>
      </c>
      <c r="R367" s="30">
        <v>-277</v>
      </c>
      <c r="S367" s="30">
        <v>40</v>
      </c>
    </row>
    <row r="368" spans="2:19" s="31" customFormat="1" ht="8.25" customHeight="1" x14ac:dyDescent="0.3">
      <c r="B368" s="48">
        <v>458</v>
      </c>
      <c r="C368" s="29" t="str">
        <f>VLOOKUP(B368,[1]Tabelle1!$A$1:$C$68,2,FALSE)</f>
        <v>Oldenburg</v>
      </c>
      <c r="D368" s="52">
        <v>2016</v>
      </c>
      <c r="E368" s="30">
        <v>5847</v>
      </c>
      <c r="F368" s="30">
        <v>139</v>
      </c>
      <c r="G368" s="30">
        <v>5708</v>
      </c>
      <c r="H368" s="30">
        <v>2964</v>
      </c>
      <c r="I368" s="30">
        <v>2883</v>
      </c>
      <c r="J368" s="30">
        <v>5194</v>
      </c>
      <c r="K368" s="30">
        <v>307</v>
      </c>
      <c r="L368" s="30">
        <v>4887</v>
      </c>
      <c r="M368" s="30">
        <v>2591</v>
      </c>
      <c r="N368" s="30">
        <v>2603</v>
      </c>
      <c r="O368" s="30">
        <v>653</v>
      </c>
      <c r="P368" s="30">
        <v>-168</v>
      </c>
      <c r="Q368" s="30">
        <v>821</v>
      </c>
      <c r="R368" s="30">
        <v>373</v>
      </c>
      <c r="S368" s="30">
        <v>280</v>
      </c>
    </row>
    <row r="369" spans="2:19" s="31" customFormat="1" ht="8.25" customHeight="1" x14ac:dyDescent="0.3">
      <c r="B369" s="48">
        <v>459</v>
      </c>
      <c r="C369" s="29" t="str">
        <f>VLOOKUP(B369,[1]Tabelle1!$A$1:$C$68,2,FALSE)</f>
        <v>Osnabrück</v>
      </c>
      <c r="D369" s="52">
        <v>2016</v>
      </c>
      <c r="E369" s="30">
        <v>12072</v>
      </c>
      <c r="F369" s="30">
        <v>370</v>
      </c>
      <c r="G369" s="30">
        <v>11702</v>
      </c>
      <c r="H369" s="30">
        <v>7628</v>
      </c>
      <c r="I369" s="30">
        <v>4444</v>
      </c>
      <c r="J369" s="30">
        <v>8311</v>
      </c>
      <c r="K369" s="30">
        <v>797</v>
      </c>
      <c r="L369" s="30">
        <v>7514</v>
      </c>
      <c r="M369" s="30">
        <v>5402</v>
      </c>
      <c r="N369" s="30">
        <v>2909</v>
      </c>
      <c r="O369" s="30">
        <v>3761</v>
      </c>
      <c r="P369" s="30">
        <v>-427</v>
      </c>
      <c r="Q369" s="30">
        <v>4188</v>
      </c>
      <c r="R369" s="30">
        <v>2226</v>
      </c>
      <c r="S369" s="30">
        <v>1535</v>
      </c>
    </row>
    <row r="370" spans="2:19" s="31" customFormat="1" ht="8.25" customHeight="1" x14ac:dyDescent="0.3">
      <c r="B370" s="48">
        <v>460</v>
      </c>
      <c r="C370" s="29" t="str">
        <f>VLOOKUP(B370,[1]Tabelle1!$A$1:$C$68,2,FALSE)</f>
        <v>Vechta</v>
      </c>
      <c r="D370" s="52">
        <v>2016</v>
      </c>
      <c r="E370" s="30">
        <v>6815</v>
      </c>
      <c r="F370" s="30">
        <v>108</v>
      </c>
      <c r="G370" s="30">
        <v>6707</v>
      </c>
      <c r="H370" s="30">
        <v>3302</v>
      </c>
      <c r="I370" s="30">
        <v>3513</v>
      </c>
      <c r="J370" s="30">
        <v>6183</v>
      </c>
      <c r="K370" s="30">
        <v>306</v>
      </c>
      <c r="L370" s="30">
        <v>5877</v>
      </c>
      <c r="M370" s="30">
        <v>3055</v>
      </c>
      <c r="N370" s="30">
        <v>3128</v>
      </c>
      <c r="O370" s="30">
        <v>632</v>
      </c>
      <c r="P370" s="30">
        <v>-198</v>
      </c>
      <c r="Q370" s="30">
        <v>830</v>
      </c>
      <c r="R370" s="30">
        <v>247</v>
      </c>
      <c r="S370" s="30">
        <v>385</v>
      </c>
    </row>
    <row r="371" spans="2:19" s="31" customFormat="1" ht="8.25" customHeight="1" x14ac:dyDescent="0.3">
      <c r="B371" s="48">
        <v>461</v>
      </c>
      <c r="C371" s="29" t="str">
        <f>VLOOKUP(B371,[1]Tabelle1!$A$1:$C$68,2,FALSE)</f>
        <v>Wesermarsch</v>
      </c>
      <c r="D371" s="52">
        <v>2016</v>
      </c>
      <c r="E371" s="30">
        <v>1257</v>
      </c>
      <c r="F371" s="30">
        <v>129</v>
      </c>
      <c r="G371" s="30">
        <v>1128</v>
      </c>
      <c r="H371" s="30">
        <v>864</v>
      </c>
      <c r="I371" s="30">
        <v>393</v>
      </c>
      <c r="J371" s="30">
        <v>1310</v>
      </c>
      <c r="K371" s="30">
        <v>293</v>
      </c>
      <c r="L371" s="30">
        <v>1017</v>
      </c>
      <c r="M371" s="30">
        <v>901</v>
      </c>
      <c r="N371" s="30">
        <v>409</v>
      </c>
      <c r="O371" s="30">
        <v>-53</v>
      </c>
      <c r="P371" s="30">
        <v>-164</v>
      </c>
      <c r="Q371" s="30">
        <v>111</v>
      </c>
      <c r="R371" s="30">
        <v>-37</v>
      </c>
      <c r="S371" s="30">
        <v>-16</v>
      </c>
    </row>
    <row r="372" spans="2:19" s="31" customFormat="1" ht="8.25" customHeight="1" x14ac:dyDescent="0.3">
      <c r="B372" s="48">
        <v>462</v>
      </c>
      <c r="C372" s="29" t="str">
        <f>VLOOKUP(B372,[1]Tabelle1!$A$1:$C$68,2,FALSE)</f>
        <v>Wittmund</v>
      </c>
      <c r="D372" s="52">
        <v>2016</v>
      </c>
      <c r="E372" s="30">
        <v>670</v>
      </c>
      <c r="F372" s="30">
        <v>59</v>
      </c>
      <c r="G372" s="30">
        <v>611</v>
      </c>
      <c r="H372" s="30">
        <v>401</v>
      </c>
      <c r="I372" s="30">
        <v>269</v>
      </c>
      <c r="J372" s="30">
        <v>766</v>
      </c>
      <c r="K372" s="30">
        <v>108</v>
      </c>
      <c r="L372" s="30">
        <v>658</v>
      </c>
      <c r="M372" s="30">
        <v>475</v>
      </c>
      <c r="N372" s="30">
        <v>291</v>
      </c>
      <c r="O372" s="30">
        <v>-96</v>
      </c>
      <c r="P372" s="30">
        <v>-49</v>
      </c>
      <c r="Q372" s="30">
        <v>-47</v>
      </c>
      <c r="R372" s="30">
        <v>-74</v>
      </c>
      <c r="S372" s="30">
        <v>-22</v>
      </c>
    </row>
    <row r="373" spans="2:19" s="35" customFormat="1" ht="16.5" customHeight="1" x14ac:dyDescent="0.3">
      <c r="B373" s="50">
        <v>4</v>
      </c>
      <c r="C373" s="33" t="str">
        <f>VLOOKUP(B373,[1]Tabelle1!$A$1:$C$68,2,FALSE)</f>
        <v>Statistische Region Weser-Ems</v>
      </c>
      <c r="D373" s="53">
        <v>2016</v>
      </c>
      <c r="E373" s="34">
        <v>65985</v>
      </c>
      <c r="F373" s="34">
        <v>2898</v>
      </c>
      <c r="G373" s="34">
        <v>63087</v>
      </c>
      <c r="H373" s="34">
        <v>40476</v>
      </c>
      <c r="I373" s="34">
        <v>25509</v>
      </c>
      <c r="J373" s="34">
        <v>56036</v>
      </c>
      <c r="K373" s="34">
        <v>6685</v>
      </c>
      <c r="L373" s="34">
        <v>49351</v>
      </c>
      <c r="M373" s="34">
        <v>36049</v>
      </c>
      <c r="N373" s="34">
        <v>19987</v>
      </c>
      <c r="O373" s="34">
        <v>9949</v>
      </c>
      <c r="P373" s="34">
        <v>-3787</v>
      </c>
      <c r="Q373" s="34">
        <v>13736</v>
      </c>
      <c r="R373" s="34">
        <v>4427</v>
      </c>
      <c r="S373" s="34">
        <v>5522</v>
      </c>
    </row>
    <row r="374" spans="2:19" s="35" customFormat="1" ht="16.5" customHeight="1" x14ac:dyDescent="0.3">
      <c r="B374" s="50">
        <v>0</v>
      </c>
      <c r="C374" s="33" t="str">
        <f>VLOOKUP(B374,[1]Tabelle1!$A$1:$C$68,2,FALSE)</f>
        <v>Niedersachsen</v>
      </c>
      <c r="D374" s="53">
        <v>2016</v>
      </c>
      <c r="E374" s="34">
        <v>175201</v>
      </c>
      <c r="F374" s="34">
        <v>16025</v>
      </c>
      <c r="G374" s="34">
        <v>159176</v>
      </c>
      <c r="H374" s="34">
        <v>106843</v>
      </c>
      <c r="I374" s="34">
        <v>68358</v>
      </c>
      <c r="J374" s="34">
        <v>137021</v>
      </c>
      <c r="K374" s="34">
        <v>25185</v>
      </c>
      <c r="L374" s="34">
        <v>111836</v>
      </c>
      <c r="M374" s="34">
        <v>91095</v>
      </c>
      <c r="N374" s="34">
        <v>45926</v>
      </c>
      <c r="O374" s="34">
        <v>38180</v>
      </c>
      <c r="P374" s="34">
        <v>-9160</v>
      </c>
      <c r="Q374" s="34">
        <v>47340</v>
      </c>
      <c r="R374" s="34">
        <v>15748</v>
      </c>
      <c r="S374" s="34">
        <v>22432</v>
      </c>
    </row>
    <row r="375" spans="2:19" s="31" customFormat="1" ht="8.25" customHeight="1" x14ac:dyDescent="0.3">
      <c r="B375" s="48">
        <v>101</v>
      </c>
      <c r="C375" s="29" t="str">
        <f>VLOOKUP(B375,[1]Tabelle1!$A$1:$C$68,2,FALSE)</f>
        <v>Braunschweig, Stadt</v>
      </c>
      <c r="D375" s="52">
        <v>2015</v>
      </c>
      <c r="E375" s="30">
        <v>22955</v>
      </c>
      <c r="F375" s="30">
        <v>298</v>
      </c>
      <c r="G375" s="30">
        <v>22657</v>
      </c>
      <c r="H375" s="30">
        <v>16423</v>
      </c>
      <c r="I375" s="30">
        <v>6532</v>
      </c>
      <c r="J375" s="30">
        <v>3587</v>
      </c>
      <c r="K375" s="30">
        <v>416</v>
      </c>
      <c r="L375" s="30">
        <v>3171</v>
      </c>
      <c r="M375" s="30">
        <v>2490</v>
      </c>
      <c r="N375" s="30">
        <v>1097</v>
      </c>
      <c r="O375" s="30">
        <v>19368</v>
      </c>
      <c r="P375" s="30">
        <v>-118</v>
      </c>
      <c r="Q375" s="30">
        <v>19486</v>
      </c>
      <c r="R375" s="30">
        <v>13933</v>
      </c>
      <c r="S375" s="30">
        <v>5435</v>
      </c>
    </row>
    <row r="376" spans="2:19" s="31" customFormat="1" ht="8.25" customHeight="1" x14ac:dyDescent="0.3">
      <c r="B376" s="48">
        <v>102</v>
      </c>
      <c r="C376" s="29" t="str">
        <f>VLOOKUP(B376,[1]Tabelle1!$A$1:$C$68,2,FALSE)</f>
        <v>Salzgitter, Stadt</v>
      </c>
      <c r="D376" s="52">
        <v>2015</v>
      </c>
      <c r="E376" s="30">
        <v>2304</v>
      </c>
      <c r="F376" s="30">
        <v>95</v>
      </c>
      <c r="G376" s="30">
        <v>2209</v>
      </c>
      <c r="H376" s="30">
        <v>1480</v>
      </c>
      <c r="I376" s="30">
        <v>824</v>
      </c>
      <c r="J376" s="30">
        <v>938</v>
      </c>
      <c r="K376" s="30">
        <v>113</v>
      </c>
      <c r="L376" s="30">
        <v>825</v>
      </c>
      <c r="M376" s="30">
        <v>704</v>
      </c>
      <c r="N376" s="30">
        <v>234</v>
      </c>
      <c r="O376" s="30">
        <v>1366</v>
      </c>
      <c r="P376" s="30">
        <v>-18</v>
      </c>
      <c r="Q376" s="30">
        <v>1384</v>
      </c>
      <c r="R376" s="30">
        <v>776</v>
      </c>
      <c r="S376" s="30">
        <v>590</v>
      </c>
    </row>
    <row r="377" spans="2:19" s="31" customFormat="1" ht="8.25" customHeight="1" x14ac:dyDescent="0.3">
      <c r="B377" s="48">
        <v>103</v>
      </c>
      <c r="C377" s="29" t="str">
        <f>VLOOKUP(B377,[1]Tabelle1!$A$1:$C$68,2,FALSE)</f>
        <v>Wolfsburg, Stadt</v>
      </c>
      <c r="D377" s="52">
        <v>2015</v>
      </c>
      <c r="E377" s="30">
        <v>2862</v>
      </c>
      <c r="F377" s="30">
        <v>142</v>
      </c>
      <c r="G377" s="30">
        <v>2720</v>
      </c>
      <c r="H377" s="30">
        <v>1735</v>
      </c>
      <c r="I377" s="30">
        <v>1127</v>
      </c>
      <c r="J377" s="30">
        <v>1463</v>
      </c>
      <c r="K377" s="30">
        <v>147</v>
      </c>
      <c r="L377" s="30">
        <v>1316</v>
      </c>
      <c r="M377" s="30">
        <v>919</v>
      </c>
      <c r="N377" s="30">
        <v>544</v>
      </c>
      <c r="O377" s="30">
        <v>1399</v>
      </c>
      <c r="P377" s="30">
        <v>-5</v>
      </c>
      <c r="Q377" s="30">
        <v>1404</v>
      </c>
      <c r="R377" s="30">
        <v>816</v>
      </c>
      <c r="S377" s="30">
        <v>583</v>
      </c>
    </row>
    <row r="378" spans="2:19" s="31" customFormat="1" ht="8.25" customHeight="1" x14ac:dyDescent="0.3">
      <c r="B378" s="48">
        <v>151</v>
      </c>
      <c r="C378" s="29" t="str">
        <f>VLOOKUP(B378,[1]Tabelle1!$A$1:$C$68,2,FALSE)</f>
        <v>Gifhorn</v>
      </c>
      <c r="D378" s="52">
        <v>2015</v>
      </c>
      <c r="E378" s="30">
        <v>1987</v>
      </c>
      <c r="F378" s="30">
        <v>151</v>
      </c>
      <c r="G378" s="30">
        <v>1836</v>
      </c>
      <c r="H378" s="30">
        <v>1291</v>
      </c>
      <c r="I378" s="30">
        <v>696</v>
      </c>
      <c r="J378" s="30">
        <v>1126</v>
      </c>
      <c r="K378" s="30">
        <v>155</v>
      </c>
      <c r="L378" s="30">
        <v>971</v>
      </c>
      <c r="M378" s="30">
        <v>689</v>
      </c>
      <c r="N378" s="30">
        <v>437</v>
      </c>
      <c r="O378" s="30">
        <v>861</v>
      </c>
      <c r="P378" s="30">
        <v>-4</v>
      </c>
      <c r="Q378" s="30">
        <v>865</v>
      </c>
      <c r="R378" s="30">
        <v>602</v>
      </c>
      <c r="S378" s="30">
        <v>259</v>
      </c>
    </row>
    <row r="379" spans="2:19" s="31" customFormat="1" ht="8.25" customHeight="1" x14ac:dyDescent="0.3">
      <c r="B379" s="48">
        <v>153</v>
      </c>
      <c r="C379" s="29" t="str">
        <f>VLOOKUP(B379,[1]Tabelle1!$A$1:$C$68,2,FALSE)</f>
        <v>Goslar</v>
      </c>
      <c r="D379" s="52">
        <v>2015</v>
      </c>
      <c r="E379" s="30">
        <v>2650</v>
      </c>
      <c r="F379" s="30">
        <v>132</v>
      </c>
      <c r="G379" s="30">
        <v>2518</v>
      </c>
      <c r="H379" s="30">
        <v>1692</v>
      </c>
      <c r="I379" s="30">
        <v>958</v>
      </c>
      <c r="J379" s="30">
        <v>1005</v>
      </c>
      <c r="K379" s="30">
        <v>125</v>
      </c>
      <c r="L379" s="30">
        <v>880</v>
      </c>
      <c r="M379" s="30">
        <v>644</v>
      </c>
      <c r="N379" s="30">
        <v>361</v>
      </c>
      <c r="O379" s="30">
        <v>1645</v>
      </c>
      <c r="P379" s="30">
        <v>7</v>
      </c>
      <c r="Q379" s="30">
        <v>1638</v>
      </c>
      <c r="R379" s="30">
        <v>1048</v>
      </c>
      <c r="S379" s="30">
        <v>597</v>
      </c>
    </row>
    <row r="380" spans="2:19" s="31" customFormat="1" ht="8.25" customHeight="1" x14ac:dyDescent="0.3">
      <c r="B380" s="48">
        <v>154</v>
      </c>
      <c r="C380" s="29" t="str">
        <f>VLOOKUP(B380,[1]Tabelle1!$A$1:$C$68,2,FALSE)</f>
        <v>Helmstedt</v>
      </c>
      <c r="D380" s="52">
        <v>2015</v>
      </c>
      <c r="E380" s="30">
        <v>871</v>
      </c>
      <c r="F380" s="30">
        <v>85</v>
      </c>
      <c r="G380" s="30">
        <v>786</v>
      </c>
      <c r="H380" s="30">
        <v>578</v>
      </c>
      <c r="I380" s="30">
        <v>293</v>
      </c>
      <c r="J380" s="30">
        <v>556</v>
      </c>
      <c r="K380" s="30">
        <v>67</v>
      </c>
      <c r="L380" s="30">
        <v>489</v>
      </c>
      <c r="M380" s="30">
        <v>393</v>
      </c>
      <c r="N380" s="30">
        <v>163</v>
      </c>
      <c r="O380" s="30">
        <v>315</v>
      </c>
      <c r="P380" s="30">
        <v>18</v>
      </c>
      <c r="Q380" s="30">
        <v>297</v>
      </c>
      <c r="R380" s="30">
        <v>185</v>
      </c>
      <c r="S380" s="30">
        <v>130</v>
      </c>
    </row>
    <row r="381" spans="2:19" s="31" customFormat="1" ht="8.25" customHeight="1" x14ac:dyDescent="0.3">
      <c r="B381" s="48">
        <v>155</v>
      </c>
      <c r="C381" s="29" t="str">
        <f>VLOOKUP(B381,[1]Tabelle1!$A$1:$C$68,2,FALSE)</f>
        <v>Northeim</v>
      </c>
      <c r="D381" s="52">
        <v>2015</v>
      </c>
      <c r="E381" s="30">
        <v>1640</v>
      </c>
      <c r="F381" s="30">
        <v>115</v>
      </c>
      <c r="G381" s="30">
        <v>1525</v>
      </c>
      <c r="H381" s="30">
        <v>988</v>
      </c>
      <c r="I381" s="30">
        <v>652</v>
      </c>
      <c r="J381" s="30">
        <v>639</v>
      </c>
      <c r="K381" s="30">
        <v>122</v>
      </c>
      <c r="L381" s="30">
        <v>517</v>
      </c>
      <c r="M381" s="30">
        <v>376</v>
      </c>
      <c r="N381" s="30">
        <v>263</v>
      </c>
      <c r="O381" s="30">
        <v>1001</v>
      </c>
      <c r="P381" s="30">
        <v>-7</v>
      </c>
      <c r="Q381" s="30">
        <v>1008</v>
      </c>
      <c r="R381" s="30">
        <v>612</v>
      </c>
      <c r="S381" s="30">
        <v>389</v>
      </c>
    </row>
    <row r="382" spans="2:19" s="31" customFormat="1" ht="8.25" customHeight="1" x14ac:dyDescent="0.3">
      <c r="B382" s="48">
        <v>157</v>
      </c>
      <c r="C382" s="29" t="str">
        <f>VLOOKUP(B382,[1]Tabelle1!$A$1:$C$68,2,FALSE)</f>
        <v>Peine</v>
      </c>
      <c r="D382" s="52">
        <v>2015</v>
      </c>
      <c r="E382" s="30">
        <v>1393</v>
      </c>
      <c r="F382" s="30">
        <v>76</v>
      </c>
      <c r="G382" s="30">
        <v>1317</v>
      </c>
      <c r="H382" s="30">
        <v>856</v>
      </c>
      <c r="I382" s="30">
        <v>537</v>
      </c>
      <c r="J382" s="30">
        <v>663</v>
      </c>
      <c r="K382" s="30">
        <v>94</v>
      </c>
      <c r="L382" s="30">
        <v>569</v>
      </c>
      <c r="M382" s="30">
        <v>425</v>
      </c>
      <c r="N382" s="30">
        <v>238</v>
      </c>
      <c r="O382" s="30">
        <v>730</v>
      </c>
      <c r="P382" s="30">
        <v>-18</v>
      </c>
      <c r="Q382" s="30">
        <v>748</v>
      </c>
      <c r="R382" s="30">
        <v>431</v>
      </c>
      <c r="S382" s="30">
        <v>299</v>
      </c>
    </row>
    <row r="383" spans="2:19" s="31" customFormat="1" ht="8.25" customHeight="1" x14ac:dyDescent="0.3">
      <c r="B383" s="48">
        <v>158</v>
      </c>
      <c r="C383" s="29" t="str">
        <f>VLOOKUP(B383,[1]Tabelle1!$A$1:$C$68,2,FALSE)</f>
        <v>Wolfenbüttel</v>
      </c>
      <c r="D383" s="52">
        <v>2015</v>
      </c>
      <c r="E383" s="30">
        <v>1330</v>
      </c>
      <c r="F383" s="30">
        <v>89</v>
      </c>
      <c r="G383" s="30">
        <v>1241</v>
      </c>
      <c r="H383" s="30">
        <v>789</v>
      </c>
      <c r="I383" s="30">
        <v>541</v>
      </c>
      <c r="J383" s="30">
        <v>609</v>
      </c>
      <c r="K383" s="30">
        <v>77</v>
      </c>
      <c r="L383" s="30">
        <v>532</v>
      </c>
      <c r="M383" s="30">
        <v>352</v>
      </c>
      <c r="N383" s="30">
        <v>257</v>
      </c>
      <c r="O383" s="30">
        <v>721</v>
      </c>
      <c r="P383" s="30">
        <v>12</v>
      </c>
      <c r="Q383" s="30">
        <v>709</v>
      </c>
      <c r="R383" s="30">
        <v>437</v>
      </c>
      <c r="S383" s="30">
        <v>284</v>
      </c>
    </row>
    <row r="384" spans="2:19" s="31" customFormat="1" ht="8.25" customHeight="1" x14ac:dyDescent="0.3">
      <c r="B384" s="48">
        <v>159</v>
      </c>
      <c r="C384" s="29" t="str">
        <f>VLOOKUP(B384,[1]Tabelle1!$A$1:$C$68,2,FALSE)</f>
        <v>Göttingen</v>
      </c>
      <c r="D384" s="52">
        <v>2015</v>
      </c>
      <c r="E384" s="30">
        <v>28649</v>
      </c>
      <c r="F384" s="30">
        <v>5685</v>
      </c>
      <c r="G384" s="30">
        <v>22964</v>
      </c>
      <c r="H384" s="30">
        <v>17656</v>
      </c>
      <c r="I384" s="30">
        <v>10993</v>
      </c>
      <c r="J384" s="30">
        <v>3663</v>
      </c>
      <c r="K384" s="30">
        <v>669</v>
      </c>
      <c r="L384" s="30">
        <v>2994</v>
      </c>
      <c r="M384" s="30">
        <v>1941</v>
      </c>
      <c r="N384" s="30">
        <v>1722</v>
      </c>
      <c r="O384" s="30">
        <v>24986</v>
      </c>
      <c r="P384" s="30">
        <v>5016</v>
      </c>
      <c r="Q384" s="30">
        <v>19970</v>
      </c>
      <c r="R384" s="30">
        <v>15715</v>
      </c>
      <c r="S384" s="30">
        <v>9271</v>
      </c>
    </row>
    <row r="385" spans="2:19" s="35" customFormat="1" ht="16.5" customHeight="1" x14ac:dyDescent="0.3">
      <c r="B385" s="50">
        <v>1</v>
      </c>
      <c r="C385" s="33" t="str">
        <f>VLOOKUP(B385,[1]Tabelle1!$A$1:$C$68,2,FALSE)</f>
        <v>Statistische Region Braunschweig</v>
      </c>
      <c r="D385" s="53">
        <v>2015</v>
      </c>
      <c r="E385" s="34">
        <v>66641</v>
      </c>
      <c r="F385" s="34">
        <v>6868</v>
      </c>
      <c r="G385" s="34">
        <v>59773</v>
      </c>
      <c r="H385" s="34">
        <v>43488</v>
      </c>
      <c r="I385" s="34">
        <v>23153</v>
      </c>
      <c r="J385" s="34">
        <v>14249</v>
      </c>
      <c r="K385" s="34">
        <v>1985</v>
      </c>
      <c r="L385" s="34">
        <v>12264</v>
      </c>
      <c r="M385" s="34">
        <v>8933</v>
      </c>
      <c r="N385" s="34">
        <v>5316</v>
      </c>
      <c r="O385" s="34">
        <v>52392</v>
      </c>
      <c r="P385" s="34">
        <v>4883</v>
      </c>
      <c r="Q385" s="34">
        <v>47509</v>
      </c>
      <c r="R385" s="34">
        <v>34555</v>
      </c>
      <c r="S385" s="34">
        <v>17837</v>
      </c>
    </row>
    <row r="386" spans="2:19" s="31" customFormat="1" ht="8.25" customHeight="1" x14ac:dyDescent="0.3">
      <c r="B386" s="48">
        <v>241</v>
      </c>
      <c r="C386" s="29" t="str">
        <f>VLOOKUP(B386,[1]Tabelle1!$A$1:$C$68,2,FALSE)</f>
        <v>Region Hannover</v>
      </c>
      <c r="D386" s="52">
        <v>2015</v>
      </c>
      <c r="E386" s="30">
        <v>19716</v>
      </c>
      <c r="F386" s="30">
        <v>1483</v>
      </c>
      <c r="G386" s="30">
        <v>18233</v>
      </c>
      <c r="H386" s="30">
        <v>11793</v>
      </c>
      <c r="I386" s="30">
        <v>7923</v>
      </c>
      <c r="J386" s="30">
        <v>10797</v>
      </c>
      <c r="K386" s="30">
        <v>1790</v>
      </c>
      <c r="L386" s="30">
        <v>9007</v>
      </c>
      <c r="M386" s="30">
        <v>6974</v>
      </c>
      <c r="N386" s="30">
        <v>3823</v>
      </c>
      <c r="O386" s="30">
        <v>8919</v>
      </c>
      <c r="P386" s="30">
        <v>-307</v>
      </c>
      <c r="Q386" s="30">
        <v>9226</v>
      </c>
      <c r="R386" s="30">
        <v>4819</v>
      </c>
      <c r="S386" s="30">
        <v>4100</v>
      </c>
    </row>
    <row r="387" spans="2:19" s="31" customFormat="1" ht="8.25" customHeight="1" x14ac:dyDescent="0.3">
      <c r="B387" s="48">
        <v>241001</v>
      </c>
      <c r="C387" s="29" t="str">
        <f>VLOOKUP(B387,[1]Tabelle1!$A$1:$C$68,2,FALSE)</f>
        <v>dav. Hannover, Lhst.</v>
      </c>
      <c r="D387" s="52">
        <v>2015</v>
      </c>
      <c r="E387" s="30">
        <v>11323</v>
      </c>
      <c r="F387" s="30">
        <v>870</v>
      </c>
      <c r="G387" s="30">
        <v>10453</v>
      </c>
      <c r="H387" s="30">
        <v>6580</v>
      </c>
      <c r="I387" s="30">
        <v>4743</v>
      </c>
      <c r="J387" s="30">
        <v>6417</v>
      </c>
      <c r="K387" s="30">
        <v>1061</v>
      </c>
      <c r="L387" s="30">
        <v>5356</v>
      </c>
      <c r="M387" s="30">
        <v>4093</v>
      </c>
      <c r="N387" s="30">
        <v>2324</v>
      </c>
      <c r="O387" s="30">
        <v>4906</v>
      </c>
      <c r="P387" s="30">
        <v>-191</v>
      </c>
      <c r="Q387" s="30">
        <v>5097</v>
      </c>
      <c r="R387" s="30">
        <v>2487</v>
      </c>
      <c r="S387" s="30">
        <v>2419</v>
      </c>
    </row>
    <row r="388" spans="2:19" s="31" customFormat="1" ht="8.25" customHeight="1" x14ac:dyDescent="0.3">
      <c r="B388" s="48">
        <v>241999</v>
      </c>
      <c r="C388" s="29" t="str">
        <f>VLOOKUP(B388,[1]Tabelle1!$A$1:$C$68,2,FALSE)</f>
        <v>dav. Hannover, Umland</v>
      </c>
      <c r="D388" s="52">
        <v>2015</v>
      </c>
      <c r="E388" s="30">
        <v>8393</v>
      </c>
      <c r="F388" s="30">
        <v>613</v>
      </c>
      <c r="G388" s="30">
        <v>7780</v>
      </c>
      <c r="H388" s="30">
        <v>5213</v>
      </c>
      <c r="I388" s="30">
        <v>3180</v>
      </c>
      <c r="J388" s="30">
        <v>4380</v>
      </c>
      <c r="K388" s="30">
        <v>729</v>
      </c>
      <c r="L388" s="30">
        <v>3651</v>
      </c>
      <c r="M388" s="30">
        <v>2881</v>
      </c>
      <c r="N388" s="30">
        <v>1499</v>
      </c>
      <c r="O388" s="30">
        <v>4013</v>
      </c>
      <c r="P388" s="30">
        <v>-116</v>
      </c>
      <c r="Q388" s="30">
        <v>4129</v>
      </c>
      <c r="R388" s="30">
        <v>2332</v>
      </c>
      <c r="S388" s="30">
        <v>1681</v>
      </c>
    </row>
    <row r="389" spans="2:19" s="31" customFormat="1" ht="8.25" customHeight="1" x14ac:dyDescent="0.3">
      <c r="B389" s="48">
        <v>251</v>
      </c>
      <c r="C389" s="29" t="str">
        <f>VLOOKUP(B389,[1]Tabelle1!$A$1:$C$68,2,FALSE)</f>
        <v>Diepholz</v>
      </c>
      <c r="D389" s="52">
        <v>2015</v>
      </c>
      <c r="E389" s="30">
        <v>5137</v>
      </c>
      <c r="F389" s="30">
        <v>217</v>
      </c>
      <c r="G389" s="30">
        <v>4920</v>
      </c>
      <c r="H389" s="30">
        <v>3096</v>
      </c>
      <c r="I389" s="30">
        <v>2041</v>
      </c>
      <c r="J389" s="30">
        <v>3200</v>
      </c>
      <c r="K389" s="30">
        <v>220</v>
      </c>
      <c r="L389" s="30">
        <v>2980</v>
      </c>
      <c r="M389" s="30">
        <v>2004</v>
      </c>
      <c r="N389" s="30">
        <v>1196</v>
      </c>
      <c r="O389" s="30">
        <v>1937</v>
      </c>
      <c r="P389" s="30">
        <v>-3</v>
      </c>
      <c r="Q389" s="30">
        <v>1940</v>
      </c>
      <c r="R389" s="30">
        <v>1092</v>
      </c>
      <c r="S389" s="30">
        <v>845</v>
      </c>
    </row>
    <row r="390" spans="2:19" s="31" customFormat="1" ht="8.25" customHeight="1" x14ac:dyDescent="0.3">
      <c r="B390" s="48">
        <v>252</v>
      </c>
      <c r="C390" s="29" t="str">
        <f>VLOOKUP(B390,[1]Tabelle1!$A$1:$C$68,2,FALSE)</f>
        <v>Hameln-Pyrmont</v>
      </c>
      <c r="D390" s="52">
        <v>2015</v>
      </c>
      <c r="E390" s="30">
        <v>1473</v>
      </c>
      <c r="F390" s="30">
        <v>145</v>
      </c>
      <c r="G390" s="30">
        <v>1328</v>
      </c>
      <c r="H390" s="30">
        <v>865</v>
      </c>
      <c r="I390" s="30">
        <v>608</v>
      </c>
      <c r="J390" s="30">
        <v>942</v>
      </c>
      <c r="K390" s="30">
        <v>157</v>
      </c>
      <c r="L390" s="30">
        <v>785</v>
      </c>
      <c r="M390" s="30">
        <v>562</v>
      </c>
      <c r="N390" s="30">
        <v>380</v>
      </c>
      <c r="O390" s="30">
        <v>531</v>
      </c>
      <c r="P390" s="30">
        <v>-12</v>
      </c>
      <c r="Q390" s="30">
        <v>543</v>
      </c>
      <c r="R390" s="30">
        <v>303</v>
      </c>
      <c r="S390" s="30">
        <v>228</v>
      </c>
    </row>
    <row r="391" spans="2:19" s="31" customFormat="1" ht="8.25" customHeight="1" x14ac:dyDescent="0.3">
      <c r="B391" s="48">
        <v>254</v>
      </c>
      <c r="C391" s="29" t="str">
        <f>VLOOKUP(B391,[1]Tabelle1!$A$1:$C$68,2,FALSE)</f>
        <v>Hildesheim</v>
      </c>
      <c r="D391" s="52">
        <v>2015</v>
      </c>
      <c r="E391" s="30">
        <v>3806</v>
      </c>
      <c r="F391" s="30">
        <v>274</v>
      </c>
      <c r="G391" s="30">
        <v>3532</v>
      </c>
      <c r="H391" s="30">
        <v>2355</v>
      </c>
      <c r="I391" s="30">
        <v>1451</v>
      </c>
      <c r="J391" s="30">
        <v>1587</v>
      </c>
      <c r="K391" s="30">
        <v>252</v>
      </c>
      <c r="L391" s="30">
        <v>1335</v>
      </c>
      <c r="M391" s="30">
        <v>1000</v>
      </c>
      <c r="N391" s="30">
        <v>587</v>
      </c>
      <c r="O391" s="30">
        <v>2219</v>
      </c>
      <c r="P391" s="30">
        <v>22</v>
      </c>
      <c r="Q391" s="30">
        <v>2197</v>
      </c>
      <c r="R391" s="30">
        <v>1355</v>
      </c>
      <c r="S391" s="30">
        <v>864</v>
      </c>
    </row>
    <row r="392" spans="2:19" s="31" customFormat="1" ht="8.25" customHeight="1" x14ac:dyDescent="0.3">
      <c r="B392" s="48">
        <v>255</v>
      </c>
      <c r="C392" s="29" t="str">
        <f>VLOOKUP(B392,[1]Tabelle1!$A$1:$C$68,2,FALSE)</f>
        <v>Holzminden</v>
      </c>
      <c r="D392" s="52">
        <v>2015</v>
      </c>
      <c r="E392" s="30">
        <v>596</v>
      </c>
      <c r="F392" s="30">
        <v>62</v>
      </c>
      <c r="G392" s="30">
        <v>534</v>
      </c>
      <c r="H392" s="30">
        <v>367</v>
      </c>
      <c r="I392" s="30">
        <v>229</v>
      </c>
      <c r="J392" s="30">
        <v>265</v>
      </c>
      <c r="K392" s="30">
        <v>72</v>
      </c>
      <c r="L392" s="30">
        <v>193</v>
      </c>
      <c r="M392" s="30">
        <v>179</v>
      </c>
      <c r="N392" s="30">
        <v>86</v>
      </c>
      <c r="O392" s="30">
        <v>331</v>
      </c>
      <c r="P392" s="30">
        <v>-10</v>
      </c>
      <c r="Q392" s="30">
        <v>341</v>
      </c>
      <c r="R392" s="30">
        <v>188</v>
      </c>
      <c r="S392" s="30">
        <v>143</v>
      </c>
    </row>
    <row r="393" spans="2:19" s="31" customFormat="1" ht="8.25" customHeight="1" x14ac:dyDescent="0.3">
      <c r="B393" s="48">
        <v>256</v>
      </c>
      <c r="C393" s="29" t="str">
        <f>VLOOKUP(B393,[1]Tabelle1!$A$1:$C$68,2,FALSE)</f>
        <v>Nienburg (Weser)</v>
      </c>
      <c r="D393" s="52">
        <v>2015</v>
      </c>
      <c r="E393" s="30">
        <v>3763</v>
      </c>
      <c r="F393" s="30">
        <v>105</v>
      </c>
      <c r="G393" s="30">
        <v>3658</v>
      </c>
      <c r="H393" s="30">
        <v>2374</v>
      </c>
      <c r="I393" s="30">
        <v>1389</v>
      </c>
      <c r="J393" s="30">
        <v>2916</v>
      </c>
      <c r="K393" s="30">
        <v>106</v>
      </c>
      <c r="L393" s="30">
        <v>2810</v>
      </c>
      <c r="M393" s="30">
        <v>1834</v>
      </c>
      <c r="N393" s="30">
        <v>1082</v>
      </c>
      <c r="O393" s="30">
        <v>847</v>
      </c>
      <c r="P393" s="30">
        <v>-1</v>
      </c>
      <c r="Q393" s="30">
        <v>848</v>
      </c>
      <c r="R393" s="30">
        <v>540</v>
      </c>
      <c r="S393" s="30">
        <v>307</v>
      </c>
    </row>
    <row r="394" spans="2:19" s="31" customFormat="1" ht="8.25" customHeight="1" x14ac:dyDescent="0.3">
      <c r="B394" s="48">
        <v>257</v>
      </c>
      <c r="C394" s="29" t="str">
        <f>VLOOKUP(B394,[1]Tabelle1!$A$1:$C$68,2,FALSE)</f>
        <v>Schaumburg</v>
      </c>
      <c r="D394" s="52">
        <v>2015</v>
      </c>
      <c r="E394" s="30">
        <v>1544</v>
      </c>
      <c r="F394" s="30">
        <v>145</v>
      </c>
      <c r="G394" s="30">
        <v>1399</v>
      </c>
      <c r="H394" s="30">
        <v>1037</v>
      </c>
      <c r="I394" s="30">
        <v>507</v>
      </c>
      <c r="J394" s="30">
        <v>1115</v>
      </c>
      <c r="K394" s="30">
        <v>134</v>
      </c>
      <c r="L394" s="30">
        <v>981</v>
      </c>
      <c r="M394" s="30">
        <v>803</v>
      </c>
      <c r="N394" s="30">
        <v>312</v>
      </c>
      <c r="O394" s="30">
        <v>429</v>
      </c>
      <c r="P394" s="30">
        <v>11</v>
      </c>
      <c r="Q394" s="30">
        <v>418</v>
      </c>
      <c r="R394" s="30">
        <v>234</v>
      </c>
      <c r="S394" s="30">
        <v>195</v>
      </c>
    </row>
    <row r="395" spans="2:19" s="35" customFormat="1" ht="16.5" customHeight="1" x14ac:dyDescent="0.3">
      <c r="B395" s="50">
        <v>2</v>
      </c>
      <c r="C395" s="33" t="str">
        <f>VLOOKUP(B395,[1]Tabelle1!$A$1:$C$68,2,FALSE)</f>
        <v>Statistische Region Hannover</v>
      </c>
      <c r="D395" s="53">
        <v>2015</v>
      </c>
      <c r="E395" s="34">
        <v>36035</v>
      </c>
      <c r="F395" s="34">
        <v>2431</v>
      </c>
      <c r="G395" s="34">
        <v>33604</v>
      </c>
      <c r="H395" s="34">
        <v>21887</v>
      </c>
      <c r="I395" s="34">
        <v>14148</v>
      </c>
      <c r="J395" s="34">
        <v>20822</v>
      </c>
      <c r="K395" s="34">
        <v>2731</v>
      </c>
      <c r="L395" s="34">
        <v>18091</v>
      </c>
      <c r="M395" s="34">
        <v>13356</v>
      </c>
      <c r="N395" s="34">
        <v>7466</v>
      </c>
      <c r="O395" s="34">
        <v>15213</v>
      </c>
      <c r="P395" s="34">
        <v>-300</v>
      </c>
      <c r="Q395" s="34">
        <v>15513</v>
      </c>
      <c r="R395" s="34">
        <v>8531</v>
      </c>
      <c r="S395" s="34">
        <v>6682</v>
      </c>
    </row>
    <row r="396" spans="2:19" s="31" customFormat="1" ht="8.25" customHeight="1" x14ac:dyDescent="0.3">
      <c r="B396" s="48">
        <v>351</v>
      </c>
      <c r="C396" s="29" t="str">
        <f>VLOOKUP(B396,[1]Tabelle1!$A$1:$C$68,2,FALSE)</f>
        <v>Celle</v>
      </c>
      <c r="D396" s="52">
        <v>2015</v>
      </c>
      <c r="E396" s="30">
        <v>2871</v>
      </c>
      <c r="F396" s="30">
        <v>278</v>
      </c>
      <c r="G396" s="30">
        <v>2593</v>
      </c>
      <c r="H396" s="30">
        <v>1792</v>
      </c>
      <c r="I396" s="30">
        <v>1079</v>
      </c>
      <c r="J396" s="30">
        <v>1348</v>
      </c>
      <c r="K396" s="30">
        <v>291</v>
      </c>
      <c r="L396" s="30">
        <v>1057</v>
      </c>
      <c r="M396" s="30">
        <v>839</v>
      </c>
      <c r="N396" s="30">
        <v>509</v>
      </c>
      <c r="O396" s="30">
        <v>1523</v>
      </c>
      <c r="P396" s="30">
        <v>-13</v>
      </c>
      <c r="Q396" s="30">
        <v>1536</v>
      </c>
      <c r="R396" s="30">
        <v>953</v>
      </c>
      <c r="S396" s="30">
        <v>570</v>
      </c>
    </row>
    <row r="397" spans="2:19" s="31" customFormat="1" ht="8.25" customHeight="1" x14ac:dyDescent="0.3">
      <c r="B397" s="48">
        <v>352</v>
      </c>
      <c r="C397" s="29" t="str">
        <f>VLOOKUP(B397,[1]Tabelle1!$A$1:$C$68,2,FALSE)</f>
        <v>Cuxhaven</v>
      </c>
      <c r="D397" s="52">
        <v>2015</v>
      </c>
      <c r="E397" s="30">
        <v>1740</v>
      </c>
      <c r="F397" s="30">
        <v>202</v>
      </c>
      <c r="G397" s="30">
        <v>1538</v>
      </c>
      <c r="H397" s="30">
        <v>1082</v>
      </c>
      <c r="I397" s="30">
        <v>658</v>
      </c>
      <c r="J397" s="30">
        <v>1298</v>
      </c>
      <c r="K397" s="30">
        <v>167</v>
      </c>
      <c r="L397" s="30">
        <v>1131</v>
      </c>
      <c r="M397" s="30">
        <v>869</v>
      </c>
      <c r="N397" s="30">
        <v>429</v>
      </c>
      <c r="O397" s="30">
        <v>442</v>
      </c>
      <c r="P397" s="30">
        <v>35</v>
      </c>
      <c r="Q397" s="30">
        <v>407</v>
      </c>
      <c r="R397" s="30">
        <v>213</v>
      </c>
      <c r="S397" s="30">
        <v>229</v>
      </c>
    </row>
    <row r="398" spans="2:19" s="31" customFormat="1" ht="8.25" customHeight="1" x14ac:dyDescent="0.3">
      <c r="B398" s="48">
        <v>353</v>
      </c>
      <c r="C398" s="29" t="str">
        <f>VLOOKUP(B398,[1]Tabelle1!$A$1:$C$68,2,FALSE)</f>
        <v>Harburg</v>
      </c>
      <c r="D398" s="52">
        <v>2015</v>
      </c>
      <c r="E398" s="30">
        <v>3046</v>
      </c>
      <c r="F398" s="30">
        <v>290</v>
      </c>
      <c r="G398" s="30">
        <v>2756</v>
      </c>
      <c r="H398" s="30">
        <v>2022</v>
      </c>
      <c r="I398" s="30">
        <v>1024</v>
      </c>
      <c r="J398" s="30">
        <v>2323</v>
      </c>
      <c r="K398" s="30">
        <v>365</v>
      </c>
      <c r="L398" s="30">
        <v>1958</v>
      </c>
      <c r="M398" s="30">
        <v>1696</v>
      </c>
      <c r="N398" s="30">
        <v>627</v>
      </c>
      <c r="O398" s="30">
        <v>723</v>
      </c>
      <c r="P398" s="30">
        <v>-75</v>
      </c>
      <c r="Q398" s="30">
        <v>798</v>
      </c>
      <c r="R398" s="30">
        <v>326</v>
      </c>
      <c r="S398" s="30">
        <v>397</v>
      </c>
    </row>
    <row r="399" spans="2:19" s="31" customFormat="1" ht="8.25" customHeight="1" x14ac:dyDescent="0.3">
      <c r="B399" s="48">
        <v>354</v>
      </c>
      <c r="C399" s="29" t="str">
        <f>VLOOKUP(B399,[1]Tabelle1!$A$1:$C$68,2,FALSE)</f>
        <v>Lüchow-Dannenberg</v>
      </c>
      <c r="D399" s="52">
        <v>2015</v>
      </c>
      <c r="E399" s="30">
        <v>2027</v>
      </c>
      <c r="F399" s="30">
        <v>61</v>
      </c>
      <c r="G399" s="30">
        <v>1966</v>
      </c>
      <c r="H399" s="30">
        <v>1422</v>
      </c>
      <c r="I399" s="30">
        <v>605</v>
      </c>
      <c r="J399" s="30">
        <v>602</v>
      </c>
      <c r="K399" s="30">
        <v>49</v>
      </c>
      <c r="L399" s="30">
        <v>553</v>
      </c>
      <c r="M399" s="30">
        <v>434</v>
      </c>
      <c r="N399" s="30">
        <v>168</v>
      </c>
      <c r="O399" s="30">
        <v>1425</v>
      </c>
      <c r="P399" s="30">
        <v>12</v>
      </c>
      <c r="Q399" s="30">
        <v>1413</v>
      </c>
      <c r="R399" s="30">
        <v>988</v>
      </c>
      <c r="S399" s="30">
        <v>437</v>
      </c>
    </row>
    <row r="400" spans="2:19" s="31" customFormat="1" ht="8.25" customHeight="1" x14ac:dyDescent="0.3">
      <c r="B400" s="48">
        <v>355</v>
      </c>
      <c r="C400" s="29" t="str">
        <f>VLOOKUP(B400,[1]Tabelle1!$A$1:$C$68,2,FALSE)</f>
        <v>Lüneburg</v>
      </c>
      <c r="D400" s="52">
        <v>2015</v>
      </c>
      <c r="E400" s="30">
        <v>2658</v>
      </c>
      <c r="F400" s="30">
        <v>213</v>
      </c>
      <c r="G400" s="30">
        <v>2445</v>
      </c>
      <c r="H400" s="30">
        <v>1692</v>
      </c>
      <c r="I400" s="30">
        <v>966</v>
      </c>
      <c r="J400" s="30">
        <v>1365</v>
      </c>
      <c r="K400" s="30">
        <v>270</v>
      </c>
      <c r="L400" s="30">
        <v>1095</v>
      </c>
      <c r="M400" s="30">
        <v>857</v>
      </c>
      <c r="N400" s="30">
        <v>508</v>
      </c>
      <c r="O400" s="30">
        <v>1293</v>
      </c>
      <c r="P400" s="30">
        <v>-57</v>
      </c>
      <c r="Q400" s="30">
        <v>1350</v>
      </c>
      <c r="R400" s="30">
        <v>835</v>
      </c>
      <c r="S400" s="30">
        <v>458</v>
      </c>
    </row>
    <row r="401" spans="2:19" s="31" customFormat="1" ht="8.25" customHeight="1" x14ac:dyDescent="0.3">
      <c r="B401" s="48">
        <v>356</v>
      </c>
      <c r="C401" s="29" t="str">
        <f>VLOOKUP(B401,[1]Tabelle1!$A$1:$C$68,2,FALSE)</f>
        <v>Osterholz</v>
      </c>
      <c r="D401" s="52">
        <v>2015</v>
      </c>
      <c r="E401" s="30">
        <v>983</v>
      </c>
      <c r="F401" s="30">
        <v>110</v>
      </c>
      <c r="G401" s="30">
        <v>873</v>
      </c>
      <c r="H401" s="30">
        <v>611</v>
      </c>
      <c r="I401" s="30">
        <v>372</v>
      </c>
      <c r="J401" s="30">
        <v>633</v>
      </c>
      <c r="K401" s="30">
        <v>86</v>
      </c>
      <c r="L401" s="30">
        <v>547</v>
      </c>
      <c r="M401" s="30">
        <v>394</v>
      </c>
      <c r="N401" s="30">
        <v>239</v>
      </c>
      <c r="O401" s="30">
        <v>350</v>
      </c>
      <c r="P401" s="30">
        <v>24</v>
      </c>
      <c r="Q401" s="30">
        <v>326</v>
      </c>
      <c r="R401" s="30">
        <v>217</v>
      </c>
      <c r="S401" s="30">
        <v>133</v>
      </c>
    </row>
    <row r="402" spans="2:19" s="31" customFormat="1" ht="8.25" customHeight="1" x14ac:dyDescent="0.3">
      <c r="B402" s="48">
        <v>357</v>
      </c>
      <c r="C402" s="29" t="str">
        <f>VLOOKUP(B402,[1]Tabelle1!$A$1:$C$68,2,FALSE)</f>
        <v>Rotenburg (Wümme)</v>
      </c>
      <c r="D402" s="52">
        <v>2015</v>
      </c>
      <c r="E402" s="30">
        <v>2011</v>
      </c>
      <c r="F402" s="30">
        <v>139</v>
      </c>
      <c r="G402" s="30">
        <v>1872</v>
      </c>
      <c r="H402" s="30">
        <v>1313</v>
      </c>
      <c r="I402" s="30">
        <v>698</v>
      </c>
      <c r="J402" s="30">
        <v>1329</v>
      </c>
      <c r="K402" s="30">
        <v>174</v>
      </c>
      <c r="L402" s="30">
        <v>1155</v>
      </c>
      <c r="M402" s="30">
        <v>942</v>
      </c>
      <c r="N402" s="30">
        <v>387</v>
      </c>
      <c r="O402" s="30">
        <v>682</v>
      </c>
      <c r="P402" s="30">
        <v>-35</v>
      </c>
      <c r="Q402" s="30">
        <v>717</v>
      </c>
      <c r="R402" s="30">
        <v>371</v>
      </c>
      <c r="S402" s="30">
        <v>311</v>
      </c>
    </row>
    <row r="403" spans="2:19" s="31" customFormat="1" ht="8.25" customHeight="1" x14ac:dyDescent="0.3">
      <c r="B403" s="48">
        <v>358</v>
      </c>
      <c r="C403" s="29" t="str">
        <f>VLOOKUP(B403,[1]Tabelle1!$A$1:$C$68,2,FALSE)</f>
        <v>Heidekreis</v>
      </c>
      <c r="D403" s="52">
        <v>2015</v>
      </c>
      <c r="E403" s="30">
        <v>5121</v>
      </c>
      <c r="F403" s="30">
        <v>149</v>
      </c>
      <c r="G403" s="30">
        <v>4972</v>
      </c>
      <c r="H403" s="30">
        <v>3462</v>
      </c>
      <c r="I403" s="30">
        <v>1659</v>
      </c>
      <c r="J403" s="30">
        <v>1214</v>
      </c>
      <c r="K403" s="30">
        <v>174</v>
      </c>
      <c r="L403" s="30">
        <v>1040</v>
      </c>
      <c r="M403" s="30">
        <v>710</v>
      </c>
      <c r="N403" s="30">
        <v>504</v>
      </c>
      <c r="O403" s="30">
        <v>3907</v>
      </c>
      <c r="P403" s="30">
        <v>-25</v>
      </c>
      <c r="Q403" s="30">
        <v>3932</v>
      </c>
      <c r="R403" s="30">
        <v>2752</v>
      </c>
      <c r="S403" s="30">
        <v>1155</v>
      </c>
    </row>
    <row r="404" spans="2:19" s="31" customFormat="1" ht="8.25" customHeight="1" x14ac:dyDescent="0.3">
      <c r="B404" s="48">
        <v>359</v>
      </c>
      <c r="C404" s="29" t="str">
        <f>VLOOKUP(B404,[1]Tabelle1!$A$1:$C$68,2,FALSE)</f>
        <v>Stade</v>
      </c>
      <c r="D404" s="52">
        <v>2015</v>
      </c>
      <c r="E404" s="30">
        <v>3868</v>
      </c>
      <c r="F404" s="30">
        <v>248</v>
      </c>
      <c r="G404" s="30">
        <v>3620</v>
      </c>
      <c r="H404" s="30">
        <v>2940</v>
      </c>
      <c r="I404" s="30">
        <v>928</v>
      </c>
      <c r="J404" s="30">
        <v>3017</v>
      </c>
      <c r="K404" s="30">
        <v>269</v>
      </c>
      <c r="L404" s="30">
        <v>2748</v>
      </c>
      <c r="M404" s="30">
        <v>2510</v>
      </c>
      <c r="N404" s="30">
        <v>507</v>
      </c>
      <c r="O404" s="30">
        <v>851</v>
      </c>
      <c r="P404" s="30">
        <v>-21</v>
      </c>
      <c r="Q404" s="30">
        <v>872</v>
      </c>
      <c r="R404" s="30">
        <v>430</v>
      </c>
      <c r="S404" s="30">
        <v>421</v>
      </c>
    </row>
    <row r="405" spans="2:19" s="31" customFormat="1" ht="8.25" customHeight="1" x14ac:dyDescent="0.3">
      <c r="B405" s="48">
        <v>360</v>
      </c>
      <c r="C405" s="29" t="str">
        <f>VLOOKUP(B405,[1]Tabelle1!$A$1:$C$68,2,FALSE)</f>
        <v>Uelzen</v>
      </c>
      <c r="D405" s="52">
        <v>2015</v>
      </c>
      <c r="E405" s="30">
        <v>999</v>
      </c>
      <c r="F405" s="30">
        <v>81</v>
      </c>
      <c r="G405" s="30">
        <v>918</v>
      </c>
      <c r="H405" s="30">
        <v>628</v>
      </c>
      <c r="I405" s="30">
        <v>371</v>
      </c>
      <c r="J405" s="30">
        <v>502</v>
      </c>
      <c r="K405" s="30">
        <v>78</v>
      </c>
      <c r="L405" s="30">
        <v>424</v>
      </c>
      <c r="M405" s="30">
        <v>317</v>
      </c>
      <c r="N405" s="30">
        <v>185</v>
      </c>
      <c r="O405" s="30">
        <v>497</v>
      </c>
      <c r="P405" s="30">
        <v>3</v>
      </c>
      <c r="Q405" s="30">
        <v>494</v>
      </c>
      <c r="R405" s="30">
        <v>311</v>
      </c>
      <c r="S405" s="30">
        <v>186</v>
      </c>
    </row>
    <row r="406" spans="2:19" s="31" customFormat="1" ht="8.25" customHeight="1" x14ac:dyDescent="0.3">
      <c r="B406" s="48">
        <v>361</v>
      </c>
      <c r="C406" s="29" t="str">
        <f>VLOOKUP(B406,[1]Tabelle1!$A$1:$C$68,2,FALSE)</f>
        <v>Verden</v>
      </c>
      <c r="D406" s="52">
        <v>2015</v>
      </c>
      <c r="E406" s="30">
        <v>1114</v>
      </c>
      <c r="F406" s="30">
        <v>116</v>
      </c>
      <c r="G406" s="30">
        <v>998</v>
      </c>
      <c r="H406" s="30">
        <v>675</v>
      </c>
      <c r="I406" s="30">
        <v>439</v>
      </c>
      <c r="J406" s="30">
        <v>720</v>
      </c>
      <c r="K406" s="30">
        <v>137</v>
      </c>
      <c r="L406" s="30">
        <v>583</v>
      </c>
      <c r="M406" s="30">
        <v>468</v>
      </c>
      <c r="N406" s="30">
        <v>252</v>
      </c>
      <c r="O406" s="30">
        <v>394</v>
      </c>
      <c r="P406" s="30">
        <v>-21</v>
      </c>
      <c r="Q406" s="30">
        <v>415</v>
      </c>
      <c r="R406" s="30">
        <v>207</v>
      </c>
      <c r="S406" s="30">
        <v>187</v>
      </c>
    </row>
    <row r="407" spans="2:19" s="35" customFormat="1" ht="16.5" customHeight="1" x14ac:dyDescent="0.3">
      <c r="B407" s="50">
        <v>3</v>
      </c>
      <c r="C407" s="33" t="str">
        <f>VLOOKUP(B407,[1]Tabelle1!$A$1:$C$68,2,FALSE)</f>
        <v>Statistische Region Lüneburg</v>
      </c>
      <c r="D407" s="53">
        <v>2015</v>
      </c>
      <c r="E407" s="34">
        <v>26438</v>
      </c>
      <c r="F407" s="34">
        <v>1887</v>
      </c>
      <c r="G407" s="34">
        <v>24551</v>
      </c>
      <c r="H407" s="34">
        <v>17639</v>
      </c>
      <c r="I407" s="34">
        <v>8799</v>
      </c>
      <c r="J407" s="34">
        <v>14351</v>
      </c>
      <c r="K407" s="34">
        <v>2060</v>
      </c>
      <c r="L407" s="34">
        <v>12291</v>
      </c>
      <c r="M407" s="34">
        <v>10036</v>
      </c>
      <c r="N407" s="34">
        <v>4315</v>
      </c>
      <c r="O407" s="34">
        <v>12087</v>
      </c>
      <c r="P407" s="34">
        <v>-173</v>
      </c>
      <c r="Q407" s="34">
        <v>12260</v>
      </c>
      <c r="R407" s="34">
        <v>7603</v>
      </c>
      <c r="S407" s="34">
        <v>4484</v>
      </c>
    </row>
    <row r="408" spans="2:19" s="31" customFormat="1" ht="8.25" customHeight="1" x14ac:dyDescent="0.3">
      <c r="B408" s="48">
        <v>401</v>
      </c>
      <c r="C408" s="29" t="str">
        <f>VLOOKUP(B408,[1]Tabelle1!$A$1:$C$68,2,FALSE)</f>
        <v>Delmenhorst, Stadt</v>
      </c>
      <c r="D408" s="52">
        <v>2015</v>
      </c>
      <c r="E408" s="30">
        <v>1853</v>
      </c>
      <c r="F408" s="30">
        <v>82</v>
      </c>
      <c r="G408" s="30">
        <v>1771</v>
      </c>
      <c r="H408" s="30">
        <v>1137</v>
      </c>
      <c r="I408" s="30">
        <v>716</v>
      </c>
      <c r="J408" s="30">
        <v>870</v>
      </c>
      <c r="K408" s="30">
        <v>126</v>
      </c>
      <c r="L408" s="30">
        <v>744</v>
      </c>
      <c r="M408" s="30">
        <v>588</v>
      </c>
      <c r="N408" s="30">
        <v>282</v>
      </c>
      <c r="O408" s="30">
        <v>983</v>
      </c>
      <c r="P408" s="30">
        <v>-44</v>
      </c>
      <c r="Q408" s="30">
        <v>1027</v>
      </c>
      <c r="R408" s="30">
        <v>549</v>
      </c>
      <c r="S408" s="30">
        <v>434</v>
      </c>
    </row>
    <row r="409" spans="2:19" s="31" customFormat="1" ht="8.25" customHeight="1" x14ac:dyDescent="0.3">
      <c r="B409" s="48">
        <v>402</v>
      </c>
      <c r="C409" s="29" t="str">
        <f>VLOOKUP(B409,[1]Tabelle1!$A$1:$C$68,2,FALSE)</f>
        <v>Emden, Stadt</v>
      </c>
      <c r="D409" s="52">
        <v>2015</v>
      </c>
      <c r="E409" s="30">
        <v>918</v>
      </c>
      <c r="F409" s="30">
        <v>42</v>
      </c>
      <c r="G409" s="30">
        <v>876</v>
      </c>
      <c r="H409" s="30">
        <v>570</v>
      </c>
      <c r="I409" s="30">
        <v>348</v>
      </c>
      <c r="J409" s="30">
        <v>406</v>
      </c>
      <c r="K409" s="30">
        <v>52</v>
      </c>
      <c r="L409" s="30">
        <v>354</v>
      </c>
      <c r="M409" s="30">
        <v>265</v>
      </c>
      <c r="N409" s="30">
        <v>141</v>
      </c>
      <c r="O409" s="30">
        <v>512</v>
      </c>
      <c r="P409" s="30">
        <v>-10</v>
      </c>
      <c r="Q409" s="30">
        <v>522</v>
      </c>
      <c r="R409" s="30">
        <v>305</v>
      </c>
      <c r="S409" s="30">
        <v>207</v>
      </c>
    </row>
    <row r="410" spans="2:19" s="31" customFormat="1" ht="8.25" customHeight="1" x14ac:dyDescent="0.3">
      <c r="B410" s="48">
        <v>403</v>
      </c>
      <c r="C410" s="29" t="str">
        <f>VLOOKUP(B410,[1]Tabelle1!$A$1:$C$68,2,FALSE)</f>
        <v>Oldenburg (Oldb), Stadt</v>
      </c>
      <c r="D410" s="52">
        <v>2015</v>
      </c>
      <c r="E410" s="30">
        <v>2356</v>
      </c>
      <c r="F410" s="30">
        <v>206</v>
      </c>
      <c r="G410" s="30">
        <v>2150</v>
      </c>
      <c r="H410" s="30">
        <v>1343</v>
      </c>
      <c r="I410" s="30">
        <v>1013</v>
      </c>
      <c r="J410" s="30">
        <v>1214</v>
      </c>
      <c r="K410" s="30">
        <v>188</v>
      </c>
      <c r="L410" s="30">
        <v>1026</v>
      </c>
      <c r="M410" s="30">
        <v>741</v>
      </c>
      <c r="N410" s="30">
        <v>473</v>
      </c>
      <c r="O410" s="30">
        <v>1142</v>
      </c>
      <c r="P410" s="30">
        <v>18</v>
      </c>
      <c r="Q410" s="30">
        <v>1124</v>
      </c>
      <c r="R410" s="30">
        <v>602</v>
      </c>
      <c r="S410" s="30">
        <v>540</v>
      </c>
    </row>
    <row r="411" spans="2:19" s="31" customFormat="1" ht="8.25" customHeight="1" x14ac:dyDescent="0.3">
      <c r="B411" s="48">
        <v>404</v>
      </c>
      <c r="C411" s="29" t="str">
        <f>VLOOKUP(B411,[1]Tabelle1!$A$1:$C$68,2,FALSE)</f>
        <v>Osnabrück, Stadt</v>
      </c>
      <c r="D411" s="52">
        <v>2015</v>
      </c>
      <c r="E411" s="30">
        <v>3799</v>
      </c>
      <c r="F411" s="30">
        <v>189</v>
      </c>
      <c r="G411" s="30">
        <v>3610</v>
      </c>
      <c r="H411" s="30">
        <v>2114</v>
      </c>
      <c r="I411" s="30">
        <v>1685</v>
      </c>
      <c r="J411" s="30">
        <v>1377</v>
      </c>
      <c r="K411" s="30">
        <v>243</v>
      </c>
      <c r="L411" s="30">
        <v>1134</v>
      </c>
      <c r="M411" s="30">
        <v>739</v>
      </c>
      <c r="N411" s="30">
        <v>638</v>
      </c>
      <c r="O411" s="30">
        <v>2422</v>
      </c>
      <c r="P411" s="30">
        <v>-54</v>
      </c>
      <c r="Q411" s="30">
        <v>2476</v>
      </c>
      <c r="R411" s="30">
        <v>1375</v>
      </c>
      <c r="S411" s="30">
        <v>1047</v>
      </c>
    </row>
    <row r="412" spans="2:19" s="31" customFormat="1" ht="8.25" customHeight="1" x14ac:dyDescent="0.3">
      <c r="B412" s="48">
        <v>405</v>
      </c>
      <c r="C412" s="29" t="str">
        <f>VLOOKUP(B412,[1]Tabelle1!$A$1:$C$68,2,FALSE)</f>
        <v>Wilhelmshaven, Stadt</v>
      </c>
      <c r="D412" s="52">
        <v>2015</v>
      </c>
      <c r="E412" s="30">
        <v>1161</v>
      </c>
      <c r="F412" s="30">
        <v>99</v>
      </c>
      <c r="G412" s="30">
        <v>1062</v>
      </c>
      <c r="H412" s="30">
        <v>737</v>
      </c>
      <c r="I412" s="30">
        <v>424</v>
      </c>
      <c r="J412" s="30">
        <v>649</v>
      </c>
      <c r="K412" s="30">
        <v>95</v>
      </c>
      <c r="L412" s="30">
        <v>554</v>
      </c>
      <c r="M412" s="30">
        <v>449</v>
      </c>
      <c r="N412" s="30">
        <v>200</v>
      </c>
      <c r="O412" s="30">
        <v>512</v>
      </c>
      <c r="P412" s="30">
        <v>4</v>
      </c>
      <c r="Q412" s="30">
        <v>508</v>
      </c>
      <c r="R412" s="30">
        <v>288</v>
      </c>
      <c r="S412" s="30">
        <v>224</v>
      </c>
    </row>
    <row r="413" spans="2:19" s="31" customFormat="1" ht="8.25" customHeight="1" x14ac:dyDescent="0.3">
      <c r="B413" s="48">
        <v>451</v>
      </c>
      <c r="C413" s="29" t="str">
        <f>VLOOKUP(B413,[1]Tabelle1!$A$1:$C$68,2,FALSE)</f>
        <v>Ammerland</v>
      </c>
      <c r="D413" s="52">
        <v>2015</v>
      </c>
      <c r="E413" s="30">
        <v>1665</v>
      </c>
      <c r="F413" s="30">
        <v>76</v>
      </c>
      <c r="G413" s="30">
        <v>1589</v>
      </c>
      <c r="H413" s="30">
        <v>1061</v>
      </c>
      <c r="I413" s="30">
        <v>604</v>
      </c>
      <c r="J413" s="30">
        <v>1232</v>
      </c>
      <c r="K413" s="30">
        <v>95</v>
      </c>
      <c r="L413" s="30">
        <v>1137</v>
      </c>
      <c r="M413" s="30">
        <v>836</v>
      </c>
      <c r="N413" s="30">
        <v>396</v>
      </c>
      <c r="O413" s="30">
        <v>433</v>
      </c>
      <c r="P413" s="30">
        <v>-19</v>
      </c>
      <c r="Q413" s="30">
        <v>452</v>
      </c>
      <c r="R413" s="30">
        <v>225</v>
      </c>
      <c r="S413" s="30">
        <v>208</v>
      </c>
    </row>
    <row r="414" spans="2:19" s="31" customFormat="1" ht="8.25" customHeight="1" x14ac:dyDescent="0.3">
      <c r="B414" s="48">
        <v>452</v>
      </c>
      <c r="C414" s="29" t="str">
        <f>VLOOKUP(B414,[1]Tabelle1!$A$1:$C$68,2,FALSE)</f>
        <v>Aurich</v>
      </c>
      <c r="D414" s="52">
        <v>2015</v>
      </c>
      <c r="E414" s="30">
        <v>2046</v>
      </c>
      <c r="F414" s="30">
        <v>112</v>
      </c>
      <c r="G414" s="30">
        <v>1934</v>
      </c>
      <c r="H414" s="30">
        <v>1127</v>
      </c>
      <c r="I414" s="30">
        <v>919</v>
      </c>
      <c r="J414" s="30">
        <v>1215</v>
      </c>
      <c r="K414" s="30">
        <v>153</v>
      </c>
      <c r="L414" s="30">
        <v>1062</v>
      </c>
      <c r="M414" s="30">
        <v>686</v>
      </c>
      <c r="N414" s="30">
        <v>529</v>
      </c>
      <c r="O414" s="30">
        <v>831</v>
      </c>
      <c r="P414" s="30">
        <v>-41</v>
      </c>
      <c r="Q414" s="30">
        <v>872</v>
      </c>
      <c r="R414" s="30">
        <v>441</v>
      </c>
      <c r="S414" s="30">
        <v>390</v>
      </c>
    </row>
    <row r="415" spans="2:19" s="31" customFormat="1" ht="8.25" customHeight="1" x14ac:dyDescent="0.3">
      <c r="B415" s="48">
        <v>453</v>
      </c>
      <c r="C415" s="29" t="str">
        <f>VLOOKUP(B415,[1]Tabelle1!$A$1:$C$68,2,FALSE)</f>
        <v>Cloppenburg</v>
      </c>
      <c r="D415" s="52">
        <v>2015</v>
      </c>
      <c r="E415" s="30">
        <v>8413</v>
      </c>
      <c r="F415" s="30">
        <v>89</v>
      </c>
      <c r="G415" s="30">
        <v>8324</v>
      </c>
      <c r="H415" s="30">
        <v>5503</v>
      </c>
      <c r="I415" s="30">
        <v>2910</v>
      </c>
      <c r="J415" s="30">
        <v>7157</v>
      </c>
      <c r="K415" s="30">
        <v>127</v>
      </c>
      <c r="L415" s="30">
        <v>7030</v>
      </c>
      <c r="M415" s="30">
        <v>4750</v>
      </c>
      <c r="N415" s="30">
        <v>2407</v>
      </c>
      <c r="O415" s="30">
        <v>1256</v>
      </c>
      <c r="P415" s="30">
        <v>-38</v>
      </c>
      <c r="Q415" s="30">
        <v>1294</v>
      </c>
      <c r="R415" s="30">
        <v>753</v>
      </c>
      <c r="S415" s="30">
        <v>503</v>
      </c>
    </row>
    <row r="416" spans="2:19" s="31" customFormat="1" ht="8.25" customHeight="1" x14ac:dyDescent="0.3">
      <c r="B416" s="48">
        <v>454</v>
      </c>
      <c r="C416" s="29" t="str">
        <f>VLOOKUP(B416,[1]Tabelle1!$A$1:$C$68,2,FALSE)</f>
        <v>Emsland</v>
      </c>
      <c r="D416" s="52">
        <v>2015</v>
      </c>
      <c r="E416" s="30">
        <v>8263</v>
      </c>
      <c r="F416" s="30">
        <v>202</v>
      </c>
      <c r="G416" s="30">
        <v>8061</v>
      </c>
      <c r="H416" s="30">
        <v>5860</v>
      </c>
      <c r="I416" s="30">
        <v>2403</v>
      </c>
      <c r="J416" s="30">
        <v>6189</v>
      </c>
      <c r="K416" s="30">
        <v>216</v>
      </c>
      <c r="L416" s="30">
        <v>5973</v>
      </c>
      <c r="M416" s="30">
        <v>4663</v>
      </c>
      <c r="N416" s="30">
        <v>1526</v>
      </c>
      <c r="O416" s="30">
        <v>2074</v>
      </c>
      <c r="P416" s="30">
        <v>-14</v>
      </c>
      <c r="Q416" s="30">
        <v>2088</v>
      </c>
      <c r="R416" s="30">
        <v>1197</v>
      </c>
      <c r="S416" s="30">
        <v>877</v>
      </c>
    </row>
    <row r="417" spans="2:19" s="31" customFormat="1" ht="8.25" customHeight="1" x14ac:dyDescent="0.3">
      <c r="B417" s="48">
        <v>455</v>
      </c>
      <c r="C417" s="29" t="str">
        <f>VLOOKUP(B417,[1]Tabelle1!$A$1:$C$68,2,FALSE)</f>
        <v>Friesland</v>
      </c>
      <c r="D417" s="52">
        <v>2015</v>
      </c>
      <c r="E417" s="30">
        <v>543</v>
      </c>
      <c r="F417" s="30">
        <v>93</v>
      </c>
      <c r="G417" s="30">
        <v>450</v>
      </c>
      <c r="H417" s="30">
        <v>299</v>
      </c>
      <c r="I417" s="30">
        <v>244</v>
      </c>
      <c r="J417" s="30">
        <v>461</v>
      </c>
      <c r="K417" s="30">
        <v>110</v>
      </c>
      <c r="L417" s="30">
        <v>351</v>
      </c>
      <c r="M417" s="30">
        <v>261</v>
      </c>
      <c r="N417" s="30">
        <v>200</v>
      </c>
      <c r="O417" s="30">
        <v>82</v>
      </c>
      <c r="P417" s="30">
        <v>-17</v>
      </c>
      <c r="Q417" s="30">
        <v>99</v>
      </c>
      <c r="R417" s="30">
        <v>38</v>
      </c>
      <c r="S417" s="30">
        <v>44</v>
      </c>
    </row>
    <row r="418" spans="2:19" s="31" customFormat="1" ht="8.25" customHeight="1" x14ac:dyDescent="0.3">
      <c r="B418" s="48">
        <v>456</v>
      </c>
      <c r="C418" s="29" t="str">
        <f>VLOOKUP(B418,[1]Tabelle1!$A$1:$C$68,2,FALSE)</f>
        <v>Grafschaft Bentheim</v>
      </c>
      <c r="D418" s="52">
        <v>2015</v>
      </c>
      <c r="E418" s="30">
        <v>2392</v>
      </c>
      <c r="F418" s="30">
        <v>129</v>
      </c>
      <c r="G418" s="30">
        <v>2263</v>
      </c>
      <c r="H418" s="30">
        <v>1476</v>
      </c>
      <c r="I418" s="30">
        <v>916</v>
      </c>
      <c r="J418" s="30">
        <v>1453</v>
      </c>
      <c r="K418" s="30">
        <v>116</v>
      </c>
      <c r="L418" s="30">
        <v>1337</v>
      </c>
      <c r="M418" s="30">
        <v>922</v>
      </c>
      <c r="N418" s="30">
        <v>531</v>
      </c>
      <c r="O418" s="30">
        <v>939</v>
      </c>
      <c r="P418" s="30">
        <v>13</v>
      </c>
      <c r="Q418" s="30">
        <v>926</v>
      </c>
      <c r="R418" s="30">
        <v>554</v>
      </c>
      <c r="S418" s="30">
        <v>385</v>
      </c>
    </row>
    <row r="419" spans="2:19" s="31" customFormat="1" ht="8.25" customHeight="1" x14ac:dyDescent="0.3">
      <c r="B419" s="48">
        <v>457</v>
      </c>
      <c r="C419" s="29" t="str">
        <f>VLOOKUP(B419,[1]Tabelle1!$A$1:$C$68,2,FALSE)</f>
        <v>Leer</v>
      </c>
      <c r="D419" s="52">
        <v>2015</v>
      </c>
      <c r="E419" s="30">
        <v>2193</v>
      </c>
      <c r="F419" s="30">
        <v>157</v>
      </c>
      <c r="G419" s="30">
        <v>2036</v>
      </c>
      <c r="H419" s="30">
        <v>1463</v>
      </c>
      <c r="I419" s="30">
        <v>730</v>
      </c>
      <c r="J419" s="30">
        <v>1417</v>
      </c>
      <c r="K419" s="30">
        <v>125</v>
      </c>
      <c r="L419" s="30">
        <v>1292</v>
      </c>
      <c r="M419" s="30">
        <v>990</v>
      </c>
      <c r="N419" s="30">
        <v>427</v>
      </c>
      <c r="O419" s="30">
        <v>776</v>
      </c>
      <c r="P419" s="30">
        <v>32</v>
      </c>
      <c r="Q419" s="30">
        <v>744</v>
      </c>
      <c r="R419" s="30">
        <v>473</v>
      </c>
      <c r="S419" s="30">
        <v>303</v>
      </c>
    </row>
    <row r="420" spans="2:19" s="31" customFormat="1" ht="8.25" customHeight="1" x14ac:dyDescent="0.3">
      <c r="B420" s="48">
        <v>458</v>
      </c>
      <c r="C420" s="29" t="str">
        <f>VLOOKUP(B420,[1]Tabelle1!$A$1:$C$68,2,FALSE)</f>
        <v>Oldenburg</v>
      </c>
      <c r="D420" s="52">
        <v>2015</v>
      </c>
      <c r="E420" s="30">
        <v>5028</v>
      </c>
      <c r="F420" s="30">
        <v>115</v>
      </c>
      <c r="G420" s="30">
        <v>4913</v>
      </c>
      <c r="H420" s="30">
        <v>2278</v>
      </c>
      <c r="I420" s="30">
        <v>2750</v>
      </c>
      <c r="J420" s="30">
        <v>3748</v>
      </c>
      <c r="K420" s="30">
        <v>108</v>
      </c>
      <c r="L420" s="30">
        <v>3640</v>
      </c>
      <c r="M420" s="30">
        <v>1663</v>
      </c>
      <c r="N420" s="30">
        <v>2085</v>
      </c>
      <c r="O420" s="30">
        <v>1280</v>
      </c>
      <c r="P420" s="30">
        <v>7</v>
      </c>
      <c r="Q420" s="30">
        <v>1273</v>
      </c>
      <c r="R420" s="30">
        <v>615</v>
      </c>
      <c r="S420" s="30">
        <v>665</v>
      </c>
    </row>
    <row r="421" spans="2:19" s="31" customFormat="1" ht="8.25" customHeight="1" x14ac:dyDescent="0.3">
      <c r="B421" s="48">
        <v>459</v>
      </c>
      <c r="C421" s="29" t="str">
        <f>VLOOKUP(B421,[1]Tabelle1!$A$1:$C$68,2,FALSE)</f>
        <v>Osnabrück</v>
      </c>
      <c r="D421" s="52">
        <v>2015</v>
      </c>
      <c r="E421" s="30">
        <v>28525</v>
      </c>
      <c r="F421" s="30">
        <v>252</v>
      </c>
      <c r="G421" s="30">
        <v>28273</v>
      </c>
      <c r="H421" s="30">
        <v>19042</v>
      </c>
      <c r="I421" s="30">
        <v>9483</v>
      </c>
      <c r="J421" s="30">
        <v>3840</v>
      </c>
      <c r="K421" s="30">
        <v>324</v>
      </c>
      <c r="L421" s="30">
        <v>3516</v>
      </c>
      <c r="M421" s="30">
        <v>2369</v>
      </c>
      <c r="N421" s="30">
        <v>1471</v>
      </c>
      <c r="O421" s="30">
        <v>24685</v>
      </c>
      <c r="P421" s="30">
        <v>-72</v>
      </c>
      <c r="Q421" s="30">
        <v>24757</v>
      </c>
      <c r="R421" s="30">
        <v>16673</v>
      </c>
      <c r="S421" s="30">
        <v>8012</v>
      </c>
    </row>
    <row r="422" spans="2:19" s="31" customFormat="1" ht="8.25" customHeight="1" x14ac:dyDescent="0.3">
      <c r="B422" s="48">
        <v>460</v>
      </c>
      <c r="C422" s="29" t="str">
        <f>VLOOKUP(B422,[1]Tabelle1!$A$1:$C$68,2,FALSE)</f>
        <v>Vechta</v>
      </c>
      <c r="D422" s="52">
        <v>2015</v>
      </c>
      <c r="E422" s="30">
        <v>6510</v>
      </c>
      <c r="F422" s="30">
        <v>111</v>
      </c>
      <c r="G422" s="30">
        <v>6399</v>
      </c>
      <c r="H422" s="30">
        <v>2907</v>
      </c>
      <c r="I422" s="30">
        <v>3603</v>
      </c>
      <c r="J422" s="30">
        <v>5283</v>
      </c>
      <c r="K422" s="30">
        <v>144</v>
      </c>
      <c r="L422" s="30">
        <v>5139</v>
      </c>
      <c r="M422" s="30">
        <v>2312</v>
      </c>
      <c r="N422" s="30">
        <v>2971</v>
      </c>
      <c r="O422" s="30">
        <v>1227</v>
      </c>
      <c r="P422" s="30">
        <v>-33</v>
      </c>
      <c r="Q422" s="30">
        <v>1260</v>
      </c>
      <c r="R422" s="30">
        <v>595</v>
      </c>
      <c r="S422" s="30">
        <v>632</v>
      </c>
    </row>
    <row r="423" spans="2:19" s="31" customFormat="1" ht="8.25" customHeight="1" x14ac:dyDescent="0.3">
      <c r="B423" s="48">
        <v>461</v>
      </c>
      <c r="C423" s="29" t="str">
        <f>VLOOKUP(B423,[1]Tabelle1!$A$1:$C$68,2,FALSE)</f>
        <v>Wesermarsch</v>
      </c>
      <c r="D423" s="52">
        <v>2015</v>
      </c>
      <c r="E423" s="30">
        <v>902</v>
      </c>
      <c r="F423" s="30">
        <v>48</v>
      </c>
      <c r="G423" s="30">
        <v>854</v>
      </c>
      <c r="H423" s="30">
        <v>611</v>
      </c>
      <c r="I423" s="30">
        <v>291</v>
      </c>
      <c r="J423" s="30">
        <v>643</v>
      </c>
      <c r="K423" s="30">
        <v>72</v>
      </c>
      <c r="L423" s="30">
        <v>571</v>
      </c>
      <c r="M423" s="30">
        <v>463</v>
      </c>
      <c r="N423" s="30">
        <v>180</v>
      </c>
      <c r="O423" s="30">
        <v>259</v>
      </c>
      <c r="P423" s="30">
        <v>-24</v>
      </c>
      <c r="Q423" s="30">
        <v>283</v>
      </c>
      <c r="R423" s="30">
        <v>148</v>
      </c>
      <c r="S423" s="30">
        <v>111</v>
      </c>
    </row>
    <row r="424" spans="2:19" s="31" customFormat="1" ht="8.25" customHeight="1" x14ac:dyDescent="0.3">
      <c r="B424" s="48">
        <v>462</v>
      </c>
      <c r="C424" s="29" t="str">
        <f>VLOOKUP(B424,[1]Tabelle1!$A$1:$C$68,2,FALSE)</f>
        <v>Wittmund</v>
      </c>
      <c r="D424" s="52">
        <v>2015</v>
      </c>
      <c r="E424" s="30">
        <v>969</v>
      </c>
      <c r="F424" s="30">
        <v>54</v>
      </c>
      <c r="G424" s="30">
        <v>915</v>
      </c>
      <c r="H424" s="30">
        <v>545</v>
      </c>
      <c r="I424" s="30">
        <v>424</v>
      </c>
      <c r="J424" s="30">
        <v>475</v>
      </c>
      <c r="K424" s="30">
        <v>38</v>
      </c>
      <c r="L424" s="30">
        <v>437</v>
      </c>
      <c r="M424" s="30">
        <v>261</v>
      </c>
      <c r="N424" s="30">
        <v>214</v>
      </c>
      <c r="O424" s="30">
        <v>494</v>
      </c>
      <c r="P424" s="30">
        <v>16</v>
      </c>
      <c r="Q424" s="30">
        <v>478</v>
      </c>
      <c r="R424" s="30">
        <v>284</v>
      </c>
      <c r="S424" s="30">
        <v>210</v>
      </c>
    </row>
    <row r="425" spans="2:19" s="35" customFormat="1" ht="16.5" customHeight="1" x14ac:dyDescent="0.3">
      <c r="B425" s="50">
        <v>4</v>
      </c>
      <c r="C425" s="33" t="str">
        <f>VLOOKUP(B425,[1]Tabelle1!$A$1:$C$68,2,FALSE)</f>
        <v>Statistische Region Weser-Ems</v>
      </c>
      <c r="D425" s="53">
        <v>2015</v>
      </c>
      <c r="E425" s="34">
        <v>77536</v>
      </c>
      <c r="F425" s="34">
        <v>2056</v>
      </c>
      <c r="G425" s="34">
        <v>75480</v>
      </c>
      <c r="H425" s="34">
        <v>48073</v>
      </c>
      <c r="I425" s="34">
        <v>29463</v>
      </c>
      <c r="J425" s="34">
        <v>37629</v>
      </c>
      <c r="K425" s="34">
        <v>2332</v>
      </c>
      <c r="L425" s="34">
        <v>35297</v>
      </c>
      <c r="M425" s="34">
        <v>22958</v>
      </c>
      <c r="N425" s="34">
        <v>14671</v>
      </c>
      <c r="O425" s="34">
        <v>39907</v>
      </c>
      <c r="P425" s="34">
        <v>-276</v>
      </c>
      <c r="Q425" s="34">
        <v>40183</v>
      </c>
      <c r="R425" s="34">
        <v>25115</v>
      </c>
      <c r="S425" s="34">
        <v>14792</v>
      </c>
    </row>
    <row r="426" spans="2:19" s="35" customFormat="1" ht="16.5" customHeight="1" x14ac:dyDescent="0.3">
      <c r="B426" s="50">
        <v>0</v>
      </c>
      <c r="C426" s="33" t="str">
        <f>VLOOKUP(B426,[1]Tabelle1!$A$1:$C$68,2,FALSE)</f>
        <v>Niedersachsen</v>
      </c>
      <c r="D426" s="53">
        <v>2015</v>
      </c>
      <c r="E426" s="34">
        <v>206650</v>
      </c>
      <c r="F426" s="34">
        <v>13242</v>
      </c>
      <c r="G426" s="34">
        <v>193408</v>
      </c>
      <c r="H426" s="34">
        <v>131087</v>
      </c>
      <c r="I426" s="34">
        <v>75563</v>
      </c>
      <c r="J426" s="34">
        <v>87051</v>
      </c>
      <c r="K426" s="34">
        <v>9108</v>
      </c>
      <c r="L426" s="34">
        <v>77943</v>
      </c>
      <c r="M426" s="34">
        <v>55283</v>
      </c>
      <c r="N426" s="34">
        <v>31768</v>
      </c>
      <c r="O426" s="34">
        <v>119599</v>
      </c>
      <c r="P426" s="34">
        <v>4134</v>
      </c>
      <c r="Q426" s="34">
        <v>115465</v>
      </c>
      <c r="R426" s="34">
        <v>75804</v>
      </c>
      <c r="S426" s="34">
        <v>43795</v>
      </c>
    </row>
    <row r="427" spans="2:19" s="31" customFormat="1" ht="8.25" customHeight="1" x14ac:dyDescent="0.3">
      <c r="B427" s="48">
        <v>101</v>
      </c>
      <c r="C427" s="29" t="str">
        <f>VLOOKUP(B427,[1]Tabelle1!$A$1:$C$68,2,FALSE)</f>
        <v>Braunschweig, Stadt</v>
      </c>
      <c r="D427" s="52">
        <v>2014</v>
      </c>
      <c r="E427" s="30">
        <v>12082</v>
      </c>
      <c r="F427" s="30">
        <v>301</v>
      </c>
      <c r="G427" s="30">
        <v>11781</v>
      </c>
      <c r="H427" s="30">
        <v>7633</v>
      </c>
      <c r="I427" s="30">
        <v>4449</v>
      </c>
      <c r="J427" s="30">
        <v>2561</v>
      </c>
      <c r="K427" s="30">
        <v>446</v>
      </c>
      <c r="L427" s="30">
        <v>2115</v>
      </c>
      <c r="M427" s="30">
        <v>1618</v>
      </c>
      <c r="N427" s="30">
        <v>943</v>
      </c>
      <c r="O427" s="30">
        <v>9521</v>
      </c>
      <c r="P427" s="30">
        <v>-145</v>
      </c>
      <c r="Q427" s="30">
        <v>9666</v>
      </c>
      <c r="R427" s="30">
        <v>6015</v>
      </c>
      <c r="S427" s="30">
        <v>3506</v>
      </c>
    </row>
    <row r="428" spans="2:19" s="31" customFormat="1" ht="8.25" customHeight="1" x14ac:dyDescent="0.3">
      <c r="B428" s="48">
        <v>102</v>
      </c>
      <c r="C428" s="29" t="str">
        <f>VLOOKUP(B428,[1]Tabelle1!$A$1:$C$68,2,FALSE)</f>
        <v>Salzgitter, Stadt</v>
      </c>
      <c r="D428" s="52">
        <v>2014</v>
      </c>
      <c r="E428" s="30">
        <v>1475</v>
      </c>
      <c r="F428" s="30">
        <v>114</v>
      </c>
      <c r="G428" s="30">
        <v>1361</v>
      </c>
      <c r="H428" s="30">
        <v>959</v>
      </c>
      <c r="I428" s="30">
        <v>516</v>
      </c>
      <c r="J428" s="30">
        <v>781</v>
      </c>
      <c r="K428" s="30">
        <v>121</v>
      </c>
      <c r="L428" s="30">
        <v>660</v>
      </c>
      <c r="M428" s="30">
        <v>577</v>
      </c>
      <c r="N428" s="30">
        <v>204</v>
      </c>
      <c r="O428" s="30">
        <v>694</v>
      </c>
      <c r="P428" s="30">
        <v>-7</v>
      </c>
      <c r="Q428" s="30">
        <v>701</v>
      </c>
      <c r="R428" s="30">
        <v>382</v>
      </c>
      <c r="S428" s="30">
        <v>312</v>
      </c>
    </row>
    <row r="429" spans="2:19" s="31" customFormat="1" ht="8.25" customHeight="1" x14ac:dyDescent="0.3">
      <c r="B429" s="48">
        <v>103</v>
      </c>
      <c r="C429" s="29" t="str">
        <f>VLOOKUP(B429,[1]Tabelle1!$A$1:$C$68,2,FALSE)</f>
        <v>Wolfsburg, Stadt</v>
      </c>
      <c r="D429" s="52">
        <v>2014</v>
      </c>
      <c r="E429" s="30">
        <v>2516</v>
      </c>
      <c r="F429" s="30">
        <v>172</v>
      </c>
      <c r="G429" s="30">
        <v>2344</v>
      </c>
      <c r="H429" s="30">
        <v>1464</v>
      </c>
      <c r="I429" s="30">
        <v>1052</v>
      </c>
      <c r="J429" s="30">
        <v>1279</v>
      </c>
      <c r="K429" s="30">
        <v>152</v>
      </c>
      <c r="L429" s="30">
        <v>1127</v>
      </c>
      <c r="M429" s="30">
        <v>811</v>
      </c>
      <c r="N429" s="30">
        <v>468</v>
      </c>
      <c r="O429" s="30">
        <v>1237</v>
      </c>
      <c r="P429" s="30">
        <v>20</v>
      </c>
      <c r="Q429" s="30">
        <v>1217</v>
      </c>
      <c r="R429" s="30">
        <v>653</v>
      </c>
      <c r="S429" s="30">
        <v>584</v>
      </c>
    </row>
    <row r="430" spans="2:19" s="31" customFormat="1" ht="8.25" customHeight="1" x14ac:dyDescent="0.3">
      <c r="B430" s="48">
        <v>151</v>
      </c>
      <c r="C430" s="29" t="str">
        <f>VLOOKUP(B430,[1]Tabelle1!$A$1:$C$68,2,FALSE)</f>
        <v>Gifhorn</v>
      </c>
      <c r="D430" s="52">
        <v>2014</v>
      </c>
      <c r="E430" s="30">
        <v>1296</v>
      </c>
      <c r="F430" s="30">
        <v>167</v>
      </c>
      <c r="G430" s="30">
        <v>1129</v>
      </c>
      <c r="H430" s="30">
        <v>802</v>
      </c>
      <c r="I430" s="30">
        <v>494</v>
      </c>
      <c r="J430" s="30">
        <v>977</v>
      </c>
      <c r="K430" s="30">
        <v>176</v>
      </c>
      <c r="L430" s="30">
        <v>801</v>
      </c>
      <c r="M430" s="30">
        <v>618</v>
      </c>
      <c r="N430" s="30">
        <v>359</v>
      </c>
      <c r="O430" s="30">
        <v>319</v>
      </c>
      <c r="P430" s="30">
        <v>-9</v>
      </c>
      <c r="Q430" s="30">
        <v>328</v>
      </c>
      <c r="R430" s="30">
        <v>184</v>
      </c>
      <c r="S430" s="30">
        <v>135</v>
      </c>
    </row>
    <row r="431" spans="2:19" s="31" customFormat="1" ht="8.25" customHeight="1" x14ac:dyDescent="0.3">
      <c r="B431" s="48">
        <v>153</v>
      </c>
      <c r="C431" s="29" t="str">
        <f>VLOOKUP(B431,[1]Tabelle1!$A$1:$C$68,2,FALSE)</f>
        <v>Goslar</v>
      </c>
      <c r="D431" s="52">
        <v>2014</v>
      </c>
      <c r="E431" s="30">
        <v>1520</v>
      </c>
      <c r="F431" s="30">
        <v>167</v>
      </c>
      <c r="G431" s="30">
        <v>1353</v>
      </c>
      <c r="H431" s="30">
        <v>1001</v>
      </c>
      <c r="I431" s="30">
        <v>519</v>
      </c>
      <c r="J431" s="30">
        <v>885</v>
      </c>
      <c r="K431" s="30">
        <v>157</v>
      </c>
      <c r="L431" s="30">
        <v>728</v>
      </c>
      <c r="M431" s="30">
        <v>610</v>
      </c>
      <c r="N431" s="30">
        <v>275</v>
      </c>
      <c r="O431" s="30">
        <v>635</v>
      </c>
      <c r="P431" s="30">
        <v>10</v>
      </c>
      <c r="Q431" s="30">
        <v>625</v>
      </c>
      <c r="R431" s="30">
        <v>391</v>
      </c>
      <c r="S431" s="30">
        <v>244</v>
      </c>
    </row>
    <row r="432" spans="2:19" s="31" customFormat="1" ht="8.25" customHeight="1" x14ac:dyDescent="0.3">
      <c r="B432" s="48">
        <v>154</v>
      </c>
      <c r="C432" s="29" t="str">
        <f>VLOOKUP(B432,[1]Tabelle1!$A$1:$C$68,2,FALSE)</f>
        <v>Helmstedt</v>
      </c>
      <c r="D432" s="52">
        <v>2014</v>
      </c>
      <c r="E432" s="30">
        <v>677</v>
      </c>
      <c r="F432" s="30">
        <v>87</v>
      </c>
      <c r="G432" s="30">
        <v>590</v>
      </c>
      <c r="H432" s="30">
        <v>435</v>
      </c>
      <c r="I432" s="30">
        <v>242</v>
      </c>
      <c r="J432" s="30">
        <v>475</v>
      </c>
      <c r="K432" s="30">
        <v>87</v>
      </c>
      <c r="L432" s="30">
        <v>388</v>
      </c>
      <c r="M432" s="30">
        <v>326</v>
      </c>
      <c r="N432" s="30">
        <v>149</v>
      </c>
      <c r="O432" s="30">
        <v>202</v>
      </c>
      <c r="P432" s="30">
        <v>0</v>
      </c>
      <c r="Q432" s="30">
        <v>202</v>
      </c>
      <c r="R432" s="30">
        <v>109</v>
      </c>
      <c r="S432" s="30">
        <v>93</v>
      </c>
    </row>
    <row r="433" spans="2:19" s="31" customFormat="1" ht="8.25" customHeight="1" x14ac:dyDescent="0.3">
      <c r="B433" s="48">
        <v>155</v>
      </c>
      <c r="C433" s="29" t="str">
        <f>VLOOKUP(B433,[1]Tabelle1!$A$1:$C$68,2,FALSE)</f>
        <v>Northeim</v>
      </c>
      <c r="D433" s="52">
        <v>2014</v>
      </c>
      <c r="E433" s="30">
        <v>806</v>
      </c>
      <c r="F433" s="30">
        <v>109</v>
      </c>
      <c r="G433" s="30">
        <v>697</v>
      </c>
      <c r="H433" s="30">
        <v>470</v>
      </c>
      <c r="I433" s="30">
        <v>336</v>
      </c>
      <c r="J433" s="30">
        <v>594</v>
      </c>
      <c r="K433" s="30">
        <v>123</v>
      </c>
      <c r="L433" s="30">
        <v>471</v>
      </c>
      <c r="M433" s="30">
        <v>350</v>
      </c>
      <c r="N433" s="30">
        <v>244</v>
      </c>
      <c r="O433" s="30">
        <v>212</v>
      </c>
      <c r="P433" s="30">
        <v>-14</v>
      </c>
      <c r="Q433" s="30">
        <v>226</v>
      </c>
      <c r="R433" s="30">
        <v>120</v>
      </c>
      <c r="S433" s="30">
        <v>92</v>
      </c>
    </row>
    <row r="434" spans="2:19" s="31" customFormat="1" ht="8.25" customHeight="1" x14ac:dyDescent="0.3">
      <c r="B434" s="48">
        <v>157</v>
      </c>
      <c r="C434" s="29" t="str">
        <f>VLOOKUP(B434,[1]Tabelle1!$A$1:$C$68,2,FALSE)</f>
        <v>Peine</v>
      </c>
      <c r="D434" s="52">
        <v>2014</v>
      </c>
      <c r="E434" s="30">
        <v>824</v>
      </c>
      <c r="F434" s="30">
        <v>90</v>
      </c>
      <c r="G434" s="30">
        <v>734</v>
      </c>
      <c r="H434" s="30">
        <v>526</v>
      </c>
      <c r="I434" s="30">
        <v>298</v>
      </c>
      <c r="J434" s="30">
        <v>630</v>
      </c>
      <c r="K434" s="30">
        <v>110</v>
      </c>
      <c r="L434" s="30">
        <v>520</v>
      </c>
      <c r="M434" s="30">
        <v>411</v>
      </c>
      <c r="N434" s="30">
        <v>219</v>
      </c>
      <c r="O434" s="30">
        <v>194</v>
      </c>
      <c r="P434" s="30">
        <v>-20</v>
      </c>
      <c r="Q434" s="30">
        <v>214</v>
      </c>
      <c r="R434" s="30">
        <v>115</v>
      </c>
      <c r="S434" s="30">
        <v>79</v>
      </c>
    </row>
    <row r="435" spans="2:19" s="31" customFormat="1" ht="8.25" customHeight="1" x14ac:dyDescent="0.3">
      <c r="B435" s="48">
        <v>158</v>
      </c>
      <c r="C435" s="29" t="str">
        <f>VLOOKUP(B435,[1]Tabelle1!$A$1:$C$68,2,FALSE)</f>
        <v>Wolfenbüttel</v>
      </c>
      <c r="D435" s="52">
        <v>2014</v>
      </c>
      <c r="E435" s="30">
        <v>861</v>
      </c>
      <c r="F435" s="30">
        <v>108</v>
      </c>
      <c r="G435" s="30">
        <v>753</v>
      </c>
      <c r="H435" s="30">
        <v>518</v>
      </c>
      <c r="I435" s="30">
        <v>343</v>
      </c>
      <c r="J435" s="30">
        <v>577</v>
      </c>
      <c r="K435" s="30">
        <v>117</v>
      </c>
      <c r="L435" s="30">
        <v>460</v>
      </c>
      <c r="M435" s="30">
        <v>357</v>
      </c>
      <c r="N435" s="30">
        <v>220</v>
      </c>
      <c r="O435" s="30">
        <v>284</v>
      </c>
      <c r="P435" s="30">
        <v>-9</v>
      </c>
      <c r="Q435" s="30">
        <v>293</v>
      </c>
      <c r="R435" s="30">
        <v>161</v>
      </c>
      <c r="S435" s="30">
        <v>123</v>
      </c>
    </row>
    <row r="436" spans="2:19" s="31" customFormat="1" ht="8.25" customHeight="1" x14ac:dyDescent="0.3">
      <c r="B436" s="48">
        <v>159</v>
      </c>
      <c r="C436" s="29" t="str">
        <f>VLOOKUP(B436,[1]Tabelle1!$A$1:$C$68,2,FALSE)</f>
        <v>Göttingen</v>
      </c>
      <c r="D436" s="52">
        <v>2014</v>
      </c>
      <c r="E436" s="30">
        <v>16644</v>
      </c>
      <c r="F436" s="30">
        <v>4870</v>
      </c>
      <c r="G436" s="30">
        <v>11774</v>
      </c>
      <c r="H436" s="30">
        <v>9179</v>
      </c>
      <c r="I436" s="30">
        <v>7465</v>
      </c>
      <c r="J436" s="30">
        <v>3162</v>
      </c>
      <c r="K436" s="30">
        <v>664</v>
      </c>
      <c r="L436" s="30">
        <v>2498</v>
      </c>
      <c r="M436" s="30">
        <v>1568</v>
      </c>
      <c r="N436" s="30">
        <v>1594</v>
      </c>
      <c r="O436" s="30">
        <v>13482</v>
      </c>
      <c r="P436" s="30">
        <v>4206</v>
      </c>
      <c r="Q436" s="30">
        <v>9276</v>
      </c>
      <c r="R436" s="30">
        <v>7611</v>
      </c>
      <c r="S436" s="30">
        <v>5871</v>
      </c>
    </row>
    <row r="437" spans="2:19" s="35" customFormat="1" ht="16.5" customHeight="1" x14ac:dyDescent="0.3">
      <c r="B437" s="50">
        <v>1</v>
      </c>
      <c r="C437" s="33" t="str">
        <f>VLOOKUP(B437,[1]Tabelle1!$A$1:$C$68,2,FALSE)</f>
        <v>Statistische Region Braunschweig</v>
      </c>
      <c r="D437" s="53">
        <v>2014</v>
      </c>
      <c r="E437" s="34">
        <v>38701</v>
      </c>
      <c r="F437" s="34">
        <v>6185</v>
      </c>
      <c r="G437" s="34">
        <v>32516</v>
      </c>
      <c r="H437" s="34">
        <v>22987</v>
      </c>
      <c r="I437" s="34">
        <v>15714</v>
      </c>
      <c r="J437" s="34">
        <v>11921</v>
      </c>
      <c r="K437" s="34">
        <v>2153</v>
      </c>
      <c r="L437" s="34">
        <v>9768</v>
      </c>
      <c r="M437" s="34">
        <v>7246</v>
      </c>
      <c r="N437" s="34">
        <v>4675</v>
      </c>
      <c r="O437" s="34">
        <v>26780</v>
      </c>
      <c r="P437" s="34">
        <v>4032</v>
      </c>
      <c r="Q437" s="34">
        <v>22748</v>
      </c>
      <c r="R437" s="34">
        <v>15741</v>
      </c>
      <c r="S437" s="34">
        <v>11039</v>
      </c>
    </row>
    <row r="438" spans="2:19" s="31" customFormat="1" ht="8.25" customHeight="1" x14ac:dyDescent="0.3">
      <c r="B438" s="48">
        <v>241</v>
      </c>
      <c r="C438" s="29" t="str">
        <f>VLOOKUP(B438,[1]Tabelle1!$A$1:$C$68,2,FALSE)</f>
        <v>Region Hannover</v>
      </c>
      <c r="D438" s="52">
        <v>2014</v>
      </c>
      <c r="E438" s="30">
        <v>16305</v>
      </c>
      <c r="F438" s="30">
        <v>1635</v>
      </c>
      <c r="G438" s="30">
        <v>14670</v>
      </c>
      <c r="H438" s="30">
        <v>9493</v>
      </c>
      <c r="I438" s="30">
        <v>6812</v>
      </c>
      <c r="J438" s="30">
        <v>11754</v>
      </c>
      <c r="K438" s="30">
        <v>1836</v>
      </c>
      <c r="L438" s="30">
        <v>9918</v>
      </c>
      <c r="M438" s="30">
        <v>7514</v>
      </c>
      <c r="N438" s="30">
        <v>4240</v>
      </c>
      <c r="O438" s="30">
        <v>4551</v>
      </c>
      <c r="P438" s="30">
        <v>-201</v>
      </c>
      <c r="Q438" s="30">
        <v>4752</v>
      </c>
      <c r="R438" s="30">
        <v>1979</v>
      </c>
      <c r="S438" s="30">
        <v>2572</v>
      </c>
    </row>
    <row r="439" spans="2:19" s="31" customFormat="1" ht="8.25" customHeight="1" x14ac:dyDescent="0.3">
      <c r="B439" s="48">
        <v>241001</v>
      </c>
      <c r="C439" s="29" t="str">
        <f>VLOOKUP(B439,[1]Tabelle1!$A$1:$C$68,2,FALSE)</f>
        <v>dav. Hannover, Lhst.</v>
      </c>
      <c r="D439" s="52">
        <v>2014</v>
      </c>
      <c r="E439" s="30">
        <v>10054</v>
      </c>
      <c r="F439" s="30">
        <v>897</v>
      </c>
      <c r="G439" s="30">
        <v>9157</v>
      </c>
      <c r="H439" s="30">
        <v>5741</v>
      </c>
      <c r="I439" s="30">
        <v>4313</v>
      </c>
      <c r="J439" s="30">
        <v>7475</v>
      </c>
      <c r="K439" s="30">
        <v>1019</v>
      </c>
      <c r="L439" s="30">
        <v>6456</v>
      </c>
      <c r="M439" s="30">
        <v>4737</v>
      </c>
      <c r="N439" s="30">
        <v>2738</v>
      </c>
      <c r="O439" s="30">
        <v>2579</v>
      </c>
      <c r="P439" s="30">
        <v>-122</v>
      </c>
      <c r="Q439" s="30">
        <v>2701</v>
      </c>
      <c r="R439" s="30">
        <v>1004</v>
      </c>
      <c r="S439" s="30">
        <v>1575</v>
      </c>
    </row>
    <row r="440" spans="2:19" s="31" customFormat="1" ht="8.25" customHeight="1" x14ac:dyDescent="0.3">
      <c r="B440" s="48">
        <v>241999</v>
      </c>
      <c r="C440" s="29" t="str">
        <f>VLOOKUP(B440,[1]Tabelle1!$A$1:$C$68,2,FALSE)</f>
        <v>dav. Hannover, Umland</v>
      </c>
      <c r="D440" s="52">
        <v>2014</v>
      </c>
      <c r="E440" s="30">
        <v>6251</v>
      </c>
      <c r="F440" s="30">
        <v>738</v>
      </c>
      <c r="G440" s="30">
        <v>5513</v>
      </c>
      <c r="H440" s="30">
        <v>3752</v>
      </c>
      <c r="I440" s="30">
        <v>2499</v>
      </c>
      <c r="J440" s="30">
        <v>4279</v>
      </c>
      <c r="K440" s="30">
        <v>817</v>
      </c>
      <c r="L440" s="30">
        <v>3462</v>
      </c>
      <c r="M440" s="30">
        <v>2777</v>
      </c>
      <c r="N440" s="30">
        <v>1502</v>
      </c>
      <c r="O440" s="30">
        <v>1972</v>
      </c>
      <c r="P440" s="30">
        <v>-79</v>
      </c>
      <c r="Q440" s="30">
        <v>2051</v>
      </c>
      <c r="R440" s="30">
        <v>975</v>
      </c>
      <c r="S440" s="30">
        <v>997</v>
      </c>
    </row>
    <row r="441" spans="2:19" s="31" customFormat="1" ht="8.25" customHeight="1" x14ac:dyDescent="0.3">
      <c r="B441" s="48">
        <v>251</v>
      </c>
      <c r="C441" s="29" t="str">
        <f>VLOOKUP(B441,[1]Tabelle1!$A$1:$C$68,2,FALSE)</f>
        <v>Diepholz</v>
      </c>
      <c r="D441" s="52">
        <v>2014</v>
      </c>
      <c r="E441" s="30">
        <v>4025</v>
      </c>
      <c r="F441" s="30">
        <v>195</v>
      </c>
      <c r="G441" s="30">
        <v>3830</v>
      </c>
      <c r="H441" s="30">
        <v>2245</v>
      </c>
      <c r="I441" s="30">
        <v>1780</v>
      </c>
      <c r="J441" s="30">
        <v>3268</v>
      </c>
      <c r="K441" s="30">
        <v>230</v>
      </c>
      <c r="L441" s="30">
        <v>3038</v>
      </c>
      <c r="M441" s="30">
        <v>1866</v>
      </c>
      <c r="N441" s="30">
        <v>1402</v>
      </c>
      <c r="O441" s="30">
        <v>757</v>
      </c>
      <c r="P441" s="30">
        <v>-35</v>
      </c>
      <c r="Q441" s="30">
        <v>792</v>
      </c>
      <c r="R441" s="30">
        <v>379</v>
      </c>
      <c r="S441" s="30">
        <v>378</v>
      </c>
    </row>
    <row r="442" spans="2:19" s="31" customFormat="1" ht="8.25" customHeight="1" x14ac:dyDescent="0.3">
      <c r="B442" s="48">
        <v>252</v>
      </c>
      <c r="C442" s="29" t="str">
        <f>VLOOKUP(B442,[1]Tabelle1!$A$1:$C$68,2,FALSE)</f>
        <v>Hameln-Pyrmont</v>
      </c>
      <c r="D442" s="52">
        <v>2014</v>
      </c>
      <c r="E442" s="30">
        <v>1255</v>
      </c>
      <c r="F442" s="30">
        <v>159</v>
      </c>
      <c r="G442" s="30">
        <v>1096</v>
      </c>
      <c r="H442" s="30">
        <v>719</v>
      </c>
      <c r="I442" s="30">
        <v>536</v>
      </c>
      <c r="J442" s="30">
        <v>878</v>
      </c>
      <c r="K442" s="30">
        <v>230</v>
      </c>
      <c r="L442" s="30">
        <v>648</v>
      </c>
      <c r="M442" s="30">
        <v>494</v>
      </c>
      <c r="N442" s="30">
        <v>384</v>
      </c>
      <c r="O442" s="30">
        <v>377</v>
      </c>
      <c r="P442" s="30">
        <v>-71</v>
      </c>
      <c r="Q442" s="30">
        <v>448</v>
      </c>
      <c r="R442" s="30">
        <v>225</v>
      </c>
      <c r="S442" s="30">
        <v>152</v>
      </c>
    </row>
    <row r="443" spans="2:19" s="31" customFormat="1" ht="8.25" customHeight="1" x14ac:dyDescent="0.3">
      <c r="B443" s="48">
        <v>254</v>
      </c>
      <c r="C443" s="29" t="str">
        <f>VLOOKUP(B443,[1]Tabelle1!$A$1:$C$68,2,FALSE)</f>
        <v>Hildesheim</v>
      </c>
      <c r="D443" s="52">
        <v>2014</v>
      </c>
      <c r="E443" s="30">
        <v>2470</v>
      </c>
      <c r="F443" s="30">
        <v>253</v>
      </c>
      <c r="G443" s="30">
        <v>2217</v>
      </c>
      <c r="H443" s="30">
        <v>1345</v>
      </c>
      <c r="I443" s="30">
        <v>1125</v>
      </c>
      <c r="J443" s="30">
        <v>1664</v>
      </c>
      <c r="K443" s="30">
        <v>272</v>
      </c>
      <c r="L443" s="30">
        <v>1392</v>
      </c>
      <c r="M443" s="30">
        <v>982</v>
      </c>
      <c r="N443" s="30">
        <v>682</v>
      </c>
      <c r="O443" s="30">
        <v>806</v>
      </c>
      <c r="P443" s="30">
        <v>-19</v>
      </c>
      <c r="Q443" s="30">
        <v>825</v>
      </c>
      <c r="R443" s="30">
        <v>363</v>
      </c>
      <c r="S443" s="30">
        <v>443</v>
      </c>
    </row>
    <row r="444" spans="2:19" s="31" customFormat="1" ht="8.25" customHeight="1" x14ac:dyDescent="0.3">
      <c r="B444" s="48">
        <v>255</v>
      </c>
      <c r="C444" s="29" t="str">
        <f>VLOOKUP(B444,[1]Tabelle1!$A$1:$C$68,2,FALSE)</f>
        <v>Holzminden</v>
      </c>
      <c r="D444" s="52">
        <v>2014</v>
      </c>
      <c r="E444" s="30">
        <v>449</v>
      </c>
      <c r="F444" s="30">
        <v>83</v>
      </c>
      <c r="G444" s="30">
        <v>366</v>
      </c>
      <c r="H444" s="30">
        <v>270</v>
      </c>
      <c r="I444" s="30">
        <v>179</v>
      </c>
      <c r="J444" s="30">
        <v>357</v>
      </c>
      <c r="K444" s="30">
        <v>82</v>
      </c>
      <c r="L444" s="30">
        <v>275</v>
      </c>
      <c r="M444" s="30">
        <v>212</v>
      </c>
      <c r="N444" s="30">
        <v>145</v>
      </c>
      <c r="O444" s="30">
        <v>92</v>
      </c>
      <c r="P444" s="30">
        <v>1</v>
      </c>
      <c r="Q444" s="30">
        <v>91</v>
      </c>
      <c r="R444" s="30">
        <v>58</v>
      </c>
      <c r="S444" s="30">
        <v>34</v>
      </c>
    </row>
    <row r="445" spans="2:19" s="31" customFormat="1" ht="8.25" customHeight="1" x14ac:dyDescent="0.3">
      <c r="B445" s="48">
        <v>256</v>
      </c>
      <c r="C445" s="29" t="str">
        <f>VLOOKUP(B445,[1]Tabelle1!$A$1:$C$68,2,FALSE)</f>
        <v>Nienburg (Weser)</v>
      </c>
      <c r="D445" s="52">
        <v>2014</v>
      </c>
      <c r="E445" s="30">
        <v>3041</v>
      </c>
      <c r="F445" s="30">
        <v>128</v>
      </c>
      <c r="G445" s="30">
        <v>2913</v>
      </c>
      <c r="H445" s="30">
        <v>1920</v>
      </c>
      <c r="I445" s="30">
        <v>1121</v>
      </c>
      <c r="J445" s="30">
        <v>2791</v>
      </c>
      <c r="K445" s="30">
        <v>157</v>
      </c>
      <c r="L445" s="30">
        <v>2634</v>
      </c>
      <c r="M445" s="30">
        <v>1832</v>
      </c>
      <c r="N445" s="30">
        <v>959</v>
      </c>
      <c r="O445" s="30">
        <v>250</v>
      </c>
      <c r="P445" s="30">
        <v>-29</v>
      </c>
      <c r="Q445" s="30">
        <v>279</v>
      </c>
      <c r="R445" s="30">
        <v>88</v>
      </c>
      <c r="S445" s="30">
        <v>162</v>
      </c>
    </row>
    <row r="446" spans="2:19" s="31" customFormat="1" ht="8.25" customHeight="1" x14ac:dyDescent="0.3">
      <c r="B446" s="48">
        <v>257</v>
      </c>
      <c r="C446" s="29" t="str">
        <f>VLOOKUP(B446,[1]Tabelle1!$A$1:$C$68,2,FALSE)</f>
        <v>Schaumburg</v>
      </c>
      <c r="D446" s="52">
        <v>2014</v>
      </c>
      <c r="E446" s="30">
        <v>1336</v>
      </c>
      <c r="F446" s="30">
        <v>145</v>
      </c>
      <c r="G446" s="30">
        <v>1191</v>
      </c>
      <c r="H446" s="30">
        <v>966</v>
      </c>
      <c r="I446" s="30">
        <v>370</v>
      </c>
      <c r="J446" s="30">
        <v>1074</v>
      </c>
      <c r="K446" s="30">
        <v>172</v>
      </c>
      <c r="L446" s="30">
        <v>902</v>
      </c>
      <c r="M446" s="30">
        <v>752</v>
      </c>
      <c r="N446" s="30">
        <v>322</v>
      </c>
      <c r="O446" s="30">
        <v>262</v>
      </c>
      <c r="P446" s="30">
        <v>-27</v>
      </c>
      <c r="Q446" s="30">
        <v>289</v>
      </c>
      <c r="R446" s="30">
        <v>214</v>
      </c>
      <c r="S446" s="30">
        <v>48</v>
      </c>
    </row>
    <row r="447" spans="2:19" s="35" customFormat="1" ht="16.5" customHeight="1" x14ac:dyDescent="0.3">
      <c r="B447" s="50">
        <v>2</v>
      </c>
      <c r="C447" s="33" t="str">
        <f>VLOOKUP(B447,[1]Tabelle1!$A$1:$C$68,2,FALSE)</f>
        <v>Statistische Region Hannover</v>
      </c>
      <c r="D447" s="53">
        <v>2014</v>
      </c>
      <c r="E447" s="34">
        <v>28881</v>
      </c>
      <c r="F447" s="34">
        <v>2598</v>
      </c>
      <c r="G447" s="34">
        <v>26283</v>
      </c>
      <c r="H447" s="34">
        <v>16958</v>
      </c>
      <c r="I447" s="34">
        <v>11923</v>
      </c>
      <c r="J447" s="34">
        <v>21786</v>
      </c>
      <c r="K447" s="34">
        <v>2979</v>
      </c>
      <c r="L447" s="34">
        <v>18807</v>
      </c>
      <c r="M447" s="34">
        <v>13652</v>
      </c>
      <c r="N447" s="34">
        <v>8134</v>
      </c>
      <c r="O447" s="34">
        <v>7095</v>
      </c>
      <c r="P447" s="34">
        <v>-381</v>
      </c>
      <c r="Q447" s="34">
        <v>7476</v>
      </c>
      <c r="R447" s="34">
        <v>3306</v>
      </c>
      <c r="S447" s="34">
        <v>3789</v>
      </c>
    </row>
    <row r="448" spans="2:19" s="31" customFormat="1" ht="8.25" customHeight="1" x14ac:dyDescent="0.3">
      <c r="B448" s="48">
        <v>351</v>
      </c>
      <c r="C448" s="29" t="str">
        <f>VLOOKUP(B448,[1]Tabelle1!$A$1:$C$68,2,FALSE)</f>
        <v>Celle</v>
      </c>
      <c r="D448" s="52">
        <v>2014</v>
      </c>
      <c r="E448" s="30">
        <v>1511</v>
      </c>
      <c r="F448" s="30">
        <v>210</v>
      </c>
      <c r="G448" s="30">
        <v>1301</v>
      </c>
      <c r="H448" s="30">
        <v>918</v>
      </c>
      <c r="I448" s="30">
        <v>593</v>
      </c>
      <c r="J448" s="30">
        <v>1179</v>
      </c>
      <c r="K448" s="30">
        <v>319</v>
      </c>
      <c r="L448" s="30">
        <v>860</v>
      </c>
      <c r="M448" s="30">
        <v>716</v>
      </c>
      <c r="N448" s="30">
        <v>463</v>
      </c>
      <c r="O448" s="30">
        <v>332</v>
      </c>
      <c r="P448" s="30">
        <v>-109</v>
      </c>
      <c r="Q448" s="30">
        <v>441</v>
      </c>
      <c r="R448" s="30">
        <v>202</v>
      </c>
      <c r="S448" s="30">
        <v>130</v>
      </c>
    </row>
    <row r="449" spans="2:19" s="31" customFormat="1" ht="8.25" customHeight="1" x14ac:dyDescent="0.3">
      <c r="B449" s="48">
        <v>352</v>
      </c>
      <c r="C449" s="29" t="str">
        <f>VLOOKUP(B449,[1]Tabelle1!$A$1:$C$68,2,FALSE)</f>
        <v>Cuxhaven</v>
      </c>
      <c r="D449" s="52">
        <v>2014</v>
      </c>
      <c r="E449" s="30">
        <v>1539</v>
      </c>
      <c r="F449" s="30">
        <v>201</v>
      </c>
      <c r="G449" s="30">
        <v>1338</v>
      </c>
      <c r="H449" s="30">
        <v>946</v>
      </c>
      <c r="I449" s="30">
        <v>593</v>
      </c>
      <c r="J449" s="30">
        <v>1171</v>
      </c>
      <c r="K449" s="30">
        <v>216</v>
      </c>
      <c r="L449" s="30">
        <v>955</v>
      </c>
      <c r="M449" s="30">
        <v>769</v>
      </c>
      <c r="N449" s="30">
        <v>402</v>
      </c>
      <c r="O449" s="30">
        <v>368</v>
      </c>
      <c r="P449" s="30">
        <v>-15</v>
      </c>
      <c r="Q449" s="30">
        <v>383</v>
      </c>
      <c r="R449" s="30">
        <v>177</v>
      </c>
      <c r="S449" s="30">
        <v>191</v>
      </c>
    </row>
    <row r="450" spans="2:19" s="31" customFormat="1" ht="8.25" customHeight="1" x14ac:dyDescent="0.3">
      <c r="B450" s="48">
        <v>353</v>
      </c>
      <c r="C450" s="29" t="str">
        <f>VLOOKUP(B450,[1]Tabelle1!$A$1:$C$68,2,FALSE)</f>
        <v>Harburg</v>
      </c>
      <c r="D450" s="52">
        <v>2014</v>
      </c>
      <c r="E450" s="30">
        <v>2706</v>
      </c>
      <c r="F450" s="30">
        <v>319</v>
      </c>
      <c r="G450" s="30">
        <v>2387</v>
      </c>
      <c r="H450" s="30">
        <v>1717</v>
      </c>
      <c r="I450" s="30">
        <v>989</v>
      </c>
      <c r="J450" s="30">
        <v>2121</v>
      </c>
      <c r="K450" s="30">
        <v>338</v>
      </c>
      <c r="L450" s="30">
        <v>1783</v>
      </c>
      <c r="M450" s="30">
        <v>1509</v>
      </c>
      <c r="N450" s="30">
        <v>612</v>
      </c>
      <c r="O450" s="30">
        <v>585</v>
      </c>
      <c r="P450" s="30">
        <v>-19</v>
      </c>
      <c r="Q450" s="30">
        <v>604</v>
      </c>
      <c r="R450" s="30">
        <v>208</v>
      </c>
      <c r="S450" s="30">
        <v>377</v>
      </c>
    </row>
    <row r="451" spans="2:19" s="31" customFormat="1" ht="8.25" customHeight="1" x14ac:dyDescent="0.3">
      <c r="B451" s="48">
        <v>354</v>
      </c>
      <c r="C451" s="29" t="str">
        <f>VLOOKUP(B451,[1]Tabelle1!$A$1:$C$68,2,FALSE)</f>
        <v>Lüchow-Dannenberg</v>
      </c>
      <c r="D451" s="52">
        <v>2014</v>
      </c>
      <c r="E451" s="30">
        <v>849</v>
      </c>
      <c r="F451" s="30">
        <v>80</v>
      </c>
      <c r="G451" s="30">
        <v>769</v>
      </c>
      <c r="H451" s="30">
        <v>580</v>
      </c>
      <c r="I451" s="30">
        <v>269</v>
      </c>
      <c r="J451" s="30">
        <v>700</v>
      </c>
      <c r="K451" s="30">
        <v>80</v>
      </c>
      <c r="L451" s="30">
        <v>620</v>
      </c>
      <c r="M451" s="30">
        <v>492</v>
      </c>
      <c r="N451" s="30">
        <v>208</v>
      </c>
      <c r="O451" s="30">
        <v>149</v>
      </c>
      <c r="P451" s="30">
        <v>0</v>
      </c>
      <c r="Q451" s="30">
        <v>149</v>
      </c>
      <c r="R451" s="30">
        <v>88</v>
      </c>
      <c r="S451" s="30">
        <v>61</v>
      </c>
    </row>
    <row r="452" spans="2:19" s="31" customFormat="1" ht="8.25" customHeight="1" x14ac:dyDescent="0.3">
      <c r="B452" s="48">
        <v>355</v>
      </c>
      <c r="C452" s="29" t="str">
        <f>VLOOKUP(B452,[1]Tabelle1!$A$1:$C$68,2,FALSE)</f>
        <v>Lüneburg</v>
      </c>
      <c r="D452" s="52">
        <v>2014</v>
      </c>
      <c r="E452" s="30">
        <v>1687</v>
      </c>
      <c r="F452" s="30">
        <v>243</v>
      </c>
      <c r="G452" s="30">
        <v>1444</v>
      </c>
      <c r="H452" s="30">
        <v>1034</v>
      </c>
      <c r="I452" s="30">
        <v>653</v>
      </c>
      <c r="J452" s="30">
        <v>1317</v>
      </c>
      <c r="K452" s="30">
        <v>301</v>
      </c>
      <c r="L452" s="30">
        <v>1016</v>
      </c>
      <c r="M452" s="30">
        <v>821</v>
      </c>
      <c r="N452" s="30">
        <v>496</v>
      </c>
      <c r="O452" s="30">
        <v>370</v>
      </c>
      <c r="P452" s="30">
        <v>-58</v>
      </c>
      <c r="Q452" s="30">
        <v>428</v>
      </c>
      <c r="R452" s="30">
        <v>213</v>
      </c>
      <c r="S452" s="30">
        <v>157</v>
      </c>
    </row>
    <row r="453" spans="2:19" s="31" customFormat="1" ht="8.25" customHeight="1" x14ac:dyDescent="0.3">
      <c r="B453" s="48">
        <v>356</v>
      </c>
      <c r="C453" s="29" t="str">
        <f>VLOOKUP(B453,[1]Tabelle1!$A$1:$C$68,2,FALSE)</f>
        <v>Osterholz</v>
      </c>
      <c r="D453" s="52">
        <v>2014</v>
      </c>
      <c r="E453" s="30">
        <v>886</v>
      </c>
      <c r="F453" s="30">
        <v>129</v>
      </c>
      <c r="G453" s="30">
        <v>757</v>
      </c>
      <c r="H453" s="30">
        <v>560</v>
      </c>
      <c r="I453" s="30">
        <v>326</v>
      </c>
      <c r="J453" s="30">
        <v>585</v>
      </c>
      <c r="K453" s="30">
        <v>100</v>
      </c>
      <c r="L453" s="30">
        <v>485</v>
      </c>
      <c r="M453" s="30">
        <v>395</v>
      </c>
      <c r="N453" s="30">
        <v>190</v>
      </c>
      <c r="O453" s="30">
        <v>301</v>
      </c>
      <c r="P453" s="30">
        <v>29</v>
      </c>
      <c r="Q453" s="30">
        <v>272</v>
      </c>
      <c r="R453" s="30">
        <v>165</v>
      </c>
      <c r="S453" s="30">
        <v>136</v>
      </c>
    </row>
    <row r="454" spans="2:19" s="31" customFormat="1" ht="8.25" customHeight="1" x14ac:dyDescent="0.3">
      <c r="B454" s="48">
        <v>357</v>
      </c>
      <c r="C454" s="29" t="str">
        <f>VLOOKUP(B454,[1]Tabelle1!$A$1:$C$68,2,FALSE)</f>
        <v>Rotenburg (Wümme)</v>
      </c>
      <c r="D454" s="52">
        <v>2014</v>
      </c>
      <c r="E454" s="30">
        <v>1249</v>
      </c>
      <c r="F454" s="30">
        <v>136</v>
      </c>
      <c r="G454" s="30">
        <v>1113</v>
      </c>
      <c r="H454" s="30">
        <v>813</v>
      </c>
      <c r="I454" s="30">
        <v>436</v>
      </c>
      <c r="J454" s="30">
        <v>950</v>
      </c>
      <c r="K454" s="30">
        <v>158</v>
      </c>
      <c r="L454" s="30">
        <v>792</v>
      </c>
      <c r="M454" s="30">
        <v>675</v>
      </c>
      <c r="N454" s="30">
        <v>275</v>
      </c>
      <c r="O454" s="30">
        <v>299</v>
      </c>
      <c r="P454" s="30">
        <v>-22</v>
      </c>
      <c r="Q454" s="30">
        <v>321</v>
      </c>
      <c r="R454" s="30">
        <v>138</v>
      </c>
      <c r="S454" s="30">
        <v>161</v>
      </c>
    </row>
    <row r="455" spans="2:19" s="31" customFormat="1" ht="8.25" customHeight="1" x14ac:dyDescent="0.3">
      <c r="B455" s="48">
        <v>358</v>
      </c>
      <c r="C455" s="29" t="str">
        <f>VLOOKUP(B455,[1]Tabelle1!$A$1:$C$68,2,FALSE)</f>
        <v>Heidekreis</v>
      </c>
      <c r="D455" s="52">
        <v>2014</v>
      </c>
      <c r="E455" s="30">
        <v>1476</v>
      </c>
      <c r="F455" s="30">
        <v>150</v>
      </c>
      <c r="G455" s="30">
        <v>1326</v>
      </c>
      <c r="H455" s="30">
        <v>883</v>
      </c>
      <c r="I455" s="30">
        <v>593</v>
      </c>
      <c r="J455" s="30">
        <v>1183</v>
      </c>
      <c r="K455" s="30">
        <v>207</v>
      </c>
      <c r="L455" s="30">
        <v>976</v>
      </c>
      <c r="M455" s="30">
        <v>692</v>
      </c>
      <c r="N455" s="30">
        <v>491</v>
      </c>
      <c r="O455" s="30">
        <v>293</v>
      </c>
      <c r="P455" s="30">
        <v>-57</v>
      </c>
      <c r="Q455" s="30">
        <v>350</v>
      </c>
      <c r="R455" s="30">
        <v>191</v>
      </c>
      <c r="S455" s="30">
        <v>102</v>
      </c>
    </row>
    <row r="456" spans="2:19" s="31" customFormat="1" ht="8.25" customHeight="1" x14ac:dyDescent="0.3">
      <c r="B456" s="48">
        <v>359</v>
      </c>
      <c r="C456" s="29" t="str">
        <f>VLOOKUP(B456,[1]Tabelle1!$A$1:$C$68,2,FALSE)</f>
        <v>Stade</v>
      </c>
      <c r="D456" s="52">
        <v>2014</v>
      </c>
      <c r="E456" s="30">
        <v>3937</v>
      </c>
      <c r="F456" s="30">
        <v>241</v>
      </c>
      <c r="G456" s="30">
        <v>3696</v>
      </c>
      <c r="H456" s="30">
        <v>3122</v>
      </c>
      <c r="I456" s="30">
        <v>815</v>
      </c>
      <c r="J456" s="30">
        <v>3556</v>
      </c>
      <c r="K456" s="30">
        <v>261</v>
      </c>
      <c r="L456" s="30">
        <v>3295</v>
      </c>
      <c r="M456" s="30">
        <v>3067</v>
      </c>
      <c r="N456" s="30">
        <v>489</v>
      </c>
      <c r="O456" s="30">
        <v>381</v>
      </c>
      <c r="P456" s="30">
        <v>-20</v>
      </c>
      <c r="Q456" s="30">
        <v>401</v>
      </c>
      <c r="R456" s="30">
        <v>55</v>
      </c>
      <c r="S456" s="30">
        <v>326</v>
      </c>
    </row>
    <row r="457" spans="2:19" s="31" customFormat="1" ht="8.25" customHeight="1" x14ac:dyDescent="0.3">
      <c r="B457" s="48">
        <v>360</v>
      </c>
      <c r="C457" s="29" t="str">
        <f>VLOOKUP(B457,[1]Tabelle1!$A$1:$C$68,2,FALSE)</f>
        <v>Uelzen</v>
      </c>
      <c r="D457" s="52">
        <v>2014</v>
      </c>
      <c r="E457" s="30">
        <v>745</v>
      </c>
      <c r="F457" s="30">
        <v>95</v>
      </c>
      <c r="G457" s="30">
        <v>650</v>
      </c>
      <c r="H457" s="30">
        <v>430</v>
      </c>
      <c r="I457" s="30">
        <v>315</v>
      </c>
      <c r="J457" s="30">
        <v>443</v>
      </c>
      <c r="K457" s="30">
        <v>111</v>
      </c>
      <c r="L457" s="30">
        <v>332</v>
      </c>
      <c r="M457" s="30">
        <v>264</v>
      </c>
      <c r="N457" s="30">
        <v>179</v>
      </c>
      <c r="O457" s="30">
        <v>302</v>
      </c>
      <c r="P457" s="30">
        <v>-16</v>
      </c>
      <c r="Q457" s="30">
        <v>318</v>
      </c>
      <c r="R457" s="30">
        <v>166</v>
      </c>
      <c r="S457" s="30">
        <v>136</v>
      </c>
    </row>
    <row r="458" spans="2:19" s="31" customFormat="1" ht="8.25" customHeight="1" x14ac:dyDescent="0.3">
      <c r="B458" s="48">
        <v>361</v>
      </c>
      <c r="C458" s="29" t="str">
        <f>VLOOKUP(B458,[1]Tabelle1!$A$1:$C$68,2,FALSE)</f>
        <v>Verden</v>
      </c>
      <c r="D458" s="52">
        <v>2014</v>
      </c>
      <c r="E458" s="30">
        <v>1048</v>
      </c>
      <c r="F458" s="30">
        <v>150</v>
      </c>
      <c r="G458" s="30">
        <v>898</v>
      </c>
      <c r="H458" s="30">
        <v>671</v>
      </c>
      <c r="I458" s="30">
        <v>377</v>
      </c>
      <c r="J458" s="30">
        <v>826</v>
      </c>
      <c r="K458" s="30">
        <v>169</v>
      </c>
      <c r="L458" s="30">
        <v>657</v>
      </c>
      <c r="M458" s="30">
        <v>564</v>
      </c>
      <c r="N458" s="30">
        <v>262</v>
      </c>
      <c r="O458" s="30">
        <v>222</v>
      </c>
      <c r="P458" s="30">
        <v>-19</v>
      </c>
      <c r="Q458" s="30">
        <v>241</v>
      </c>
      <c r="R458" s="30">
        <v>107</v>
      </c>
      <c r="S458" s="30">
        <v>115</v>
      </c>
    </row>
    <row r="459" spans="2:19" s="35" customFormat="1" ht="16.5" customHeight="1" x14ac:dyDescent="0.3">
      <c r="B459" s="50">
        <v>3</v>
      </c>
      <c r="C459" s="33" t="str">
        <f>VLOOKUP(B459,[1]Tabelle1!$A$1:$C$68,2,FALSE)</f>
        <v>Statistische Region Lüneburg</v>
      </c>
      <c r="D459" s="53">
        <v>2014</v>
      </c>
      <c r="E459" s="34">
        <v>17633</v>
      </c>
      <c r="F459" s="34">
        <v>1954</v>
      </c>
      <c r="G459" s="34">
        <v>15679</v>
      </c>
      <c r="H459" s="34">
        <v>11674</v>
      </c>
      <c r="I459" s="34">
        <v>5959</v>
      </c>
      <c r="J459" s="34">
        <v>14031</v>
      </c>
      <c r="K459" s="34">
        <v>2260</v>
      </c>
      <c r="L459" s="34">
        <v>11771</v>
      </c>
      <c r="M459" s="34">
        <v>9964</v>
      </c>
      <c r="N459" s="34">
        <v>4067</v>
      </c>
      <c r="O459" s="34">
        <v>3602</v>
      </c>
      <c r="P459" s="34">
        <v>-306</v>
      </c>
      <c r="Q459" s="34">
        <v>3908</v>
      </c>
      <c r="R459" s="34">
        <v>1710</v>
      </c>
      <c r="S459" s="34">
        <v>1892</v>
      </c>
    </row>
    <row r="460" spans="2:19" s="31" customFormat="1" ht="8.25" customHeight="1" x14ac:dyDescent="0.3">
      <c r="B460" s="48">
        <v>401</v>
      </c>
      <c r="C460" s="29" t="str">
        <f>VLOOKUP(B460,[1]Tabelle1!$A$1:$C$68,2,FALSE)</f>
        <v>Delmenhorst, Stadt</v>
      </c>
      <c r="D460" s="52">
        <v>2014</v>
      </c>
      <c r="E460" s="30">
        <v>1383</v>
      </c>
      <c r="F460" s="30">
        <v>94</v>
      </c>
      <c r="G460" s="30">
        <v>1289</v>
      </c>
      <c r="H460" s="30">
        <v>861</v>
      </c>
      <c r="I460" s="30">
        <v>522</v>
      </c>
      <c r="J460" s="30">
        <v>896</v>
      </c>
      <c r="K460" s="30">
        <v>88</v>
      </c>
      <c r="L460" s="30">
        <v>808</v>
      </c>
      <c r="M460" s="30">
        <v>604</v>
      </c>
      <c r="N460" s="30">
        <v>292</v>
      </c>
      <c r="O460" s="30">
        <v>487</v>
      </c>
      <c r="P460" s="30">
        <v>6</v>
      </c>
      <c r="Q460" s="30">
        <v>481</v>
      </c>
      <c r="R460" s="30">
        <v>257</v>
      </c>
      <c r="S460" s="30">
        <v>230</v>
      </c>
    </row>
    <row r="461" spans="2:19" s="31" customFormat="1" ht="8.25" customHeight="1" x14ac:dyDescent="0.3">
      <c r="B461" s="48">
        <v>402</v>
      </c>
      <c r="C461" s="29" t="str">
        <f>VLOOKUP(B461,[1]Tabelle1!$A$1:$C$68,2,FALSE)</f>
        <v>Emden, Stadt</v>
      </c>
      <c r="D461" s="52">
        <v>2014</v>
      </c>
      <c r="E461" s="30">
        <v>642</v>
      </c>
      <c r="F461" s="30">
        <v>35</v>
      </c>
      <c r="G461" s="30">
        <v>607</v>
      </c>
      <c r="H461" s="30">
        <v>395</v>
      </c>
      <c r="I461" s="30">
        <v>247</v>
      </c>
      <c r="J461" s="30">
        <v>344</v>
      </c>
      <c r="K461" s="30">
        <v>41</v>
      </c>
      <c r="L461" s="30">
        <v>303</v>
      </c>
      <c r="M461" s="30">
        <v>234</v>
      </c>
      <c r="N461" s="30">
        <v>110</v>
      </c>
      <c r="O461" s="30">
        <v>298</v>
      </c>
      <c r="P461" s="30">
        <v>-6</v>
      </c>
      <c r="Q461" s="30">
        <v>304</v>
      </c>
      <c r="R461" s="30">
        <v>161</v>
      </c>
      <c r="S461" s="30">
        <v>137</v>
      </c>
    </row>
    <row r="462" spans="2:19" s="31" customFormat="1" ht="8.25" customHeight="1" x14ac:dyDescent="0.3">
      <c r="B462" s="48">
        <v>403</v>
      </c>
      <c r="C462" s="29" t="str">
        <f>VLOOKUP(B462,[1]Tabelle1!$A$1:$C$68,2,FALSE)</f>
        <v>Oldenburg (Oldb), Stadt</v>
      </c>
      <c r="D462" s="52">
        <v>2014</v>
      </c>
      <c r="E462" s="30">
        <v>1616</v>
      </c>
      <c r="F462" s="30">
        <v>210</v>
      </c>
      <c r="G462" s="30">
        <v>1406</v>
      </c>
      <c r="H462" s="30">
        <v>909</v>
      </c>
      <c r="I462" s="30">
        <v>707</v>
      </c>
      <c r="J462" s="30">
        <v>1247</v>
      </c>
      <c r="K462" s="30">
        <v>221</v>
      </c>
      <c r="L462" s="30">
        <v>1026</v>
      </c>
      <c r="M462" s="30">
        <v>716</v>
      </c>
      <c r="N462" s="30">
        <v>531</v>
      </c>
      <c r="O462" s="30">
        <v>369</v>
      </c>
      <c r="P462" s="30">
        <v>-11</v>
      </c>
      <c r="Q462" s="30">
        <v>380</v>
      </c>
      <c r="R462" s="30">
        <v>193</v>
      </c>
      <c r="S462" s="30">
        <v>176</v>
      </c>
    </row>
    <row r="463" spans="2:19" s="31" customFormat="1" ht="8.25" customHeight="1" x14ac:dyDescent="0.3">
      <c r="B463" s="48">
        <v>404</v>
      </c>
      <c r="C463" s="29" t="str">
        <f>VLOOKUP(B463,[1]Tabelle1!$A$1:$C$68,2,FALSE)</f>
        <v>Osnabrück, Stadt</v>
      </c>
      <c r="D463" s="52">
        <v>2014</v>
      </c>
      <c r="E463" s="30">
        <v>2537</v>
      </c>
      <c r="F463" s="30">
        <v>187</v>
      </c>
      <c r="G463" s="30">
        <v>2350</v>
      </c>
      <c r="H463" s="30">
        <v>1352</v>
      </c>
      <c r="I463" s="30">
        <v>1185</v>
      </c>
      <c r="J463" s="30">
        <v>1765</v>
      </c>
      <c r="K463" s="30">
        <v>224</v>
      </c>
      <c r="L463" s="30">
        <v>1541</v>
      </c>
      <c r="M463" s="30">
        <v>1029</v>
      </c>
      <c r="N463" s="30">
        <v>736</v>
      </c>
      <c r="O463" s="30">
        <v>772</v>
      </c>
      <c r="P463" s="30">
        <v>-37</v>
      </c>
      <c r="Q463" s="30">
        <v>809</v>
      </c>
      <c r="R463" s="30">
        <v>323</v>
      </c>
      <c r="S463" s="30">
        <v>449</v>
      </c>
    </row>
    <row r="464" spans="2:19" s="31" customFormat="1" ht="8.25" customHeight="1" x14ac:dyDescent="0.3">
      <c r="B464" s="48">
        <v>405</v>
      </c>
      <c r="C464" s="29" t="str">
        <f>VLOOKUP(B464,[1]Tabelle1!$A$1:$C$68,2,FALSE)</f>
        <v>Wilhelmshaven, Stadt</v>
      </c>
      <c r="D464" s="52">
        <v>2014</v>
      </c>
      <c r="E464" s="30">
        <v>919</v>
      </c>
      <c r="F464" s="30">
        <v>106</v>
      </c>
      <c r="G464" s="30">
        <v>813</v>
      </c>
      <c r="H464" s="30">
        <v>606</v>
      </c>
      <c r="I464" s="30">
        <v>313</v>
      </c>
      <c r="J464" s="30">
        <v>707</v>
      </c>
      <c r="K464" s="30">
        <v>113</v>
      </c>
      <c r="L464" s="30">
        <v>594</v>
      </c>
      <c r="M464" s="30">
        <v>508</v>
      </c>
      <c r="N464" s="30">
        <v>199</v>
      </c>
      <c r="O464" s="30">
        <v>212</v>
      </c>
      <c r="P464" s="30">
        <v>-7</v>
      </c>
      <c r="Q464" s="30">
        <v>219</v>
      </c>
      <c r="R464" s="30">
        <v>98</v>
      </c>
      <c r="S464" s="30">
        <v>114</v>
      </c>
    </row>
    <row r="465" spans="2:19" s="31" customFormat="1" ht="8.25" customHeight="1" x14ac:dyDescent="0.3">
      <c r="B465" s="48">
        <v>451</v>
      </c>
      <c r="C465" s="29" t="str">
        <f>VLOOKUP(B465,[1]Tabelle1!$A$1:$C$68,2,FALSE)</f>
        <v>Ammerland</v>
      </c>
      <c r="D465" s="52">
        <v>2014</v>
      </c>
      <c r="E465" s="30">
        <v>1554</v>
      </c>
      <c r="F465" s="30">
        <v>87</v>
      </c>
      <c r="G465" s="30">
        <v>1467</v>
      </c>
      <c r="H465" s="30">
        <v>1007</v>
      </c>
      <c r="I465" s="30">
        <v>547</v>
      </c>
      <c r="J465" s="30">
        <v>1242</v>
      </c>
      <c r="K465" s="30">
        <v>93</v>
      </c>
      <c r="L465" s="30">
        <v>1149</v>
      </c>
      <c r="M465" s="30">
        <v>842</v>
      </c>
      <c r="N465" s="30">
        <v>400</v>
      </c>
      <c r="O465" s="30">
        <v>312</v>
      </c>
      <c r="P465" s="30">
        <v>-6</v>
      </c>
      <c r="Q465" s="30">
        <v>318</v>
      </c>
      <c r="R465" s="30">
        <v>165</v>
      </c>
      <c r="S465" s="30">
        <v>147</v>
      </c>
    </row>
    <row r="466" spans="2:19" s="31" customFormat="1" ht="8.25" customHeight="1" x14ac:dyDescent="0.3">
      <c r="B466" s="48">
        <v>452</v>
      </c>
      <c r="C466" s="29" t="str">
        <f>VLOOKUP(B466,[1]Tabelle1!$A$1:$C$68,2,FALSE)</f>
        <v>Aurich</v>
      </c>
      <c r="D466" s="52">
        <v>2014</v>
      </c>
      <c r="E466" s="30">
        <v>1830</v>
      </c>
      <c r="F466" s="30">
        <v>127</v>
      </c>
      <c r="G466" s="30">
        <v>1703</v>
      </c>
      <c r="H466" s="30">
        <v>995</v>
      </c>
      <c r="I466" s="30">
        <v>835</v>
      </c>
      <c r="J466" s="30">
        <v>1084</v>
      </c>
      <c r="K466" s="30">
        <v>121</v>
      </c>
      <c r="L466" s="30">
        <v>963</v>
      </c>
      <c r="M466" s="30">
        <v>598</v>
      </c>
      <c r="N466" s="30">
        <v>486</v>
      </c>
      <c r="O466" s="30">
        <v>746</v>
      </c>
      <c r="P466" s="30">
        <v>6</v>
      </c>
      <c r="Q466" s="30">
        <v>740</v>
      </c>
      <c r="R466" s="30">
        <v>397</v>
      </c>
      <c r="S466" s="30">
        <v>349</v>
      </c>
    </row>
    <row r="467" spans="2:19" s="31" customFormat="1" ht="8.25" customHeight="1" x14ac:dyDescent="0.3">
      <c r="B467" s="48">
        <v>453</v>
      </c>
      <c r="C467" s="29" t="str">
        <f>VLOOKUP(B467,[1]Tabelle1!$A$1:$C$68,2,FALSE)</f>
        <v>Cloppenburg</v>
      </c>
      <c r="D467" s="52">
        <v>2014</v>
      </c>
      <c r="E467" s="30">
        <v>9007</v>
      </c>
      <c r="F467" s="30">
        <v>123</v>
      </c>
      <c r="G467" s="30">
        <v>8884</v>
      </c>
      <c r="H467" s="30">
        <v>5879</v>
      </c>
      <c r="I467" s="30">
        <v>3128</v>
      </c>
      <c r="J467" s="30">
        <v>7582</v>
      </c>
      <c r="K467" s="30">
        <v>118</v>
      </c>
      <c r="L467" s="30">
        <v>7464</v>
      </c>
      <c r="M467" s="30">
        <v>5066</v>
      </c>
      <c r="N467" s="30">
        <v>2516</v>
      </c>
      <c r="O467" s="30">
        <v>1425</v>
      </c>
      <c r="P467" s="30">
        <v>5</v>
      </c>
      <c r="Q467" s="30">
        <v>1420</v>
      </c>
      <c r="R467" s="30">
        <v>813</v>
      </c>
      <c r="S467" s="30">
        <v>612</v>
      </c>
    </row>
    <row r="468" spans="2:19" s="31" customFormat="1" ht="8.25" customHeight="1" x14ac:dyDescent="0.3">
      <c r="B468" s="48">
        <v>454</v>
      </c>
      <c r="C468" s="29" t="str">
        <f>VLOOKUP(B468,[1]Tabelle1!$A$1:$C$68,2,FALSE)</f>
        <v>Emsland</v>
      </c>
      <c r="D468" s="52">
        <v>2014</v>
      </c>
      <c r="E468" s="30">
        <v>6918</v>
      </c>
      <c r="F468" s="30">
        <v>192</v>
      </c>
      <c r="G468" s="30">
        <v>6726</v>
      </c>
      <c r="H468" s="30">
        <v>5115</v>
      </c>
      <c r="I468" s="30">
        <v>1803</v>
      </c>
      <c r="J468" s="30">
        <v>5387</v>
      </c>
      <c r="K468" s="30">
        <v>231</v>
      </c>
      <c r="L468" s="30">
        <v>5156</v>
      </c>
      <c r="M468" s="30">
        <v>4183</v>
      </c>
      <c r="N468" s="30">
        <v>1204</v>
      </c>
      <c r="O468" s="30">
        <v>1531</v>
      </c>
      <c r="P468" s="30">
        <v>-39</v>
      </c>
      <c r="Q468" s="30">
        <v>1570</v>
      </c>
      <c r="R468" s="30">
        <v>932</v>
      </c>
      <c r="S468" s="30">
        <v>599</v>
      </c>
    </row>
    <row r="469" spans="2:19" s="31" customFormat="1" ht="8.25" customHeight="1" x14ac:dyDescent="0.3">
      <c r="B469" s="48">
        <v>455</v>
      </c>
      <c r="C469" s="29" t="str">
        <f>VLOOKUP(B469,[1]Tabelle1!$A$1:$C$68,2,FALSE)</f>
        <v>Friesland</v>
      </c>
      <c r="D469" s="52">
        <v>2014</v>
      </c>
      <c r="E469" s="30">
        <v>516</v>
      </c>
      <c r="F469" s="30">
        <v>125</v>
      </c>
      <c r="G469" s="30">
        <v>391</v>
      </c>
      <c r="H469" s="30">
        <v>293</v>
      </c>
      <c r="I469" s="30">
        <v>223</v>
      </c>
      <c r="J469" s="30">
        <v>430</v>
      </c>
      <c r="K469" s="30">
        <v>120</v>
      </c>
      <c r="L469" s="30">
        <v>310</v>
      </c>
      <c r="M469" s="30">
        <v>215</v>
      </c>
      <c r="N469" s="30">
        <v>215</v>
      </c>
      <c r="O469" s="30">
        <v>86</v>
      </c>
      <c r="P469" s="30">
        <v>5</v>
      </c>
      <c r="Q469" s="30">
        <v>81</v>
      </c>
      <c r="R469" s="30">
        <v>78</v>
      </c>
      <c r="S469" s="30">
        <v>8</v>
      </c>
    </row>
    <row r="470" spans="2:19" s="31" customFormat="1" ht="8.25" customHeight="1" x14ac:dyDescent="0.3">
      <c r="B470" s="48">
        <v>456</v>
      </c>
      <c r="C470" s="29" t="str">
        <f>VLOOKUP(B470,[1]Tabelle1!$A$1:$C$68,2,FALSE)</f>
        <v>Grafschaft Bentheim</v>
      </c>
      <c r="D470" s="52">
        <v>2014</v>
      </c>
      <c r="E470" s="30">
        <v>2017</v>
      </c>
      <c r="F470" s="30">
        <v>109</v>
      </c>
      <c r="G470" s="30">
        <v>1908</v>
      </c>
      <c r="H470" s="30">
        <v>1238</v>
      </c>
      <c r="I470" s="30">
        <v>779</v>
      </c>
      <c r="J470" s="30">
        <v>1336</v>
      </c>
      <c r="K470" s="30">
        <v>101</v>
      </c>
      <c r="L470" s="30">
        <v>1235</v>
      </c>
      <c r="M470" s="30">
        <v>858</v>
      </c>
      <c r="N470" s="30">
        <v>478</v>
      </c>
      <c r="O470" s="30">
        <v>681</v>
      </c>
      <c r="P470" s="30">
        <v>8</v>
      </c>
      <c r="Q470" s="30">
        <v>673</v>
      </c>
      <c r="R470" s="30">
        <v>380</v>
      </c>
      <c r="S470" s="30">
        <v>301</v>
      </c>
    </row>
    <row r="471" spans="2:19" s="31" customFormat="1" ht="8.25" customHeight="1" x14ac:dyDescent="0.3">
      <c r="B471" s="48">
        <v>457</v>
      </c>
      <c r="C471" s="29" t="str">
        <f>VLOOKUP(B471,[1]Tabelle1!$A$1:$C$68,2,FALSE)</f>
        <v>Leer</v>
      </c>
      <c r="D471" s="52">
        <v>2014</v>
      </c>
      <c r="E471" s="30">
        <v>1758</v>
      </c>
      <c r="F471" s="30">
        <v>181</v>
      </c>
      <c r="G471" s="30">
        <v>1577</v>
      </c>
      <c r="H471" s="30">
        <v>1150</v>
      </c>
      <c r="I471" s="30">
        <v>608</v>
      </c>
      <c r="J471" s="30">
        <v>1378</v>
      </c>
      <c r="K471" s="30">
        <v>132</v>
      </c>
      <c r="L471" s="30">
        <v>1246</v>
      </c>
      <c r="M471" s="30">
        <v>997</v>
      </c>
      <c r="N471" s="30">
        <v>381</v>
      </c>
      <c r="O471" s="30">
        <v>380</v>
      </c>
      <c r="P471" s="30">
        <v>49</v>
      </c>
      <c r="Q471" s="30">
        <v>331</v>
      </c>
      <c r="R471" s="30">
        <v>153</v>
      </c>
      <c r="S471" s="30">
        <v>227</v>
      </c>
    </row>
    <row r="472" spans="2:19" s="31" customFormat="1" ht="8.25" customHeight="1" x14ac:dyDescent="0.3">
      <c r="B472" s="48">
        <v>458</v>
      </c>
      <c r="C472" s="29" t="str">
        <f>VLOOKUP(B472,[1]Tabelle1!$A$1:$C$68,2,FALSE)</f>
        <v>Oldenburg</v>
      </c>
      <c r="D472" s="52">
        <v>2014</v>
      </c>
      <c r="E472" s="30">
        <v>5050</v>
      </c>
      <c r="F472" s="30">
        <v>130</v>
      </c>
      <c r="G472" s="30">
        <v>4920</v>
      </c>
      <c r="H472" s="30">
        <v>2279</v>
      </c>
      <c r="I472" s="30">
        <v>2771</v>
      </c>
      <c r="J472" s="30">
        <v>4017</v>
      </c>
      <c r="K472" s="30">
        <v>129</v>
      </c>
      <c r="L472" s="30">
        <v>3888</v>
      </c>
      <c r="M472" s="30">
        <v>1574</v>
      </c>
      <c r="N472" s="30">
        <v>2443</v>
      </c>
      <c r="O472" s="30">
        <v>1033</v>
      </c>
      <c r="P472" s="30">
        <v>1</v>
      </c>
      <c r="Q472" s="30">
        <v>1032</v>
      </c>
      <c r="R472" s="30">
        <v>705</v>
      </c>
      <c r="S472" s="30">
        <v>328</v>
      </c>
    </row>
    <row r="473" spans="2:19" s="31" customFormat="1" ht="8.25" customHeight="1" x14ac:dyDescent="0.3">
      <c r="B473" s="48">
        <v>459</v>
      </c>
      <c r="C473" s="29" t="str">
        <f>VLOOKUP(B473,[1]Tabelle1!$A$1:$C$68,2,FALSE)</f>
        <v>Osnabrück</v>
      </c>
      <c r="D473" s="52">
        <v>2014</v>
      </c>
      <c r="E473" s="30">
        <v>10077</v>
      </c>
      <c r="F473" s="30">
        <v>283</v>
      </c>
      <c r="G473" s="30">
        <v>9794</v>
      </c>
      <c r="H473" s="30">
        <v>5900</v>
      </c>
      <c r="I473" s="30">
        <v>4177</v>
      </c>
      <c r="J473" s="30">
        <v>3329</v>
      </c>
      <c r="K473" s="30">
        <v>261</v>
      </c>
      <c r="L473" s="30">
        <v>3068</v>
      </c>
      <c r="M473" s="30">
        <v>2008</v>
      </c>
      <c r="N473" s="30">
        <v>1321</v>
      </c>
      <c r="O473" s="30">
        <v>6748</v>
      </c>
      <c r="P473" s="30">
        <v>22</v>
      </c>
      <c r="Q473" s="30">
        <v>6726</v>
      </c>
      <c r="R473" s="30">
        <v>3892</v>
      </c>
      <c r="S473" s="30">
        <v>2856</v>
      </c>
    </row>
    <row r="474" spans="2:19" s="31" customFormat="1" ht="8.25" customHeight="1" x14ac:dyDescent="0.3">
      <c r="B474" s="48">
        <v>460</v>
      </c>
      <c r="C474" s="29" t="str">
        <f>VLOOKUP(B474,[1]Tabelle1!$A$1:$C$68,2,FALSE)</f>
        <v>Vechta</v>
      </c>
      <c r="D474" s="52">
        <v>2014</v>
      </c>
      <c r="E474" s="30">
        <v>6516</v>
      </c>
      <c r="F474" s="30">
        <v>123</v>
      </c>
      <c r="G474" s="30">
        <v>6393</v>
      </c>
      <c r="H474" s="30">
        <v>2763</v>
      </c>
      <c r="I474" s="30">
        <v>3753</v>
      </c>
      <c r="J474" s="30">
        <v>5466</v>
      </c>
      <c r="K474" s="30">
        <v>132</v>
      </c>
      <c r="L474" s="30">
        <v>5334</v>
      </c>
      <c r="M474" s="30">
        <v>2228</v>
      </c>
      <c r="N474" s="30">
        <v>3238</v>
      </c>
      <c r="O474" s="30">
        <v>1050</v>
      </c>
      <c r="P474" s="30">
        <v>-9</v>
      </c>
      <c r="Q474" s="30">
        <v>1059</v>
      </c>
      <c r="R474" s="30">
        <v>535</v>
      </c>
      <c r="S474" s="30">
        <v>515</v>
      </c>
    </row>
    <row r="475" spans="2:19" s="31" customFormat="1" ht="8.25" customHeight="1" x14ac:dyDescent="0.3">
      <c r="B475" s="48">
        <v>461</v>
      </c>
      <c r="C475" s="29" t="str">
        <f>VLOOKUP(B475,[1]Tabelle1!$A$1:$C$68,2,FALSE)</f>
        <v>Wesermarsch</v>
      </c>
      <c r="D475" s="52">
        <v>2014</v>
      </c>
      <c r="E475" s="30">
        <v>1012</v>
      </c>
      <c r="F475" s="30">
        <v>88</v>
      </c>
      <c r="G475" s="30">
        <v>924</v>
      </c>
      <c r="H475" s="30">
        <v>704</v>
      </c>
      <c r="I475" s="30">
        <v>308</v>
      </c>
      <c r="J475" s="30">
        <v>732</v>
      </c>
      <c r="K475" s="30">
        <v>82</v>
      </c>
      <c r="L475" s="30">
        <v>650</v>
      </c>
      <c r="M475" s="30">
        <v>567</v>
      </c>
      <c r="N475" s="30">
        <v>165</v>
      </c>
      <c r="O475" s="30">
        <v>280</v>
      </c>
      <c r="P475" s="30">
        <v>6</v>
      </c>
      <c r="Q475" s="30">
        <v>274</v>
      </c>
      <c r="R475" s="30">
        <v>137</v>
      </c>
      <c r="S475" s="30">
        <v>143</v>
      </c>
    </row>
    <row r="476" spans="2:19" s="31" customFormat="1" ht="8.25" customHeight="1" x14ac:dyDescent="0.3">
      <c r="B476" s="48">
        <v>462</v>
      </c>
      <c r="C476" s="29" t="str">
        <f>VLOOKUP(B476,[1]Tabelle1!$A$1:$C$68,2,FALSE)</f>
        <v>Wittmund</v>
      </c>
      <c r="D476" s="52">
        <v>2014</v>
      </c>
      <c r="E476" s="30">
        <v>614</v>
      </c>
      <c r="F476" s="30">
        <v>76</v>
      </c>
      <c r="G476" s="30">
        <v>538</v>
      </c>
      <c r="H476" s="30">
        <v>328</v>
      </c>
      <c r="I476" s="30">
        <v>286</v>
      </c>
      <c r="J476" s="30">
        <v>458</v>
      </c>
      <c r="K476" s="30">
        <v>50</v>
      </c>
      <c r="L476" s="30">
        <v>408</v>
      </c>
      <c r="M476" s="30">
        <v>225</v>
      </c>
      <c r="N476" s="30">
        <v>233</v>
      </c>
      <c r="O476" s="30">
        <v>156</v>
      </c>
      <c r="P476" s="30">
        <v>26</v>
      </c>
      <c r="Q476" s="30">
        <v>130</v>
      </c>
      <c r="R476" s="30">
        <v>103</v>
      </c>
      <c r="S476" s="30">
        <v>53</v>
      </c>
    </row>
    <row r="477" spans="2:19" s="35" customFormat="1" ht="16.5" customHeight="1" x14ac:dyDescent="0.3">
      <c r="B477" s="50">
        <v>4</v>
      </c>
      <c r="C477" s="33" t="str">
        <f>VLOOKUP(B477,[1]Tabelle1!$A$1:$C$68,2,FALSE)</f>
        <v>Statistische Region Weser-Ems</v>
      </c>
      <c r="D477" s="53">
        <v>2014</v>
      </c>
      <c r="E477" s="34">
        <v>53966</v>
      </c>
      <c r="F477" s="34">
        <v>2276</v>
      </c>
      <c r="G477" s="34">
        <v>51690</v>
      </c>
      <c r="H477" s="34">
        <v>31774</v>
      </c>
      <c r="I477" s="34">
        <v>22192</v>
      </c>
      <c r="J477" s="34">
        <v>37400</v>
      </c>
      <c r="K477" s="34">
        <v>2257</v>
      </c>
      <c r="L477" s="34">
        <v>35143</v>
      </c>
      <c r="M477" s="34">
        <v>22452</v>
      </c>
      <c r="N477" s="34">
        <v>14948</v>
      </c>
      <c r="O477" s="34">
        <v>16566</v>
      </c>
      <c r="P477" s="34">
        <v>19</v>
      </c>
      <c r="Q477" s="34">
        <v>16547</v>
      </c>
      <c r="R477" s="34">
        <v>9322</v>
      </c>
      <c r="S477" s="34">
        <v>7244</v>
      </c>
    </row>
    <row r="478" spans="2:19" s="35" customFormat="1" ht="16.5" customHeight="1" x14ac:dyDescent="0.3">
      <c r="B478" s="50">
        <v>0</v>
      </c>
      <c r="C478" s="33" t="str">
        <f>VLOOKUP(B478,[1]Tabelle1!$A$1:$C$68,2,FALSE)</f>
        <v>Niedersachsen</v>
      </c>
      <c r="D478" s="53">
        <v>2014</v>
      </c>
      <c r="E478" s="34">
        <v>139181</v>
      </c>
      <c r="F478" s="34">
        <v>13013</v>
      </c>
      <c r="G478" s="34">
        <v>126168</v>
      </c>
      <c r="H478" s="34">
        <v>83393</v>
      </c>
      <c r="I478" s="34">
        <v>55788</v>
      </c>
      <c r="J478" s="34">
        <v>85138</v>
      </c>
      <c r="K478" s="34">
        <v>9649</v>
      </c>
      <c r="L478" s="34">
        <v>75489</v>
      </c>
      <c r="M478" s="34">
        <v>53314</v>
      </c>
      <c r="N478" s="34">
        <v>31824</v>
      </c>
      <c r="O478" s="34">
        <v>54043</v>
      </c>
      <c r="P478" s="34">
        <v>3364</v>
      </c>
      <c r="Q478" s="34">
        <v>50679</v>
      </c>
      <c r="R478" s="34">
        <v>30079</v>
      </c>
      <c r="S478" s="34">
        <v>23964</v>
      </c>
    </row>
    <row r="479" spans="2:19" s="31" customFormat="1" ht="8.25" customHeight="1" x14ac:dyDescent="0.3">
      <c r="B479" s="48">
        <v>101</v>
      </c>
      <c r="C479" s="29" t="str">
        <f>VLOOKUP(B479,[1]Tabelle1!$A$1:$C$68,2,FALSE)</f>
        <v>Braunschweig, Stadt</v>
      </c>
      <c r="D479" s="52">
        <v>2013</v>
      </c>
      <c r="E479" s="30">
        <v>7698</v>
      </c>
      <c r="F479" s="30">
        <v>374</v>
      </c>
      <c r="G479" s="30">
        <v>7324</v>
      </c>
      <c r="H479" s="30">
        <v>4724</v>
      </c>
      <c r="I479" s="30">
        <v>2974</v>
      </c>
      <c r="J479" s="30">
        <v>2165</v>
      </c>
      <c r="K479" s="30">
        <v>394</v>
      </c>
      <c r="L479" s="30">
        <v>1771</v>
      </c>
      <c r="M479" s="30">
        <v>1344</v>
      </c>
      <c r="N479" s="30">
        <v>821</v>
      </c>
      <c r="O479" s="30">
        <v>5533</v>
      </c>
      <c r="P479" s="30">
        <v>-20</v>
      </c>
      <c r="Q479" s="30">
        <v>5553</v>
      </c>
      <c r="R479" s="30">
        <v>3380</v>
      </c>
      <c r="S479" s="30">
        <v>2153</v>
      </c>
    </row>
    <row r="480" spans="2:19" s="31" customFormat="1" ht="8.25" customHeight="1" x14ac:dyDescent="0.3">
      <c r="B480" s="48">
        <v>102</v>
      </c>
      <c r="C480" s="29" t="str">
        <f>VLOOKUP(B480,[1]Tabelle1!$A$1:$C$68,2,FALSE)</f>
        <v>Salzgitter, Stadt</v>
      </c>
      <c r="D480" s="52">
        <v>2013</v>
      </c>
      <c r="E480" s="30">
        <v>974</v>
      </c>
      <c r="F480" s="30">
        <v>77</v>
      </c>
      <c r="G480" s="30">
        <v>897</v>
      </c>
      <c r="H480" s="30">
        <v>663</v>
      </c>
      <c r="I480" s="30">
        <v>311</v>
      </c>
      <c r="J480" s="30">
        <v>703</v>
      </c>
      <c r="K480" s="30">
        <v>128</v>
      </c>
      <c r="L480" s="30">
        <v>575</v>
      </c>
      <c r="M480" s="30">
        <v>511</v>
      </c>
      <c r="N480" s="30">
        <v>192</v>
      </c>
      <c r="O480" s="30">
        <v>271</v>
      </c>
      <c r="P480" s="30">
        <v>-51</v>
      </c>
      <c r="Q480" s="30">
        <v>322</v>
      </c>
      <c r="R480" s="30">
        <v>152</v>
      </c>
      <c r="S480" s="30">
        <v>119</v>
      </c>
    </row>
    <row r="481" spans="2:19" s="31" customFormat="1" ht="8.25" customHeight="1" x14ac:dyDescent="0.3">
      <c r="B481" s="48">
        <v>103</v>
      </c>
      <c r="C481" s="29" t="str">
        <f>VLOOKUP(B481,[1]Tabelle1!$A$1:$C$68,2,FALSE)</f>
        <v>Wolfsburg, Stadt</v>
      </c>
      <c r="D481" s="52">
        <v>2013</v>
      </c>
      <c r="E481" s="30">
        <v>2146</v>
      </c>
      <c r="F481" s="30">
        <v>176</v>
      </c>
      <c r="G481" s="30">
        <v>1970</v>
      </c>
      <c r="H481" s="30">
        <v>1346</v>
      </c>
      <c r="I481" s="30">
        <v>800</v>
      </c>
      <c r="J481" s="30">
        <v>1112</v>
      </c>
      <c r="K481" s="30">
        <v>163</v>
      </c>
      <c r="L481" s="30">
        <v>949</v>
      </c>
      <c r="M481" s="30">
        <v>715</v>
      </c>
      <c r="N481" s="30">
        <v>397</v>
      </c>
      <c r="O481" s="30">
        <v>1034</v>
      </c>
      <c r="P481" s="30">
        <v>13</v>
      </c>
      <c r="Q481" s="30">
        <v>1021</v>
      </c>
      <c r="R481" s="30">
        <v>631</v>
      </c>
      <c r="S481" s="30">
        <v>403</v>
      </c>
    </row>
    <row r="482" spans="2:19" s="31" customFormat="1" ht="8.25" customHeight="1" x14ac:dyDescent="0.3">
      <c r="B482" s="48">
        <v>151</v>
      </c>
      <c r="C482" s="29" t="str">
        <f>VLOOKUP(B482,[1]Tabelle1!$A$1:$C$68,2,FALSE)</f>
        <v>Gifhorn</v>
      </c>
      <c r="D482" s="52">
        <v>2013</v>
      </c>
      <c r="E482" s="30">
        <v>1038</v>
      </c>
      <c r="F482" s="30">
        <v>155</v>
      </c>
      <c r="G482" s="30">
        <v>883</v>
      </c>
      <c r="H482" s="30">
        <v>638</v>
      </c>
      <c r="I482" s="30">
        <v>400</v>
      </c>
      <c r="J482" s="30">
        <v>674</v>
      </c>
      <c r="K482" s="30">
        <v>156</v>
      </c>
      <c r="L482" s="30">
        <v>518</v>
      </c>
      <c r="M482" s="30">
        <v>444</v>
      </c>
      <c r="N482" s="30">
        <v>230</v>
      </c>
      <c r="O482" s="30">
        <v>364</v>
      </c>
      <c r="P482" s="30">
        <v>-1</v>
      </c>
      <c r="Q482" s="30">
        <v>365</v>
      </c>
      <c r="R482" s="30">
        <v>194</v>
      </c>
      <c r="S482" s="30">
        <v>170</v>
      </c>
    </row>
    <row r="483" spans="2:19" s="31" customFormat="1" ht="8.25" customHeight="1" x14ac:dyDescent="0.3">
      <c r="B483" s="48">
        <v>153</v>
      </c>
      <c r="C483" s="29" t="str">
        <f>VLOOKUP(B483,[1]Tabelle1!$A$1:$C$68,2,FALSE)</f>
        <v>Goslar</v>
      </c>
      <c r="D483" s="52">
        <v>2013</v>
      </c>
      <c r="E483" s="30">
        <v>1293</v>
      </c>
      <c r="F483" s="30">
        <v>146</v>
      </c>
      <c r="G483" s="30">
        <v>1147</v>
      </c>
      <c r="H483" s="30">
        <v>826</v>
      </c>
      <c r="I483" s="30">
        <v>467</v>
      </c>
      <c r="J483" s="30">
        <v>701</v>
      </c>
      <c r="K483" s="30">
        <v>143</v>
      </c>
      <c r="L483" s="30">
        <v>558</v>
      </c>
      <c r="M483" s="30">
        <v>435</v>
      </c>
      <c r="N483" s="30">
        <v>266</v>
      </c>
      <c r="O483" s="30">
        <v>592</v>
      </c>
      <c r="P483" s="30">
        <v>3</v>
      </c>
      <c r="Q483" s="30">
        <v>589</v>
      </c>
      <c r="R483" s="30">
        <v>391</v>
      </c>
      <c r="S483" s="30">
        <v>201</v>
      </c>
    </row>
    <row r="484" spans="2:19" s="31" customFormat="1" ht="8.25" customHeight="1" x14ac:dyDescent="0.3">
      <c r="B484" s="48">
        <v>154</v>
      </c>
      <c r="C484" s="29" t="str">
        <f>VLOOKUP(B484,[1]Tabelle1!$A$1:$C$68,2,FALSE)</f>
        <v>Helmstedt</v>
      </c>
      <c r="D484" s="52">
        <v>2013</v>
      </c>
      <c r="E484" s="30">
        <v>623</v>
      </c>
      <c r="F484" s="30">
        <v>69</v>
      </c>
      <c r="G484" s="30">
        <v>554</v>
      </c>
      <c r="H484" s="30">
        <v>428</v>
      </c>
      <c r="I484" s="30">
        <v>195</v>
      </c>
      <c r="J484" s="30">
        <v>482</v>
      </c>
      <c r="K484" s="30">
        <v>81</v>
      </c>
      <c r="L484" s="30">
        <v>401</v>
      </c>
      <c r="M484" s="30">
        <v>366</v>
      </c>
      <c r="N484" s="30">
        <v>116</v>
      </c>
      <c r="O484" s="30">
        <v>141</v>
      </c>
      <c r="P484" s="30">
        <v>-12</v>
      </c>
      <c r="Q484" s="30">
        <v>153</v>
      </c>
      <c r="R484" s="30">
        <v>62</v>
      </c>
      <c r="S484" s="30">
        <v>79</v>
      </c>
    </row>
    <row r="485" spans="2:19" s="31" customFormat="1" ht="8.25" customHeight="1" x14ac:dyDescent="0.3">
      <c r="B485" s="48">
        <v>155</v>
      </c>
      <c r="C485" s="29" t="str">
        <f>VLOOKUP(B485,[1]Tabelle1!$A$1:$C$68,2,FALSE)</f>
        <v>Northeim</v>
      </c>
      <c r="D485" s="52">
        <v>2013</v>
      </c>
      <c r="E485" s="30">
        <v>629</v>
      </c>
      <c r="F485" s="30">
        <v>113</v>
      </c>
      <c r="G485" s="30">
        <v>516</v>
      </c>
      <c r="H485" s="30">
        <v>355</v>
      </c>
      <c r="I485" s="30">
        <v>274</v>
      </c>
      <c r="J485" s="30">
        <v>447</v>
      </c>
      <c r="K485" s="30">
        <v>111</v>
      </c>
      <c r="L485" s="30">
        <v>336</v>
      </c>
      <c r="M485" s="30">
        <v>270</v>
      </c>
      <c r="N485" s="30">
        <v>177</v>
      </c>
      <c r="O485" s="30">
        <v>182</v>
      </c>
      <c r="P485" s="30">
        <v>2</v>
      </c>
      <c r="Q485" s="30">
        <v>180</v>
      </c>
      <c r="R485" s="30">
        <v>85</v>
      </c>
      <c r="S485" s="30">
        <v>97</v>
      </c>
    </row>
    <row r="486" spans="2:19" s="31" customFormat="1" ht="8.25" customHeight="1" x14ac:dyDescent="0.3">
      <c r="B486" s="48">
        <v>157</v>
      </c>
      <c r="C486" s="29" t="str">
        <f>VLOOKUP(B486,[1]Tabelle1!$A$1:$C$68,2,FALSE)</f>
        <v>Peine</v>
      </c>
      <c r="D486" s="52">
        <v>2013</v>
      </c>
      <c r="E486" s="30">
        <v>693</v>
      </c>
      <c r="F486" s="30">
        <v>97</v>
      </c>
      <c r="G486" s="30">
        <v>596</v>
      </c>
      <c r="H486" s="30">
        <v>410</v>
      </c>
      <c r="I486" s="30">
        <v>283</v>
      </c>
      <c r="J486" s="30">
        <v>399</v>
      </c>
      <c r="K486" s="30">
        <v>101</v>
      </c>
      <c r="L486" s="30">
        <v>298</v>
      </c>
      <c r="M486" s="30">
        <v>258</v>
      </c>
      <c r="N486" s="30">
        <v>141</v>
      </c>
      <c r="O486" s="30">
        <v>294</v>
      </c>
      <c r="P486" s="30">
        <v>-4</v>
      </c>
      <c r="Q486" s="30">
        <v>298</v>
      </c>
      <c r="R486" s="30">
        <v>152</v>
      </c>
      <c r="S486" s="30">
        <v>142</v>
      </c>
    </row>
    <row r="487" spans="2:19" s="31" customFormat="1" ht="8.25" customHeight="1" x14ac:dyDescent="0.3">
      <c r="B487" s="48">
        <v>158</v>
      </c>
      <c r="C487" s="29" t="str">
        <f>VLOOKUP(B487,[1]Tabelle1!$A$1:$C$68,2,FALSE)</f>
        <v>Wolfenbüttel</v>
      </c>
      <c r="D487" s="52">
        <v>2013</v>
      </c>
      <c r="E487" s="30">
        <v>698</v>
      </c>
      <c r="F487" s="30">
        <v>95</v>
      </c>
      <c r="G487" s="30">
        <v>603</v>
      </c>
      <c r="H487" s="30">
        <v>398</v>
      </c>
      <c r="I487" s="30">
        <v>300</v>
      </c>
      <c r="J487" s="30">
        <v>480</v>
      </c>
      <c r="K487" s="30">
        <v>110</v>
      </c>
      <c r="L487" s="30">
        <v>370</v>
      </c>
      <c r="M487" s="30">
        <v>322</v>
      </c>
      <c r="N487" s="30">
        <v>158</v>
      </c>
      <c r="O487" s="30">
        <v>218</v>
      </c>
      <c r="P487" s="30">
        <v>-15</v>
      </c>
      <c r="Q487" s="30">
        <v>233</v>
      </c>
      <c r="R487" s="30">
        <v>76</v>
      </c>
      <c r="S487" s="30">
        <v>142</v>
      </c>
    </row>
    <row r="488" spans="2:19" s="31" customFormat="1" ht="8.25" customHeight="1" x14ac:dyDescent="0.3">
      <c r="B488" s="48">
        <v>159</v>
      </c>
      <c r="C488" s="29" t="str">
        <f>VLOOKUP(B488,[1]Tabelle1!$A$1:$C$68,2,FALSE)</f>
        <v>Göttingen</v>
      </c>
      <c r="D488" s="52">
        <v>2013</v>
      </c>
      <c r="E488" s="30">
        <v>10266</v>
      </c>
      <c r="F488" s="30">
        <v>2564</v>
      </c>
      <c r="G488" s="30">
        <v>7702</v>
      </c>
      <c r="H488" s="30">
        <v>5449</v>
      </c>
      <c r="I488" s="30">
        <v>4817</v>
      </c>
      <c r="J488" s="30">
        <v>2906</v>
      </c>
      <c r="K488" s="30">
        <v>648</v>
      </c>
      <c r="L488" s="30">
        <v>2258</v>
      </c>
      <c r="M488" s="30">
        <v>1426</v>
      </c>
      <c r="N488" s="30">
        <v>1480</v>
      </c>
      <c r="O488" s="30">
        <v>7360</v>
      </c>
      <c r="P488" s="30">
        <v>1916</v>
      </c>
      <c r="Q488" s="30">
        <v>5444</v>
      </c>
      <c r="R488" s="30">
        <v>4023</v>
      </c>
      <c r="S488" s="30">
        <v>3337</v>
      </c>
    </row>
    <row r="489" spans="2:19" s="35" customFormat="1" ht="16.5" customHeight="1" x14ac:dyDescent="0.3">
      <c r="B489" s="50">
        <v>1</v>
      </c>
      <c r="C489" s="33" t="str">
        <f>VLOOKUP(B489,[1]Tabelle1!$A$1:$C$68,2,FALSE)</f>
        <v>Statistische Region Braunschweig</v>
      </c>
      <c r="D489" s="53">
        <v>2013</v>
      </c>
      <c r="E489" s="34">
        <v>26058</v>
      </c>
      <c r="F489" s="34">
        <v>3866</v>
      </c>
      <c r="G489" s="34">
        <v>22192</v>
      </c>
      <c r="H489" s="34">
        <v>15237</v>
      </c>
      <c r="I489" s="34">
        <v>10821</v>
      </c>
      <c r="J489" s="34">
        <v>10069</v>
      </c>
      <c r="K489" s="34">
        <v>2035</v>
      </c>
      <c r="L489" s="34">
        <v>8034</v>
      </c>
      <c r="M489" s="34">
        <v>6091</v>
      </c>
      <c r="N489" s="34">
        <v>3978</v>
      </c>
      <c r="O489" s="34">
        <v>15989</v>
      </c>
      <c r="P489" s="34">
        <v>1831</v>
      </c>
      <c r="Q489" s="34">
        <v>14158</v>
      </c>
      <c r="R489" s="34">
        <v>9146</v>
      </c>
      <c r="S489" s="34">
        <v>6843</v>
      </c>
    </row>
    <row r="490" spans="2:19" s="31" customFormat="1" ht="8.25" customHeight="1" x14ac:dyDescent="0.3">
      <c r="B490" s="48">
        <v>241</v>
      </c>
      <c r="C490" s="29" t="str">
        <f>VLOOKUP(B490,[1]Tabelle1!$A$1:$C$68,2,FALSE)</f>
        <v>Region Hannover</v>
      </c>
      <c r="D490" s="52">
        <v>2013</v>
      </c>
      <c r="E490" s="30">
        <v>14010</v>
      </c>
      <c r="F490" s="30">
        <v>1562</v>
      </c>
      <c r="G490" s="30">
        <v>12448</v>
      </c>
      <c r="H490" s="30">
        <v>8326</v>
      </c>
      <c r="I490" s="30">
        <v>5684</v>
      </c>
      <c r="J490" s="30">
        <v>9347</v>
      </c>
      <c r="K490" s="30">
        <v>1863</v>
      </c>
      <c r="L490" s="30">
        <v>7484</v>
      </c>
      <c r="M490" s="30">
        <v>5850</v>
      </c>
      <c r="N490" s="30">
        <v>3497</v>
      </c>
      <c r="O490" s="30">
        <v>4663</v>
      </c>
      <c r="P490" s="30">
        <v>-301</v>
      </c>
      <c r="Q490" s="30">
        <v>4964</v>
      </c>
      <c r="R490" s="30">
        <v>2476</v>
      </c>
      <c r="S490" s="30">
        <v>2187</v>
      </c>
    </row>
    <row r="491" spans="2:19" s="31" customFormat="1" ht="8.25" customHeight="1" x14ac:dyDescent="0.3">
      <c r="B491" s="48">
        <v>241001</v>
      </c>
      <c r="C491" s="29" t="str">
        <f>VLOOKUP(B491,[1]Tabelle1!$A$1:$C$68,2,FALSE)</f>
        <v>dav. Hannover, Lhst.</v>
      </c>
      <c r="D491" s="52">
        <v>2013</v>
      </c>
      <c r="E491" s="30">
        <v>8720</v>
      </c>
      <c r="F491" s="30">
        <v>872</v>
      </c>
      <c r="G491" s="30">
        <v>7848</v>
      </c>
      <c r="H491" s="30">
        <v>5024</v>
      </c>
      <c r="I491" s="30">
        <v>3696</v>
      </c>
      <c r="J491" s="30">
        <v>5691</v>
      </c>
      <c r="K491" s="30">
        <v>1002</v>
      </c>
      <c r="L491" s="30">
        <v>4689</v>
      </c>
      <c r="M491" s="30">
        <v>3551</v>
      </c>
      <c r="N491" s="30">
        <v>2140</v>
      </c>
      <c r="O491" s="30">
        <v>3029</v>
      </c>
      <c r="P491" s="30">
        <v>-130</v>
      </c>
      <c r="Q491" s="30">
        <v>3159</v>
      </c>
      <c r="R491" s="30">
        <v>1473</v>
      </c>
      <c r="S491" s="30">
        <v>1556</v>
      </c>
    </row>
    <row r="492" spans="2:19" s="31" customFormat="1" ht="8.25" customHeight="1" x14ac:dyDescent="0.3">
      <c r="B492" s="48">
        <v>241999</v>
      </c>
      <c r="C492" s="29" t="str">
        <f>VLOOKUP(B492,[1]Tabelle1!$A$1:$C$68,2,FALSE)</f>
        <v>dav. Hannover, Umland</v>
      </c>
      <c r="D492" s="52">
        <v>2013</v>
      </c>
      <c r="E492" s="30">
        <v>5290</v>
      </c>
      <c r="F492" s="30">
        <v>690</v>
      </c>
      <c r="G492" s="30">
        <v>4600</v>
      </c>
      <c r="H492" s="30">
        <v>3302</v>
      </c>
      <c r="I492" s="30">
        <v>1988</v>
      </c>
      <c r="J492" s="30">
        <v>3656</v>
      </c>
      <c r="K492" s="30">
        <v>861</v>
      </c>
      <c r="L492" s="30">
        <v>2795</v>
      </c>
      <c r="M492" s="30">
        <v>2299</v>
      </c>
      <c r="N492" s="30">
        <v>1357</v>
      </c>
      <c r="O492" s="30">
        <v>1634</v>
      </c>
      <c r="P492" s="30">
        <v>-171</v>
      </c>
      <c r="Q492" s="30">
        <v>1805</v>
      </c>
      <c r="R492" s="30">
        <v>1003</v>
      </c>
      <c r="S492" s="30">
        <v>631</v>
      </c>
    </row>
    <row r="493" spans="2:19" s="31" customFormat="1" ht="8.25" customHeight="1" x14ac:dyDescent="0.3">
      <c r="B493" s="48">
        <v>251</v>
      </c>
      <c r="C493" s="29" t="str">
        <f>VLOOKUP(B493,[1]Tabelle1!$A$1:$C$68,2,FALSE)</f>
        <v>Diepholz</v>
      </c>
      <c r="D493" s="52">
        <v>2013</v>
      </c>
      <c r="E493" s="30">
        <v>3716</v>
      </c>
      <c r="F493" s="30">
        <v>161</v>
      </c>
      <c r="G493" s="30">
        <v>3555</v>
      </c>
      <c r="H493" s="30">
        <v>2246</v>
      </c>
      <c r="I493" s="30">
        <v>1470</v>
      </c>
      <c r="J493" s="30">
        <v>3317</v>
      </c>
      <c r="K493" s="30">
        <v>215</v>
      </c>
      <c r="L493" s="30">
        <v>3102</v>
      </c>
      <c r="M493" s="30">
        <v>1983</v>
      </c>
      <c r="N493" s="30">
        <v>1334</v>
      </c>
      <c r="O493" s="30">
        <v>399</v>
      </c>
      <c r="P493" s="30">
        <v>-54</v>
      </c>
      <c r="Q493" s="30">
        <v>453</v>
      </c>
      <c r="R493" s="30">
        <v>263</v>
      </c>
      <c r="S493" s="30">
        <v>136</v>
      </c>
    </row>
    <row r="494" spans="2:19" s="31" customFormat="1" ht="8.25" customHeight="1" x14ac:dyDescent="0.3">
      <c r="B494" s="48">
        <v>252</v>
      </c>
      <c r="C494" s="29" t="str">
        <f>VLOOKUP(B494,[1]Tabelle1!$A$1:$C$68,2,FALSE)</f>
        <v>Hameln-Pyrmont</v>
      </c>
      <c r="D494" s="52">
        <v>2013</v>
      </c>
      <c r="E494" s="30">
        <v>1087</v>
      </c>
      <c r="F494" s="30">
        <v>164</v>
      </c>
      <c r="G494" s="30">
        <v>923</v>
      </c>
      <c r="H494" s="30">
        <v>599</v>
      </c>
      <c r="I494" s="30">
        <v>488</v>
      </c>
      <c r="J494" s="30">
        <v>716</v>
      </c>
      <c r="K494" s="30">
        <v>175</v>
      </c>
      <c r="L494" s="30">
        <v>541</v>
      </c>
      <c r="M494" s="30">
        <v>412</v>
      </c>
      <c r="N494" s="30">
        <v>304</v>
      </c>
      <c r="O494" s="30">
        <v>371</v>
      </c>
      <c r="P494" s="30">
        <v>-11</v>
      </c>
      <c r="Q494" s="30">
        <v>382</v>
      </c>
      <c r="R494" s="30">
        <v>187</v>
      </c>
      <c r="S494" s="30">
        <v>184</v>
      </c>
    </row>
    <row r="495" spans="2:19" s="31" customFormat="1" ht="8.25" customHeight="1" x14ac:dyDescent="0.3">
      <c r="B495" s="48">
        <v>254</v>
      </c>
      <c r="C495" s="29" t="str">
        <f>VLOOKUP(B495,[1]Tabelle1!$A$1:$C$68,2,FALSE)</f>
        <v>Hildesheim</v>
      </c>
      <c r="D495" s="52">
        <v>2013</v>
      </c>
      <c r="E495" s="30">
        <v>2077</v>
      </c>
      <c r="F495" s="30">
        <v>269</v>
      </c>
      <c r="G495" s="30">
        <v>1808</v>
      </c>
      <c r="H495" s="30">
        <v>1166</v>
      </c>
      <c r="I495" s="30">
        <v>911</v>
      </c>
      <c r="J495" s="30">
        <v>1524</v>
      </c>
      <c r="K495" s="30">
        <v>304</v>
      </c>
      <c r="L495" s="30">
        <v>1220</v>
      </c>
      <c r="M495" s="30">
        <v>861</v>
      </c>
      <c r="N495" s="30">
        <v>663</v>
      </c>
      <c r="O495" s="30">
        <v>553</v>
      </c>
      <c r="P495" s="30">
        <v>-35</v>
      </c>
      <c r="Q495" s="30">
        <v>588</v>
      </c>
      <c r="R495" s="30">
        <v>305</v>
      </c>
      <c r="S495" s="30">
        <v>248</v>
      </c>
    </row>
    <row r="496" spans="2:19" s="31" customFormat="1" ht="8.25" customHeight="1" x14ac:dyDescent="0.3">
      <c r="B496" s="48">
        <v>255</v>
      </c>
      <c r="C496" s="29" t="str">
        <f>VLOOKUP(B496,[1]Tabelle1!$A$1:$C$68,2,FALSE)</f>
        <v>Holzminden</v>
      </c>
      <c r="D496" s="52">
        <v>2013</v>
      </c>
      <c r="E496" s="30">
        <v>353</v>
      </c>
      <c r="F496" s="30">
        <v>78</v>
      </c>
      <c r="G496" s="30">
        <v>275</v>
      </c>
      <c r="H496" s="30">
        <v>211</v>
      </c>
      <c r="I496" s="30">
        <v>142</v>
      </c>
      <c r="J496" s="30">
        <v>259</v>
      </c>
      <c r="K496" s="30">
        <v>74</v>
      </c>
      <c r="L496" s="30">
        <v>185</v>
      </c>
      <c r="M496" s="30">
        <v>165</v>
      </c>
      <c r="N496" s="30">
        <v>94</v>
      </c>
      <c r="O496" s="30">
        <v>94</v>
      </c>
      <c r="P496" s="30">
        <v>4</v>
      </c>
      <c r="Q496" s="30">
        <v>90</v>
      </c>
      <c r="R496" s="30">
        <v>46</v>
      </c>
      <c r="S496" s="30">
        <v>48</v>
      </c>
    </row>
    <row r="497" spans="2:19" s="31" customFormat="1" ht="8.25" customHeight="1" x14ac:dyDescent="0.3">
      <c r="B497" s="48">
        <v>256</v>
      </c>
      <c r="C497" s="29" t="str">
        <f>VLOOKUP(B497,[1]Tabelle1!$A$1:$C$68,2,FALSE)</f>
        <v>Nienburg (Weser)</v>
      </c>
      <c r="D497" s="52">
        <v>2013</v>
      </c>
      <c r="E497" s="30">
        <v>2716</v>
      </c>
      <c r="F497" s="30">
        <v>95</v>
      </c>
      <c r="G497" s="30">
        <v>2621</v>
      </c>
      <c r="H497" s="30">
        <v>1694</v>
      </c>
      <c r="I497" s="30">
        <v>1022</v>
      </c>
      <c r="J497" s="30">
        <v>2487</v>
      </c>
      <c r="K497" s="30">
        <v>90</v>
      </c>
      <c r="L497" s="30">
        <v>2397</v>
      </c>
      <c r="M497" s="30">
        <v>1597</v>
      </c>
      <c r="N497" s="30">
        <v>890</v>
      </c>
      <c r="O497" s="30">
        <v>229</v>
      </c>
      <c r="P497" s="30">
        <v>5</v>
      </c>
      <c r="Q497" s="30">
        <v>224</v>
      </c>
      <c r="R497" s="30">
        <v>97</v>
      </c>
      <c r="S497" s="30">
        <v>132</v>
      </c>
    </row>
    <row r="498" spans="2:19" s="31" customFormat="1" ht="8.25" customHeight="1" x14ac:dyDescent="0.3">
      <c r="B498" s="48">
        <v>257</v>
      </c>
      <c r="C498" s="29" t="str">
        <f>VLOOKUP(B498,[1]Tabelle1!$A$1:$C$68,2,FALSE)</f>
        <v>Schaumburg</v>
      </c>
      <c r="D498" s="52">
        <v>2013</v>
      </c>
      <c r="E498" s="30">
        <v>1026</v>
      </c>
      <c r="F498" s="30">
        <v>138</v>
      </c>
      <c r="G498" s="30">
        <v>888</v>
      </c>
      <c r="H498" s="30">
        <v>679</v>
      </c>
      <c r="I498" s="30">
        <v>347</v>
      </c>
      <c r="J498" s="30">
        <v>750</v>
      </c>
      <c r="K498" s="30">
        <v>179</v>
      </c>
      <c r="L498" s="30">
        <v>571</v>
      </c>
      <c r="M498" s="30">
        <v>514</v>
      </c>
      <c r="N498" s="30">
        <v>236</v>
      </c>
      <c r="O498" s="30">
        <v>276</v>
      </c>
      <c r="P498" s="30">
        <v>-41</v>
      </c>
      <c r="Q498" s="30">
        <v>317</v>
      </c>
      <c r="R498" s="30">
        <v>165</v>
      </c>
      <c r="S498" s="30">
        <v>111</v>
      </c>
    </row>
    <row r="499" spans="2:19" s="35" customFormat="1" ht="16.5" customHeight="1" x14ac:dyDescent="0.3">
      <c r="B499" s="50">
        <v>2</v>
      </c>
      <c r="C499" s="33" t="str">
        <f>VLOOKUP(B499,[1]Tabelle1!$A$1:$C$68,2,FALSE)</f>
        <v>Statistische Region Hannover</v>
      </c>
      <c r="D499" s="53">
        <v>2013</v>
      </c>
      <c r="E499" s="34">
        <v>24985</v>
      </c>
      <c r="F499" s="34">
        <v>2467</v>
      </c>
      <c r="G499" s="34">
        <v>22518</v>
      </c>
      <c r="H499" s="34">
        <v>14921</v>
      </c>
      <c r="I499" s="34">
        <v>10064</v>
      </c>
      <c r="J499" s="34">
        <v>18400</v>
      </c>
      <c r="K499" s="34">
        <v>2900</v>
      </c>
      <c r="L499" s="34">
        <v>15500</v>
      </c>
      <c r="M499" s="34">
        <v>11382</v>
      </c>
      <c r="N499" s="34">
        <v>7018</v>
      </c>
      <c r="O499" s="34">
        <v>6585</v>
      </c>
      <c r="P499" s="34">
        <v>-433</v>
      </c>
      <c r="Q499" s="34">
        <v>7018</v>
      </c>
      <c r="R499" s="34">
        <v>3539</v>
      </c>
      <c r="S499" s="34">
        <v>3046</v>
      </c>
    </row>
    <row r="500" spans="2:19" s="31" customFormat="1" ht="8.25" customHeight="1" x14ac:dyDescent="0.3">
      <c r="B500" s="48">
        <v>351</v>
      </c>
      <c r="C500" s="29" t="str">
        <f>VLOOKUP(B500,[1]Tabelle1!$A$1:$C$68,2,FALSE)</f>
        <v>Celle</v>
      </c>
      <c r="D500" s="52">
        <v>2013</v>
      </c>
      <c r="E500" s="30">
        <v>1153</v>
      </c>
      <c r="F500" s="30">
        <v>246</v>
      </c>
      <c r="G500" s="30">
        <v>907</v>
      </c>
      <c r="H500" s="30">
        <v>673</v>
      </c>
      <c r="I500" s="30">
        <v>480</v>
      </c>
      <c r="J500" s="30">
        <v>835</v>
      </c>
      <c r="K500" s="30">
        <v>237</v>
      </c>
      <c r="L500" s="30">
        <v>598</v>
      </c>
      <c r="M500" s="30">
        <v>494</v>
      </c>
      <c r="N500" s="30">
        <v>341</v>
      </c>
      <c r="O500" s="30">
        <v>318</v>
      </c>
      <c r="P500" s="30">
        <v>9</v>
      </c>
      <c r="Q500" s="30">
        <v>309</v>
      </c>
      <c r="R500" s="30">
        <v>179</v>
      </c>
      <c r="S500" s="30">
        <v>139</v>
      </c>
    </row>
    <row r="501" spans="2:19" s="31" customFormat="1" ht="8.25" customHeight="1" x14ac:dyDescent="0.3">
      <c r="B501" s="48">
        <v>352</v>
      </c>
      <c r="C501" s="29" t="str">
        <f>VLOOKUP(B501,[1]Tabelle1!$A$1:$C$68,2,FALSE)</f>
        <v>Cuxhaven</v>
      </c>
      <c r="D501" s="52">
        <v>2013</v>
      </c>
      <c r="E501" s="30">
        <v>1288</v>
      </c>
      <c r="F501" s="30">
        <v>186</v>
      </c>
      <c r="G501" s="30">
        <v>1102</v>
      </c>
      <c r="H501" s="30">
        <v>789</v>
      </c>
      <c r="I501" s="30">
        <v>499</v>
      </c>
      <c r="J501" s="30">
        <v>1134</v>
      </c>
      <c r="K501" s="30">
        <v>217</v>
      </c>
      <c r="L501" s="30">
        <v>917</v>
      </c>
      <c r="M501" s="30">
        <v>738</v>
      </c>
      <c r="N501" s="30">
        <v>396</v>
      </c>
      <c r="O501" s="30">
        <v>154</v>
      </c>
      <c r="P501" s="30">
        <v>-31</v>
      </c>
      <c r="Q501" s="30">
        <v>185</v>
      </c>
      <c r="R501" s="30">
        <v>51</v>
      </c>
      <c r="S501" s="30">
        <v>103</v>
      </c>
    </row>
    <row r="502" spans="2:19" s="31" customFormat="1" ht="8.25" customHeight="1" x14ac:dyDescent="0.3">
      <c r="B502" s="48">
        <v>353</v>
      </c>
      <c r="C502" s="29" t="str">
        <f>VLOOKUP(B502,[1]Tabelle1!$A$1:$C$68,2,FALSE)</f>
        <v>Harburg</v>
      </c>
      <c r="D502" s="52">
        <v>2013</v>
      </c>
      <c r="E502" s="30">
        <v>2633</v>
      </c>
      <c r="F502" s="30">
        <v>317</v>
      </c>
      <c r="G502" s="30">
        <v>2316</v>
      </c>
      <c r="H502" s="30">
        <v>1701</v>
      </c>
      <c r="I502" s="30">
        <v>932</v>
      </c>
      <c r="J502" s="30">
        <v>1847</v>
      </c>
      <c r="K502" s="30">
        <v>298</v>
      </c>
      <c r="L502" s="30">
        <v>1549</v>
      </c>
      <c r="M502" s="30">
        <v>1302</v>
      </c>
      <c r="N502" s="30">
        <v>545</v>
      </c>
      <c r="O502" s="30">
        <v>786</v>
      </c>
      <c r="P502" s="30">
        <v>19</v>
      </c>
      <c r="Q502" s="30">
        <v>767</v>
      </c>
      <c r="R502" s="30">
        <v>399</v>
      </c>
      <c r="S502" s="30">
        <v>387</v>
      </c>
    </row>
    <row r="503" spans="2:19" s="31" customFormat="1" ht="8.25" customHeight="1" x14ac:dyDescent="0.3">
      <c r="B503" s="48">
        <v>354</v>
      </c>
      <c r="C503" s="29" t="str">
        <f>VLOOKUP(B503,[1]Tabelle1!$A$1:$C$68,2,FALSE)</f>
        <v>Lüchow-Dannenberg</v>
      </c>
      <c r="D503" s="52">
        <v>2013</v>
      </c>
      <c r="E503" s="30">
        <v>719</v>
      </c>
      <c r="F503" s="30">
        <v>56</v>
      </c>
      <c r="G503" s="30">
        <v>663</v>
      </c>
      <c r="H503" s="30">
        <v>513</v>
      </c>
      <c r="I503" s="30">
        <v>206</v>
      </c>
      <c r="J503" s="30">
        <v>548</v>
      </c>
      <c r="K503" s="30">
        <v>77</v>
      </c>
      <c r="L503" s="30">
        <v>471</v>
      </c>
      <c r="M503" s="30">
        <v>407</v>
      </c>
      <c r="N503" s="30">
        <v>141</v>
      </c>
      <c r="O503" s="30">
        <v>171</v>
      </c>
      <c r="P503" s="30">
        <v>-21</v>
      </c>
      <c r="Q503" s="30">
        <v>192</v>
      </c>
      <c r="R503" s="30">
        <v>106</v>
      </c>
      <c r="S503" s="30">
        <v>65</v>
      </c>
    </row>
    <row r="504" spans="2:19" s="31" customFormat="1" ht="8.25" customHeight="1" x14ac:dyDescent="0.3">
      <c r="B504" s="48">
        <v>355</v>
      </c>
      <c r="C504" s="29" t="str">
        <f>VLOOKUP(B504,[1]Tabelle1!$A$1:$C$68,2,FALSE)</f>
        <v>Lüneburg</v>
      </c>
      <c r="D504" s="52">
        <v>2013</v>
      </c>
      <c r="E504" s="30">
        <v>1389</v>
      </c>
      <c r="F504" s="30">
        <v>236</v>
      </c>
      <c r="G504" s="30">
        <v>1153</v>
      </c>
      <c r="H504" s="30">
        <v>802</v>
      </c>
      <c r="I504" s="30">
        <v>587</v>
      </c>
      <c r="J504" s="30">
        <v>1074</v>
      </c>
      <c r="K504" s="30">
        <v>246</v>
      </c>
      <c r="L504" s="30">
        <v>828</v>
      </c>
      <c r="M504" s="30">
        <v>665</v>
      </c>
      <c r="N504" s="30">
        <v>409</v>
      </c>
      <c r="O504" s="30">
        <v>315</v>
      </c>
      <c r="P504" s="30">
        <v>-10</v>
      </c>
      <c r="Q504" s="30">
        <v>325</v>
      </c>
      <c r="R504" s="30">
        <v>137</v>
      </c>
      <c r="S504" s="30">
        <v>178</v>
      </c>
    </row>
    <row r="505" spans="2:19" s="31" customFormat="1" ht="8.25" customHeight="1" x14ac:dyDescent="0.3">
      <c r="B505" s="48">
        <v>356</v>
      </c>
      <c r="C505" s="29" t="str">
        <f>VLOOKUP(B505,[1]Tabelle1!$A$1:$C$68,2,FALSE)</f>
        <v>Osterholz</v>
      </c>
      <c r="D505" s="52">
        <v>2013</v>
      </c>
      <c r="E505" s="30">
        <v>525</v>
      </c>
      <c r="F505" s="30">
        <v>78</v>
      </c>
      <c r="G505" s="30">
        <v>447</v>
      </c>
      <c r="H505" s="30">
        <v>322</v>
      </c>
      <c r="I505" s="30">
        <v>203</v>
      </c>
      <c r="J505" s="30">
        <v>446</v>
      </c>
      <c r="K505" s="30">
        <v>130</v>
      </c>
      <c r="L505" s="30">
        <v>316</v>
      </c>
      <c r="M505" s="30">
        <v>292</v>
      </c>
      <c r="N505" s="30">
        <v>154</v>
      </c>
      <c r="O505" s="30">
        <v>79</v>
      </c>
      <c r="P505" s="30">
        <v>-52</v>
      </c>
      <c r="Q505" s="30">
        <v>131</v>
      </c>
      <c r="R505" s="30">
        <v>30</v>
      </c>
      <c r="S505" s="30">
        <v>49</v>
      </c>
    </row>
    <row r="506" spans="2:19" s="31" customFormat="1" ht="8.25" customHeight="1" x14ac:dyDescent="0.3">
      <c r="B506" s="48">
        <v>357</v>
      </c>
      <c r="C506" s="29" t="str">
        <f>VLOOKUP(B506,[1]Tabelle1!$A$1:$C$68,2,FALSE)</f>
        <v>Rotenburg (Wümme)</v>
      </c>
      <c r="D506" s="52">
        <v>2013</v>
      </c>
      <c r="E506" s="30">
        <v>1066</v>
      </c>
      <c r="F506" s="30">
        <v>131</v>
      </c>
      <c r="G506" s="30">
        <v>935</v>
      </c>
      <c r="H506" s="30">
        <v>688</v>
      </c>
      <c r="I506" s="30">
        <v>378</v>
      </c>
      <c r="J506" s="30">
        <v>793</v>
      </c>
      <c r="K506" s="30">
        <v>161</v>
      </c>
      <c r="L506" s="30">
        <v>632</v>
      </c>
      <c r="M506" s="30">
        <v>521</v>
      </c>
      <c r="N506" s="30">
        <v>272</v>
      </c>
      <c r="O506" s="30">
        <v>273</v>
      </c>
      <c r="P506" s="30">
        <v>-30</v>
      </c>
      <c r="Q506" s="30">
        <v>303</v>
      </c>
      <c r="R506" s="30">
        <v>167</v>
      </c>
      <c r="S506" s="30">
        <v>106</v>
      </c>
    </row>
    <row r="507" spans="2:19" s="31" customFormat="1" ht="8.25" customHeight="1" x14ac:dyDescent="0.3">
      <c r="B507" s="48">
        <v>358</v>
      </c>
      <c r="C507" s="29" t="str">
        <f>VLOOKUP(B507,[1]Tabelle1!$A$1:$C$68,2,FALSE)</f>
        <v>Heidekreis</v>
      </c>
      <c r="D507" s="52">
        <v>2013</v>
      </c>
      <c r="E507" s="30">
        <v>1128</v>
      </c>
      <c r="F507" s="30">
        <v>148</v>
      </c>
      <c r="G507" s="30">
        <v>980</v>
      </c>
      <c r="H507" s="30">
        <v>642</v>
      </c>
      <c r="I507" s="30">
        <v>486</v>
      </c>
      <c r="J507" s="30">
        <v>730</v>
      </c>
      <c r="K507" s="30">
        <v>126</v>
      </c>
      <c r="L507" s="30">
        <v>604</v>
      </c>
      <c r="M507" s="30">
        <v>435</v>
      </c>
      <c r="N507" s="30">
        <v>295</v>
      </c>
      <c r="O507" s="30">
        <v>398</v>
      </c>
      <c r="P507" s="30">
        <v>22</v>
      </c>
      <c r="Q507" s="30">
        <v>376</v>
      </c>
      <c r="R507" s="30">
        <v>207</v>
      </c>
      <c r="S507" s="30">
        <v>191</v>
      </c>
    </row>
    <row r="508" spans="2:19" s="31" customFormat="1" ht="8.25" customHeight="1" x14ac:dyDescent="0.3">
      <c r="B508" s="48">
        <v>359</v>
      </c>
      <c r="C508" s="29" t="str">
        <f>VLOOKUP(B508,[1]Tabelle1!$A$1:$C$68,2,FALSE)</f>
        <v>Stade</v>
      </c>
      <c r="D508" s="52">
        <v>2013</v>
      </c>
      <c r="E508" s="30">
        <v>3720</v>
      </c>
      <c r="F508" s="30">
        <v>225</v>
      </c>
      <c r="G508" s="30">
        <v>3495</v>
      </c>
      <c r="H508" s="30">
        <v>3072</v>
      </c>
      <c r="I508" s="30">
        <v>648</v>
      </c>
      <c r="J508" s="30">
        <v>2970</v>
      </c>
      <c r="K508" s="30">
        <v>243</v>
      </c>
      <c r="L508" s="30">
        <v>2727</v>
      </c>
      <c r="M508" s="30">
        <v>2561</v>
      </c>
      <c r="N508" s="30">
        <v>409</v>
      </c>
      <c r="O508" s="30">
        <v>750</v>
      </c>
      <c r="P508" s="30">
        <v>-18</v>
      </c>
      <c r="Q508" s="30">
        <v>768</v>
      </c>
      <c r="R508" s="30">
        <v>511</v>
      </c>
      <c r="S508" s="30">
        <v>239</v>
      </c>
    </row>
    <row r="509" spans="2:19" s="31" customFormat="1" ht="8.25" customHeight="1" x14ac:dyDescent="0.3">
      <c r="B509" s="48">
        <v>360</v>
      </c>
      <c r="C509" s="29" t="str">
        <f>VLOOKUP(B509,[1]Tabelle1!$A$1:$C$68,2,FALSE)</f>
        <v>Uelzen</v>
      </c>
      <c r="D509" s="52">
        <v>2013</v>
      </c>
      <c r="E509" s="30">
        <v>581</v>
      </c>
      <c r="F509" s="30">
        <v>99</v>
      </c>
      <c r="G509" s="30">
        <v>482</v>
      </c>
      <c r="H509" s="30">
        <v>347</v>
      </c>
      <c r="I509" s="30">
        <v>234</v>
      </c>
      <c r="J509" s="30">
        <v>343</v>
      </c>
      <c r="K509" s="30">
        <v>94</v>
      </c>
      <c r="L509" s="30">
        <v>249</v>
      </c>
      <c r="M509" s="30">
        <v>206</v>
      </c>
      <c r="N509" s="30">
        <v>137</v>
      </c>
      <c r="O509" s="30">
        <v>238</v>
      </c>
      <c r="P509" s="30">
        <v>5</v>
      </c>
      <c r="Q509" s="30">
        <v>233</v>
      </c>
      <c r="R509" s="30">
        <v>141</v>
      </c>
      <c r="S509" s="30">
        <v>97</v>
      </c>
    </row>
    <row r="510" spans="2:19" s="31" customFormat="1" ht="8.25" customHeight="1" x14ac:dyDescent="0.3">
      <c r="B510" s="48">
        <v>361</v>
      </c>
      <c r="C510" s="29" t="str">
        <f>VLOOKUP(B510,[1]Tabelle1!$A$1:$C$68,2,FALSE)</f>
        <v>Verden</v>
      </c>
      <c r="D510" s="52">
        <v>2013</v>
      </c>
      <c r="E510" s="30">
        <v>820</v>
      </c>
      <c r="F510" s="30">
        <v>157</v>
      </c>
      <c r="G510" s="30">
        <v>663</v>
      </c>
      <c r="H510" s="30">
        <v>503</v>
      </c>
      <c r="I510" s="30">
        <v>317</v>
      </c>
      <c r="J510" s="30">
        <v>638</v>
      </c>
      <c r="K510" s="30">
        <v>192</v>
      </c>
      <c r="L510" s="30">
        <v>446</v>
      </c>
      <c r="M510" s="30">
        <v>404</v>
      </c>
      <c r="N510" s="30">
        <v>234</v>
      </c>
      <c r="O510" s="30">
        <v>182</v>
      </c>
      <c r="P510" s="30">
        <v>-35</v>
      </c>
      <c r="Q510" s="30">
        <v>217</v>
      </c>
      <c r="R510" s="30">
        <v>99</v>
      </c>
      <c r="S510" s="30">
        <v>83</v>
      </c>
    </row>
    <row r="511" spans="2:19" s="35" customFormat="1" ht="16.5" customHeight="1" x14ac:dyDescent="0.3">
      <c r="B511" s="50">
        <v>3</v>
      </c>
      <c r="C511" s="33" t="str">
        <f>VLOOKUP(B511,[1]Tabelle1!$A$1:$C$68,2,FALSE)</f>
        <v>Statistische Region Lüneburg</v>
      </c>
      <c r="D511" s="53">
        <v>2013</v>
      </c>
      <c r="E511" s="34">
        <v>15022</v>
      </c>
      <c r="F511" s="34">
        <v>1879</v>
      </c>
      <c r="G511" s="34">
        <v>13143</v>
      </c>
      <c r="H511" s="34">
        <v>10052</v>
      </c>
      <c r="I511" s="34">
        <v>4970</v>
      </c>
      <c r="J511" s="34">
        <v>11358</v>
      </c>
      <c r="K511" s="34">
        <v>2021</v>
      </c>
      <c r="L511" s="34">
        <v>9337</v>
      </c>
      <c r="M511" s="34">
        <v>8025</v>
      </c>
      <c r="N511" s="34">
        <v>3333</v>
      </c>
      <c r="O511" s="34">
        <v>3664</v>
      </c>
      <c r="P511" s="34">
        <v>-142</v>
      </c>
      <c r="Q511" s="34">
        <v>3806</v>
      </c>
      <c r="R511" s="34">
        <v>2027</v>
      </c>
      <c r="S511" s="34">
        <v>1637</v>
      </c>
    </row>
    <row r="512" spans="2:19" s="31" customFormat="1" ht="8.25" customHeight="1" x14ac:dyDescent="0.3">
      <c r="B512" s="48">
        <v>401</v>
      </c>
      <c r="C512" s="29" t="str">
        <f>VLOOKUP(B512,[1]Tabelle1!$A$1:$C$68,2,FALSE)</f>
        <v>Delmenhorst, Stadt</v>
      </c>
      <c r="D512" s="52">
        <v>2013</v>
      </c>
      <c r="E512" s="30">
        <v>862</v>
      </c>
      <c r="F512" s="30">
        <v>94</v>
      </c>
      <c r="G512" s="30">
        <v>768</v>
      </c>
      <c r="H512" s="30">
        <v>492</v>
      </c>
      <c r="I512" s="30">
        <v>370</v>
      </c>
      <c r="J512" s="30">
        <v>461</v>
      </c>
      <c r="K512" s="30">
        <v>97</v>
      </c>
      <c r="L512" s="30">
        <v>364</v>
      </c>
      <c r="M512" s="30">
        <v>276</v>
      </c>
      <c r="N512" s="30">
        <v>185</v>
      </c>
      <c r="O512" s="30">
        <v>401</v>
      </c>
      <c r="P512" s="30">
        <v>-3</v>
      </c>
      <c r="Q512" s="30">
        <v>404</v>
      </c>
      <c r="R512" s="30">
        <v>216</v>
      </c>
      <c r="S512" s="30">
        <v>185</v>
      </c>
    </row>
    <row r="513" spans="2:19" s="31" customFormat="1" ht="8.25" customHeight="1" x14ac:dyDescent="0.3">
      <c r="B513" s="48">
        <v>402</v>
      </c>
      <c r="C513" s="29" t="str">
        <f>VLOOKUP(B513,[1]Tabelle1!$A$1:$C$68,2,FALSE)</f>
        <v>Emden, Stadt</v>
      </c>
      <c r="D513" s="52">
        <v>2013</v>
      </c>
      <c r="E513" s="30">
        <v>649</v>
      </c>
      <c r="F513" s="30">
        <v>36</v>
      </c>
      <c r="G513" s="30">
        <v>613</v>
      </c>
      <c r="H513" s="30">
        <v>407</v>
      </c>
      <c r="I513" s="30">
        <v>242</v>
      </c>
      <c r="J513" s="30">
        <v>402</v>
      </c>
      <c r="K513" s="30">
        <v>43</v>
      </c>
      <c r="L513" s="30">
        <v>359</v>
      </c>
      <c r="M513" s="30">
        <v>280</v>
      </c>
      <c r="N513" s="30">
        <v>122</v>
      </c>
      <c r="O513" s="30">
        <v>247</v>
      </c>
      <c r="P513" s="30">
        <v>-7</v>
      </c>
      <c r="Q513" s="30">
        <v>254</v>
      </c>
      <c r="R513" s="30">
        <v>127</v>
      </c>
      <c r="S513" s="30">
        <v>120</v>
      </c>
    </row>
    <row r="514" spans="2:19" s="31" customFormat="1" ht="8.25" customHeight="1" x14ac:dyDescent="0.3">
      <c r="B514" s="48">
        <v>403</v>
      </c>
      <c r="C514" s="29" t="str">
        <f>VLOOKUP(B514,[1]Tabelle1!$A$1:$C$68,2,FALSE)</f>
        <v>Oldenburg (Oldb), Stadt</v>
      </c>
      <c r="D514" s="52">
        <v>2013</v>
      </c>
      <c r="E514" s="30">
        <v>1465</v>
      </c>
      <c r="F514" s="30">
        <v>220</v>
      </c>
      <c r="G514" s="30">
        <v>1245</v>
      </c>
      <c r="H514" s="30">
        <v>783</v>
      </c>
      <c r="I514" s="30">
        <v>682</v>
      </c>
      <c r="J514" s="30">
        <v>915</v>
      </c>
      <c r="K514" s="30">
        <v>237</v>
      </c>
      <c r="L514" s="30">
        <v>678</v>
      </c>
      <c r="M514" s="30">
        <v>540</v>
      </c>
      <c r="N514" s="30">
        <v>375</v>
      </c>
      <c r="O514" s="30">
        <v>550</v>
      </c>
      <c r="P514" s="30">
        <v>-17</v>
      </c>
      <c r="Q514" s="30">
        <v>567</v>
      </c>
      <c r="R514" s="30">
        <v>243</v>
      </c>
      <c r="S514" s="30">
        <v>307</v>
      </c>
    </row>
    <row r="515" spans="2:19" s="31" customFormat="1" ht="8.25" customHeight="1" x14ac:dyDescent="0.3">
      <c r="B515" s="48">
        <v>404</v>
      </c>
      <c r="C515" s="29" t="str">
        <f>VLOOKUP(B515,[1]Tabelle1!$A$1:$C$68,2,FALSE)</f>
        <v>Osnabrück, Stadt</v>
      </c>
      <c r="D515" s="52">
        <v>2013</v>
      </c>
      <c r="E515" s="30">
        <v>1857</v>
      </c>
      <c r="F515" s="30">
        <v>179</v>
      </c>
      <c r="G515" s="30">
        <v>1678</v>
      </c>
      <c r="H515" s="30">
        <v>997</v>
      </c>
      <c r="I515" s="30">
        <v>860</v>
      </c>
      <c r="J515" s="30">
        <v>1304</v>
      </c>
      <c r="K515" s="30">
        <v>219</v>
      </c>
      <c r="L515" s="30">
        <v>1085</v>
      </c>
      <c r="M515" s="30">
        <v>743</v>
      </c>
      <c r="N515" s="30">
        <v>561</v>
      </c>
      <c r="O515" s="30">
        <v>553</v>
      </c>
      <c r="P515" s="30">
        <v>-40</v>
      </c>
      <c r="Q515" s="30">
        <v>593</v>
      </c>
      <c r="R515" s="30">
        <v>254</v>
      </c>
      <c r="S515" s="30">
        <v>299</v>
      </c>
    </row>
    <row r="516" spans="2:19" s="31" customFormat="1" ht="8.25" customHeight="1" x14ac:dyDescent="0.3">
      <c r="B516" s="48">
        <v>405</v>
      </c>
      <c r="C516" s="29" t="str">
        <f>VLOOKUP(B516,[1]Tabelle1!$A$1:$C$68,2,FALSE)</f>
        <v>Wilhelmshaven, Stadt</v>
      </c>
      <c r="D516" s="52">
        <v>2013</v>
      </c>
      <c r="E516" s="30">
        <v>731</v>
      </c>
      <c r="F516" s="30">
        <v>95</v>
      </c>
      <c r="G516" s="30">
        <v>636</v>
      </c>
      <c r="H516" s="30">
        <v>499</v>
      </c>
      <c r="I516" s="30">
        <v>232</v>
      </c>
      <c r="J516" s="30">
        <v>821</v>
      </c>
      <c r="K516" s="30">
        <v>99</v>
      </c>
      <c r="L516" s="30">
        <v>722</v>
      </c>
      <c r="M516" s="30">
        <v>664</v>
      </c>
      <c r="N516" s="30">
        <v>157</v>
      </c>
      <c r="O516" s="30">
        <v>-90</v>
      </c>
      <c r="P516" s="30">
        <v>-4</v>
      </c>
      <c r="Q516" s="30">
        <v>-86</v>
      </c>
      <c r="R516" s="30">
        <v>-165</v>
      </c>
      <c r="S516" s="30">
        <v>75</v>
      </c>
    </row>
    <row r="517" spans="2:19" s="31" customFormat="1" ht="8.25" customHeight="1" x14ac:dyDescent="0.3">
      <c r="B517" s="48">
        <v>451</v>
      </c>
      <c r="C517" s="29" t="str">
        <f>VLOOKUP(B517,[1]Tabelle1!$A$1:$C$68,2,FALSE)</f>
        <v>Ammerland</v>
      </c>
      <c r="D517" s="52">
        <v>2013</v>
      </c>
      <c r="E517" s="30">
        <v>1369</v>
      </c>
      <c r="F517" s="30">
        <v>99</v>
      </c>
      <c r="G517" s="30">
        <v>1270</v>
      </c>
      <c r="H517" s="30">
        <v>886</v>
      </c>
      <c r="I517" s="30">
        <v>483</v>
      </c>
      <c r="J517" s="30">
        <v>1235</v>
      </c>
      <c r="K517" s="30">
        <v>85</v>
      </c>
      <c r="L517" s="30">
        <v>1150</v>
      </c>
      <c r="M517" s="30">
        <v>849</v>
      </c>
      <c r="N517" s="30">
        <v>386</v>
      </c>
      <c r="O517" s="30">
        <v>134</v>
      </c>
      <c r="P517" s="30">
        <v>14</v>
      </c>
      <c r="Q517" s="30">
        <v>120</v>
      </c>
      <c r="R517" s="30">
        <v>37</v>
      </c>
      <c r="S517" s="30">
        <v>97</v>
      </c>
    </row>
    <row r="518" spans="2:19" s="31" customFormat="1" ht="8.25" customHeight="1" x14ac:dyDescent="0.3">
      <c r="B518" s="48">
        <v>452</v>
      </c>
      <c r="C518" s="29" t="str">
        <f>VLOOKUP(B518,[1]Tabelle1!$A$1:$C$68,2,FALSE)</f>
        <v>Aurich</v>
      </c>
      <c r="D518" s="52">
        <v>2013</v>
      </c>
      <c r="E518" s="30">
        <v>1569</v>
      </c>
      <c r="F518" s="30">
        <v>139</v>
      </c>
      <c r="G518" s="30">
        <v>1430</v>
      </c>
      <c r="H518" s="30">
        <v>906</v>
      </c>
      <c r="I518" s="30">
        <v>663</v>
      </c>
      <c r="J518" s="30">
        <v>933</v>
      </c>
      <c r="K518" s="30">
        <v>117</v>
      </c>
      <c r="L518" s="30">
        <v>816</v>
      </c>
      <c r="M518" s="30">
        <v>520</v>
      </c>
      <c r="N518" s="30">
        <v>413</v>
      </c>
      <c r="O518" s="30">
        <v>636</v>
      </c>
      <c r="P518" s="30">
        <v>22</v>
      </c>
      <c r="Q518" s="30">
        <v>614</v>
      </c>
      <c r="R518" s="30">
        <v>386</v>
      </c>
      <c r="S518" s="30">
        <v>250</v>
      </c>
    </row>
    <row r="519" spans="2:19" s="31" customFormat="1" ht="8.25" customHeight="1" x14ac:dyDescent="0.3">
      <c r="B519" s="48">
        <v>453</v>
      </c>
      <c r="C519" s="29" t="str">
        <f>VLOOKUP(B519,[1]Tabelle1!$A$1:$C$68,2,FALSE)</f>
        <v>Cloppenburg</v>
      </c>
      <c r="D519" s="52">
        <v>2013</v>
      </c>
      <c r="E519" s="30">
        <v>7793</v>
      </c>
      <c r="F519" s="30">
        <v>119</v>
      </c>
      <c r="G519" s="30">
        <v>7674</v>
      </c>
      <c r="H519" s="30">
        <v>5167</v>
      </c>
      <c r="I519" s="30">
        <v>2626</v>
      </c>
      <c r="J519" s="30">
        <v>7131</v>
      </c>
      <c r="K519" s="30">
        <v>142</v>
      </c>
      <c r="L519" s="30">
        <v>6989</v>
      </c>
      <c r="M519" s="30">
        <v>4827</v>
      </c>
      <c r="N519" s="30">
        <v>2304</v>
      </c>
      <c r="O519" s="30">
        <v>662</v>
      </c>
      <c r="P519" s="30">
        <v>-23</v>
      </c>
      <c r="Q519" s="30">
        <v>685</v>
      </c>
      <c r="R519" s="30">
        <v>340</v>
      </c>
      <c r="S519" s="30">
        <v>322</v>
      </c>
    </row>
    <row r="520" spans="2:19" s="31" customFormat="1" ht="8.25" customHeight="1" x14ac:dyDescent="0.3">
      <c r="B520" s="48">
        <v>454</v>
      </c>
      <c r="C520" s="29" t="str">
        <f>VLOOKUP(B520,[1]Tabelle1!$A$1:$C$68,2,FALSE)</f>
        <v>Emsland</v>
      </c>
      <c r="D520" s="52">
        <v>2013</v>
      </c>
      <c r="E520" s="30">
        <v>5993</v>
      </c>
      <c r="F520" s="30">
        <v>220</v>
      </c>
      <c r="G520" s="30">
        <v>5773</v>
      </c>
      <c r="H520" s="30">
        <v>4430</v>
      </c>
      <c r="I520" s="30">
        <v>1563</v>
      </c>
      <c r="J520" s="30">
        <v>5035</v>
      </c>
      <c r="K520" s="30">
        <v>209</v>
      </c>
      <c r="L520" s="30">
        <v>4826</v>
      </c>
      <c r="M520" s="30">
        <v>3973</v>
      </c>
      <c r="N520" s="30">
        <v>1062</v>
      </c>
      <c r="O520" s="30">
        <v>958</v>
      </c>
      <c r="P520" s="30">
        <v>11</v>
      </c>
      <c r="Q520" s="30">
        <v>947</v>
      </c>
      <c r="R520" s="30">
        <v>457</v>
      </c>
      <c r="S520" s="30">
        <v>501</v>
      </c>
    </row>
    <row r="521" spans="2:19" s="31" customFormat="1" ht="8.25" customHeight="1" x14ac:dyDescent="0.3">
      <c r="B521" s="48">
        <v>455</v>
      </c>
      <c r="C521" s="29" t="str">
        <f>VLOOKUP(B521,[1]Tabelle1!$A$1:$C$68,2,FALSE)</f>
        <v>Friesland</v>
      </c>
      <c r="D521" s="52">
        <v>2013</v>
      </c>
      <c r="E521" s="30">
        <v>419</v>
      </c>
      <c r="F521" s="30">
        <v>124</v>
      </c>
      <c r="G521" s="30">
        <v>295</v>
      </c>
      <c r="H521" s="30">
        <v>221</v>
      </c>
      <c r="I521" s="30">
        <v>198</v>
      </c>
      <c r="J521" s="30">
        <v>327</v>
      </c>
      <c r="K521" s="30">
        <v>110</v>
      </c>
      <c r="L521" s="30">
        <v>217</v>
      </c>
      <c r="M521" s="30">
        <v>173</v>
      </c>
      <c r="N521" s="30">
        <v>154</v>
      </c>
      <c r="O521" s="30">
        <v>92</v>
      </c>
      <c r="P521" s="30">
        <v>14</v>
      </c>
      <c r="Q521" s="30">
        <v>78</v>
      </c>
      <c r="R521" s="30">
        <v>48</v>
      </c>
      <c r="S521" s="30">
        <v>44</v>
      </c>
    </row>
    <row r="522" spans="2:19" s="31" customFormat="1" ht="8.25" customHeight="1" x14ac:dyDescent="0.3">
      <c r="B522" s="48">
        <v>456</v>
      </c>
      <c r="C522" s="29" t="str">
        <f>VLOOKUP(B522,[1]Tabelle1!$A$1:$C$68,2,FALSE)</f>
        <v>Grafschaft Bentheim</v>
      </c>
      <c r="D522" s="52">
        <v>2013</v>
      </c>
      <c r="E522" s="30">
        <v>1662</v>
      </c>
      <c r="F522" s="30">
        <v>128</v>
      </c>
      <c r="G522" s="30">
        <v>1534</v>
      </c>
      <c r="H522" s="30">
        <v>977</v>
      </c>
      <c r="I522" s="30">
        <v>685</v>
      </c>
      <c r="J522" s="30">
        <v>1247</v>
      </c>
      <c r="K522" s="30">
        <v>174</v>
      </c>
      <c r="L522" s="30">
        <v>1073</v>
      </c>
      <c r="M522" s="30">
        <v>750</v>
      </c>
      <c r="N522" s="30">
        <v>497</v>
      </c>
      <c r="O522" s="30">
        <v>415</v>
      </c>
      <c r="P522" s="30">
        <v>-46</v>
      </c>
      <c r="Q522" s="30">
        <v>461</v>
      </c>
      <c r="R522" s="30">
        <v>227</v>
      </c>
      <c r="S522" s="30">
        <v>188</v>
      </c>
    </row>
    <row r="523" spans="2:19" s="31" customFormat="1" ht="8.25" customHeight="1" x14ac:dyDescent="0.3">
      <c r="B523" s="48">
        <v>457</v>
      </c>
      <c r="C523" s="29" t="str">
        <f>VLOOKUP(B523,[1]Tabelle1!$A$1:$C$68,2,FALSE)</f>
        <v>Leer</v>
      </c>
      <c r="D523" s="52">
        <v>2013</v>
      </c>
      <c r="E523" s="30">
        <v>1595</v>
      </c>
      <c r="F523" s="30">
        <v>147</v>
      </c>
      <c r="G523" s="30">
        <v>1448</v>
      </c>
      <c r="H523" s="30">
        <v>1107</v>
      </c>
      <c r="I523" s="30">
        <v>488</v>
      </c>
      <c r="J523" s="30">
        <v>1158</v>
      </c>
      <c r="K523" s="30">
        <v>136</v>
      </c>
      <c r="L523" s="30">
        <v>1022</v>
      </c>
      <c r="M523" s="30">
        <v>820</v>
      </c>
      <c r="N523" s="30">
        <v>338</v>
      </c>
      <c r="O523" s="30">
        <v>437</v>
      </c>
      <c r="P523" s="30">
        <v>11</v>
      </c>
      <c r="Q523" s="30">
        <v>426</v>
      </c>
      <c r="R523" s="30">
        <v>287</v>
      </c>
      <c r="S523" s="30">
        <v>150</v>
      </c>
    </row>
    <row r="524" spans="2:19" s="31" customFormat="1" ht="8.25" customHeight="1" x14ac:dyDescent="0.3">
      <c r="B524" s="48">
        <v>458</v>
      </c>
      <c r="C524" s="29" t="str">
        <f>VLOOKUP(B524,[1]Tabelle1!$A$1:$C$68,2,FALSE)</f>
        <v>Oldenburg</v>
      </c>
      <c r="D524" s="52">
        <v>2013</v>
      </c>
      <c r="E524" s="30">
        <v>5259</v>
      </c>
      <c r="F524" s="30">
        <v>99</v>
      </c>
      <c r="G524" s="30">
        <v>5160</v>
      </c>
      <c r="H524" s="30">
        <v>2108</v>
      </c>
      <c r="I524" s="30">
        <v>3151</v>
      </c>
      <c r="J524" s="30">
        <v>4681</v>
      </c>
      <c r="K524" s="30">
        <v>107</v>
      </c>
      <c r="L524" s="30">
        <v>4574</v>
      </c>
      <c r="M524" s="30">
        <v>1708</v>
      </c>
      <c r="N524" s="30">
        <v>2973</v>
      </c>
      <c r="O524" s="30">
        <v>578</v>
      </c>
      <c r="P524" s="30">
        <v>-8</v>
      </c>
      <c r="Q524" s="30">
        <v>586</v>
      </c>
      <c r="R524" s="30">
        <v>400</v>
      </c>
      <c r="S524" s="30">
        <v>178</v>
      </c>
    </row>
    <row r="525" spans="2:19" s="31" customFormat="1" ht="8.25" customHeight="1" x14ac:dyDescent="0.3">
      <c r="B525" s="48">
        <v>459</v>
      </c>
      <c r="C525" s="29" t="str">
        <f>VLOOKUP(B525,[1]Tabelle1!$A$1:$C$68,2,FALSE)</f>
        <v>Osnabrück</v>
      </c>
      <c r="D525" s="52">
        <v>2013</v>
      </c>
      <c r="E525" s="30">
        <v>5886</v>
      </c>
      <c r="F525" s="30">
        <v>254</v>
      </c>
      <c r="G525" s="30">
        <v>5632</v>
      </c>
      <c r="H525" s="30">
        <v>3380</v>
      </c>
      <c r="I525" s="30">
        <v>2506</v>
      </c>
      <c r="J525" s="30">
        <v>3433</v>
      </c>
      <c r="K525" s="30">
        <v>278</v>
      </c>
      <c r="L525" s="30">
        <v>3155</v>
      </c>
      <c r="M525" s="30">
        <v>2012</v>
      </c>
      <c r="N525" s="30">
        <v>1421</v>
      </c>
      <c r="O525" s="30">
        <v>2453</v>
      </c>
      <c r="P525" s="30">
        <v>-24</v>
      </c>
      <c r="Q525" s="30">
        <v>2477</v>
      </c>
      <c r="R525" s="30">
        <v>1368</v>
      </c>
      <c r="S525" s="30">
        <v>1085</v>
      </c>
    </row>
    <row r="526" spans="2:19" s="31" customFormat="1" ht="8.25" customHeight="1" x14ac:dyDescent="0.3">
      <c r="B526" s="48">
        <v>460</v>
      </c>
      <c r="C526" s="29" t="str">
        <f>VLOOKUP(B526,[1]Tabelle1!$A$1:$C$68,2,FALSE)</f>
        <v>Vechta</v>
      </c>
      <c r="D526" s="52">
        <v>2013</v>
      </c>
      <c r="E526" s="30">
        <v>6512</v>
      </c>
      <c r="F526" s="30">
        <v>120</v>
      </c>
      <c r="G526" s="30">
        <v>6392</v>
      </c>
      <c r="H526" s="30">
        <v>2681</v>
      </c>
      <c r="I526" s="30">
        <v>3831</v>
      </c>
      <c r="J526" s="30">
        <v>6166</v>
      </c>
      <c r="K526" s="30">
        <v>148</v>
      </c>
      <c r="L526" s="30">
        <v>6018</v>
      </c>
      <c r="M526" s="30">
        <v>2503</v>
      </c>
      <c r="N526" s="30">
        <v>3663</v>
      </c>
      <c r="O526" s="30">
        <v>346</v>
      </c>
      <c r="P526" s="30">
        <v>-28</v>
      </c>
      <c r="Q526" s="30">
        <v>374</v>
      </c>
      <c r="R526" s="30">
        <v>178</v>
      </c>
      <c r="S526" s="30">
        <v>168</v>
      </c>
    </row>
    <row r="527" spans="2:19" s="31" customFormat="1" ht="8.25" customHeight="1" x14ac:dyDescent="0.3">
      <c r="B527" s="48">
        <v>461</v>
      </c>
      <c r="C527" s="29" t="str">
        <f>VLOOKUP(B527,[1]Tabelle1!$A$1:$C$68,2,FALSE)</f>
        <v>Wesermarsch</v>
      </c>
      <c r="D527" s="52">
        <v>2013</v>
      </c>
      <c r="E527" s="30">
        <v>763</v>
      </c>
      <c r="F527" s="30">
        <v>73</v>
      </c>
      <c r="G527" s="30">
        <v>690</v>
      </c>
      <c r="H527" s="30">
        <v>546</v>
      </c>
      <c r="I527" s="30">
        <v>217</v>
      </c>
      <c r="J527" s="30">
        <v>571</v>
      </c>
      <c r="K527" s="30">
        <v>98</v>
      </c>
      <c r="L527" s="30">
        <v>473</v>
      </c>
      <c r="M527" s="30">
        <v>416</v>
      </c>
      <c r="N527" s="30">
        <v>155</v>
      </c>
      <c r="O527" s="30">
        <v>192</v>
      </c>
      <c r="P527" s="30">
        <v>-25</v>
      </c>
      <c r="Q527" s="30">
        <v>217</v>
      </c>
      <c r="R527" s="30">
        <v>130</v>
      </c>
      <c r="S527" s="30">
        <v>62</v>
      </c>
    </row>
    <row r="528" spans="2:19" s="31" customFormat="1" ht="8.25" customHeight="1" x14ac:dyDescent="0.3">
      <c r="B528" s="48">
        <v>462</v>
      </c>
      <c r="C528" s="29" t="str">
        <f>VLOOKUP(B528,[1]Tabelle1!$A$1:$C$68,2,FALSE)</f>
        <v>Wittmund</v>
      </c>
      <c r="D528" s="52">
        <v>2013</v>
      </c>
      <c r="E528" s="30">
        <v>472</v>
      </c>
      <c r="F528" s="30">
        <v>58</v>
      </c>
      <c r="G528" s="30">
        <v>414</v>
      </c>
      <c r="H528" s="30">
        <v>251</v>
      </c>
      <c r="I528" s="30">
        <v>221</v>
      </c>
      <c r="J528" s="30">
        <v>339</v>
      </c>
      <c r="K528" s="30">
        <v>65</v>
      </c>
      <c r="L528" s="30">
        <v>274</v>
      </c>
      <c r="M528" s="30">
        <v>172</v>
      </c>
      <c r="N528" s="30">
        <v>167</v>
      </c>
      <c r="O528" s="30">
        <v>133</v>
      </c>
      <c r="P528" s="30">
        <v>-7</v>
      </c>
      <c r="Q528" s="30">
        <v>140</v>
      </c>
      <c r="R528" s="30">
        <v>79</v>
      </c>
      <c r="S528" s="30">
        <v>54</v>
      </c>
    </row>
    <row r="529" spans="2:19" s="35" customFormat="1" ht="16.5" customHeight="1" x14ac:dyDescent="0.3">
      <c r="B529" s="50">
        <v>4</v>
      </c>
      <c r="C529" s="33" t="str">
        <f>VLOOKUP(B529,[1]Tabelle1!$A$1:$C$68,2,FALSE)</f>
        <v>Statistische Region Weser-Ems</v>
      </c>
      <c r="D529" s="53">
        <v>2013</v>
      </c>
      <c r="E529" s="34">
        <v>44856</v>
      </c>
      <c r="F529" s="34">
        <v>2204</v>
      </c>
      <c r="G529" s="34">
        <v>42652</v>
      </c>
      <c r="H529" s="34">
        <v>25838</v>
      </c>
      <c r="I529" s="34">
        <v>19018</v>
      </c>
      <c r="J529" s="34">
        <v>36159</v>
      </c>
      <c r="K529" s="34">
        <v>2364</v>
      </c>
      <c r="L529" s="34">
        <v>33795</v>
      </c>
      <c r="M529" s="34">
        <v>21226</v>
      </c>
      <c r="N529" s="34">
        <v>14933</v>
      </c>
      <c r="O529" s="34">
        <v>8697</v>
      </c>
      <c r="P529" s="34">
        <v>-160</v>
      </c>
      <c r="Q529" s="34">
        <v>8857</v>
      </c>
      <c r="R529" s="34">
        <v>4612</v>
      </c>
      <c r="S529" s="34">
        <v>4085</v>
      </c>
    </row>
    <row r="530" spans="2:19" s="35" customFormat="1" ht="16.5" customHeight="1" x14ac:dyDescent="0.3">
      <c r="B530" s="50">
        <v>0</v>
      </c>
      <c r="C530" s="33" t="str">
        <f>VLOOKUP(B530,[1]Tabelle1!$A$1:$C$68,2,FALSE)</f>
        <v>Niedersachsen</v>
      </c>
      <c r="D530" s="53">
        <v>2013</v>
      </c>
      <c r="E530" s="34">
        <v>110921</v>
      </c>
      <c r="F530" s="34">
        <v>10416</v>
      </c>
      <c r="G530" s="34">
        <v>100505</v>
      </c>
      <c r="H530" s="34">
        <v>66048</v>
      </c>
      <c r="I530" s="34">
        <v>44873</v>
      </c>
      <c r="J530" s="34">
        <v>75986</v>
      </c>
      <c r="K530" s="34">
        <v>9320</v>
      </c>
      <c r="L530" s="34">
        <v>66666</v>
      </c>
      <c r="M530" s="34">
        <v>46724</v>
      </c>
      <c r="N530" s="34">
        <v>29262</v>
      </c>
      <c r="O530" s="34">
        <v>34935</v>
      </c>
      <c r="P530" s="34">
        <v>1096</v>
      </c>
      <c r="Q530" s="34">
        <v>33839</v>
      </c>
      <c r="R530" s="34">
        <v>19324</v>
      </c>
      <c r="S530" s="34">
        <v>15611</v>
      </c>
    </row>
    <row r="531" spans="2:19" s="31" customFormat="1" ht="8.25" customHeight="1" x14ac:dyDescent="0.3">
      <c r="B531" s="48">
        <v>101</v>
      </c>
      <c r="C531" s="29" t="str">
        <f>VLOOKUP(B531,[1]Tabelle1!$A$1:$C$68,2,FALSE)</f>
        <v>Braunschweig, Stadt</v>
      </c>
      <c r="D531" s="52">
        <v>2012</v>
      </c>
      <c r="E531" s="30">
        <v>5775</v>
      </c>
      <c r="F531" s="30">
        <v>373</v>
      </c>
      <c r="G531" s="30">
        <v>5402</v>
      </c>
      <c r="H531" s="30">
        <v>3500</v>
      </c>
      <c r="I531" s="30">
        <v>2275</v>
      </c>
      <c r="J531" s="30">
        <v>2162</v>
      </c>
      <c r="K531" s="30">
        <v>410</v>
      </c>
      <c r="L531" s="30">
        <v>1752</v>
      </c>
      <c r="M531" s="30">
        <v>1334</v>
      </c>
      <c r="N531" s="30">
        <v>828</v>
      </c>
      <c r="O531" s="30">
        <v>3613</v>
      </c>
      <c r="P531" s="30">
        <v>-37</v>
      </c>
      <c r="Q531" s="30">
        <v>3650</v>
      </c>
      <c r="R531" s="30">
        <v>2166</v>
      </c>
      <c r="S531" s="30">
        <v>1447</v>
      </c>
    </row>
    <row r="532" spans="2:19" s="31" customFormat="1" ht="8.25" customHeight="1" x14ac:dyDescent="0.3">
      <c r="B532" s="48">
        <v>102</v>
      </c>
      <c r="C532" s="29" t="str">
        <f>VLOOKUP(B532,[1]Tabelle1!$A$1:$C$68,2,FALSE)</f>
        <v>Salzgitter, Stadt</v>
      </c>
      <c r="D532" s="52">
        <v>2012</v>
      </c>
      <c r="E532" s="30">
        <v>715</v>
      </c>
      <c r="F532" s="30">
        <v>102</v>
      </c>
      <c r="G532" s="30">
        <v>613</v>
      </c>
      <c r="H532" s="30">
        <v>458</v>
      </c>
      <c r="I532" s="30">
        <v>257</v>
      </c>
      <c r="J532" s="30">
        <v>512</v>
      </c>
      <c r="K532" s="30">
        <v>113</v>
      </c>
      <c r="L532" s="30">
        <v>399</v>
      </c>
      <c r="M532" s="30">
        <v>362</v>
      </c>
      <c r="N532" s="30">
        <v>150</v>
      </c>
      <c r="O532" s="30">
        <v>203</v>
      </c>
      <c r="P532" s="30">
        <v>-11</v>
      </c>
      <c r="Q532" s="30">
        <v>214</v>
      </c>
      <c r="R532" s="30">
        <v>96</v>
      </c>
      <c r="S532" s="30">
        <v>107</v>
      </c>
    </row>
    <row r="533" spans="2:19" s="31" customFormat="1" ht="8.25" customHeight="1" x14ac:dyDescent="0.3">
      <c r="B533" s="48">
        <v>103</v>
      </c>
      <c r="C533" s="29" t="str">
        <f>VLOOKUP(B533,[1]Tabelle1!$A$1:$C$68,2,FALSE)</f>
        <v>Wolfsburg, Stadt</v>
      </c>
      <c r="D533" s="52">
        <v>2012</v>
      </c>
      <c r="E533" s="30">
        <v>1725</v>
      </c>
      <c r="F533" s="30">
        <v>155</v>
      </c>
      <c r="G533" s="30">
        <v>1570</v>
      </c>
      <c r="H533" s="30">
        <v>1064</v>
      </c>
      <c r="I533" s="30">
        <v>661</v>
      </c>
      <c r="J533" s="30">
        <v>1008</v>
      </c>
      <c r="K533" s="30">
        <v>123</v>
      </c>
      <c r="L533" s="30">
        <v>885</v>
      </c>
      <c r="M533" s="30">
        <v>678</v>
      </c>
      <c r="N533" s="30">
        <v>330</v>
      </c>
      <c r="O533" s="30">
        <v>717</v>
      </c>
      <c r="P533" s="30">
        <v>32</v>
      </c>
      <c r="Q533" s="30">
        <v>685</v>
      </c>
      <c r="R533" s="30">
        <v>386</v>
      </c>
      <c r="S533" s="30">
        <v>331</v>
      </c>
    </row>
    <row r="534" spans="2:19" s="31" customFormat="1" ht="8.25" customHeight="1" x14ac:dyDescent="0.3">
      <c r="B534" s="48">
        <v>151</v>
      </c>
      <c r="C534" s="29" t="str">
        <f>VLOOKUP(B534,[1]Tabelle1!$A$1:$C$68,2,FALSE)</f>
        <v>Gifhorn</v>
      </c>
      <c r="D534" s="52">
        <v>2012</v>
      </c>
      <c r="E534" s="30">
        <v>877</v>
      </c>
      <c r="F534" s="30">
        <v>170</v>
      </c>
      <c r="G534" s="30">
        <v>707</v>
      </c>
      <c r="H534" s="30">
        <v>534</v>
      </c>
      <c r="I534" s="30">
        <v>343</v>
      </c>
      <c r="J534" s="30">
        <v>559</v>
      </c>
      <c r="K534" s="30">
        <v>137</v>
      </c>
      <c r="L534" s="30">
        <v>422</v>
      </c>
      <c r="M534" s="30">
        <v>351</v>
      </c>
      <c r="N534" s="30">
        <v>208</v>
      </c>
      <c r="O534" s="30">
        <v>318</v>
      </c>
      <c r="P534" s="30">
        <v>33</v>
      </c>
      <c r="Q534" s="30">
        <v>285</v>
      </c>
      <c r="R534" s="30">
        <v>183</v>
      </c>
      <c r="S534" s="30">
        <v>135</v>
      </c>
    </row>
    <row r="535" spans="2:19" s="31" customFormat="1" ht="8.25" customHeight="1" x14ac:dyDescent="0.3">
      <c r="B535" s="48">
        <v>153</v>
      </c>
      <c r="C535" s="29" t="str">
        <f>VLOOKUP(B535,[1]Tabelle1!$A$1:$C$68,2,FALSE)</f>
        <v>Goslar</v>
      </c>
      <c r="D535" s="52">
        <v>2012</v>
      </c>
      <c r="E535" s="30">
        <v>1123</v>
      </c>
      <c r="F535" s="30">
        <v>146</v>
      </c>
      <c r="G535" s="30">
        <v>977</v>
      </c>
      <c r="H535" s="30">
        <v>715</v>
      </c>
      <c r="I535" s="30">
        <v>408</v>
      </c>
      <c r="J535" s="30">
        <v>648</v>
      </c>
      <c r="K535" s="30">
        <v>148</v>
      </c>
      <c r="L535" s="30">
        <v>500</v>
      </c>
      <c r="M535" s="30">
        <v>402</v>
      </c>
      <c r="N535" s="30">
        <v>246</v>
      </c>
      <c r="O535" s="30">
        <v>475</v>
      </c>
      <c r="P535" s="30">
        <v>-2</v>
      </c>
      <c r="Q535" s="30">
        <v>477</v>
      </c>
      <c r="R535" s="30">
        <v>313</v>
      </c>
      <c r="S535" s="30">
        <v>162</v>
      </c>
    </row>
    <row r="536" spans="2:19" s="31" customFormat="1" ht="8.25" customHeight="1" x14ac:dyDescent="0.3">
      <c r="B536" s="48">
        <v>154</v>
      </c>
      <c r="C536" s="29" t="str">
        <f>VLOOKUP(B536,[1]Tabelle1!$A$1:$C$68,2,FALSE)</f>
        <v>Helmstedt</v>
      </c>
      <c r="D536" s="52">
        <v>2012</v>
      </c>
      <c r="E536" s="30">
        <v>433</v>
      </c>
      <c r="F536" s="30">
        <v>57</v>
      </c>
      <c r="G536" s="30">
        <v>376</v>
      </c>
      <c r="H536" s="30">
        <v>285</v>
      </c>
      <c r="I536" s="30">
        <v>148</v>
      </c>
      <c r="J536" s="30">
        <v>228</v>
      </c>
      <c r="K536" s="30">
        <v>45</v>
      </c>
      <c r="L536" s="30">
        <v>183</v>
      </c>
      <c r="M536" s="30">
        <v>142</v>
      </c>
      <c r="N536" s="30">
        <v>86</v>
      </c>
      <c r="O536" s="30">
        <v>205</v>
      </c>
      <c r="P536" s="30">
        <v>12</v>
      </c>
      <c r="Q536" s="30">
        <v>193</v>
      </c>
      <c r="R536" s="30">
        <v>143</v>
      </c>
      <c r="S536" s="30">
        <v>62</v>
      </c>
    </row>
    <row r="537" spans="2:19" s="31" customFormat="1" ht="8.25" customHeight="1" x14ac:dyDescent="0.3">
      <c r="B537" s="48">
        <v>155</v>
      </c>
      <c r="C537" s="29" t="str">
        <f>VLOOKUP(B537,[1]Tabelle1!$A$1:$C$68,2,FALSE)</f>
        <v>Northeim</v>
      </c>
      <c r="D537" s="52">
        <v>2012</v>
      </c>
      <c r="E537" s="30">
        <v>558</v>
      </c>
      <c r="F537" s="30">
        <v>107</v>
      </c>
      <c r="G537" s="30">
        <v>451</v>
      </c>
      <c r="H537" s="30">
        <v>314</v>
      </c>
      <c r="I537" s="30">
        <v>244</v>
      </c>
      <c r="J537" s="30">
        <v>420</v>
      </c>
      <c r="K537" s="30">
        <v>113</v>
      </c>
      <c r="L537" s="30">
        <v>307</v>
      </c>
      <c r="M537" s="30">
        <v>236</v>
      </c>
      <c r="N537" s="30">
        <v>184</v>
      </c>
      <c r="O537" s="30">
        <v>138</v>
      </c>
      <c r="P537" s="30">
        <v>-6</v>
      </c>
      <c r="Q537" s="30">
        <v>144</v>
      </c>
      <c r="R537" s="30">
        <v>78</v>
      </c>
      <c r="S537" s="30">
        <v>60</v>
      </c>
    </row>
    <row r="538" spans="2:19" s="31" customFormat="1" ht="8.25" customHeight="1" x14ac:dyDescent="0.3">
      <c r="B538" s="48">
        <v>157</v>
      </c>
      <c r="C538" s="29" t="str">
        <f>VLOOKUP(B538,[1]Tabelle1!$A$1:$C$68,2,FALSE)</f>
        <v>Peine</v>
      </c>
      <c r="D538" s="52">
        <v>2012</v>
      </c>
      <c r="E538" s="30">
        <v>581</v>
      </c>
      <c r="F538" s="30">
        <v>66</v>
      </c>
      <c r="G538" s="30">
        <v>515</v>
      </c>
      <c r="H538" s="30">
        <v>326</v>
      </c>
      <c r="I538" s="30">
        <v>255</v>
      </c>
      <c r="J538" s="30">
        <v>409</v>
      </c>
      <c r="K538" s="30">
        <v>94</v>
      </c>
      <c r="L538" s="30">
        <v>315</v>
      </c>
      <c r="M538" s="30">
        <v>248</v>
      </c>
      <c r="N538" s="30">
        <v>161</v>
      </c>
      <c r="O538" s="30">
        <v>172</v>
      </c>
      <c r="P538" s="30">
        <v>-28</v>
      </c>
      <c r="Q538" s="30">
        <v>200</v>
      </c>
      <c r="R538" s="30">
        <v>78</v>
      </c>
      <c r="S538" s="30">
        <v>94</v>
      </c>
    </row>
    <row r="539" spans="2:19" s="31" customFormat="1" ht="8.25" customHeight="1" x14ac:dyDescent="0.3">
      <c r="B539" s="48">
        <v>158</v>
      </c>
      <c r="C539" s="29" t="str">
        <f>VLOOKUP(B539,[1]Tabelle1!$A$1:$C$68,2,FALSE)</f>
        <v>Wolfenbüttel</v>
      </c>
      <c r="D539" s="52">
        <v>2012</v>
      </c>
      <c r="E539" s="30">
        <v>524</v>
      </c>
      <c r="F539" s="30">
        <v>75</v>
      </c>
      <c r="G539" s="30">
        <v>449</v>
      </c>
      <c r="H539" s="30">
        <v>320</v>
      </c>
      <c r="I539" s="30">
        <v>204</v>
      </c>
      <c r="J539" s="30">
        <v>442</v>
      </c>
      <c r="K539" s="30">
        <v>111</v>
      </c>
      <c r="L539" s="30">
        <v>331</v>
      </c>
      <c r="M539" s="30">
        <v>260</v>
      </c>
      <c r="N539" s="30">
        <v>182</v>
      </c>
      <c r="O539" s="30">
        <v>82</v>
      </c>
      <c r="P539" s="30">
        <v>-36</v>
      </c>
      <c r="Q539" s="30">
        <v>118</v>
      </c>
      <c r="R539" s="30">
        <v>60</v>
      </c>
      <c r="S539" s="30">
        <v>22</v>
      </c>
    </row>
    <row r="540" spans="2:19" s="31" customFormat="1" ht="8.25" customHeight="1" x14ac:dyDescent="0.3">
      <c r="B540" s="48">
        <v>159</v>
      </c>
      <c r="C540" s="29" t="str">
        <f>VLOOKUP(B540,[1]Tabelle1!$A$1:$C$68,2,FALSE)</f>
        <v>Göttingen</v>
      </c>
      <c r="D540" s="52">
        <v>2012</v>
      </c>
      <c r="E540" s="30">
        <v>7441</v>
      </c>
      <c r="F540" s="30">
        <v>1949</v>
      </c>
      <c r="G540" s="30">
        <v>5492</v>
      </c>
      <c r="H540" s="30">
        <v>3877</v>
      </c>
      <c r="I540" s="30">
        <v>3564</v>
      </c>
      <c r="J540" s="30">
        <v>2886</v>
      </c>
      <c r="K540" s="30">
        <v>751</v>
      </c>
      <c r="L540" s="30">
        <v>2135</v>
      </c>
      <c r="M540" s="30">
        <v>1327</v>
      </c>
      <c r="N540" s="30">
        <v>1559</v>
      </c>
      <c r="O540" s="30">
        <v>4555</v>
      </c>
      <c r="P540" s="30">
        <v>1198</v>
      </c>
      <c r="Q540" s="30">
        <v>3357</v>
      </c>
      <c r="R540" s="30">
        <v>2550</v>
      </c>
      <c r="S540" s="30">
        <v>2005</v>
      </c>
    </row>
    <row r="541" spans="2:19" s="35" customFormat="1" ht="16.5" customHeight="1" x14ac:dyDescent="0.3">
      <c r="B541" s="50">
        <v>1</v>
      </c>
      <c r="C541" s="33" t="str">
        <f>VLOOKUP(B541,[1]Tabelle1!$A$1:$C$68,2,FALSE)</f>
        <v>Statistische Region Braunschweig</v>
      </c>
      <c r="D541" s="53">
        <v>2012</v>
      </c>
      <c r="E541" s="34">
        <v>19752</v>
      </c>
      <c r="F541" s="34">
        <v>3200</v>
      </c>
      <c r="G541" s="34">
        <v>16552</v>
      </c>
      <c r="H541" s="34">
        <v>11393</v>
      </c>
      <c r="I541" s="34">
        <v>8359</v>
      </c>
      <c r="J541" s="34">
        <v>9274</v>
      </c>
      <c r="K541" s="34">
        <v>2045</v>
      </c>
      <c r="L541" s="34">
        <v>7229</v>
      </c>
      <c r="M541" s="34">
        <v>5340</v>
      </c>
      <c r="N541" s="34">
        <v>3934</v>
      </c>
      <c r="O541" s="34">
        <v>10478</v>
      </c>
      <c r="P541" s="34">
        <v>1155</v>
      </c>
      <c r="Q541" s="34">
        <v>9323</v>
      </c>
      <c r="R541" s="34">
        <v>6053</v>
      </c>
      <c r="S541" s="34">
        <v>4425</v>
      </c>
    </row>
    <row r="542" spans="2:19" s="31" customFormat="1" ht="8.25" customHeight="1" x14ac:dyDescent="0.3">
      <c r="B542" s="48">
        <v>241</v>
      </c>
      <c r="C542" s="29" t="str">
        <f>VLOOKUP(B542,[1]Tabelle1!$A$1:$C$68,2,FALSE)</f>
        <v>Region Hannover</v>
      </c>
      <c r="D542" s="52">
        <v>2012</v>
      </c>
      <c r="E542" s="30">
        <v>12693</v>
      </c>
      <c r="F542" s="30">
        <v>1555</v>
      </c>
      <c r="G542" s="30">
        <v>11138</v>
      </c>
      <c r="H542" s="30">
        <v>7462</v>
      </c>
      <c r="I542" s="30">
        <v>5231</v>
      </c>
      <c r="J542" s="30">
        <v>8058</v>
      </c>
      <c r="K542" s="30">
        <v>1703</v>
      </c>
      <c r="L542" s="30">
        <v>6355</v>
      </c>
      <c r="M542" s="30">
        <v>4936</v>
      </c>
      <c r="N542" s="30">
        <v>3122</v>
      </c>
      <c r="O542" s="30">
        <v>4635</v>
      </c>
      <c r="P542" s="30">
        <v>-148</v>
      </c>
      <c r="Q542" s="30">
        <v>4783</v>
      </c>
      <c r="R542" s="30">
        <v>2526</v>
      </c>
      <c r="S542" s="30">
        <v>2109</v>
      </c>
    </row>
    <row r="543" spans="2:19" s="31" customFormat="1" ht="8.25" customHeight="1" x14ac:dyDescent="0.3">
      <c r="B543" s="48">
        <v>241001</v>
      </c>
      <c r="C543" s="29" t="str">
        <f>VLOOKUP(B543,[1]Tabelle1!$A$1:$C$68,2,FALSE)</f>
        <v>dav. Hannover, Lhst.</v>
      </c>
      <c r="D543" s="52">
        <v>2012</v>
      </c>
      <c r="E543" s="30">
        <v>8269</v>
      </c>
      <c r="F543" s="30">
        <v>898</v>
      </c>
      <c r="G543" s="30">
        <v>7371</v>
      </c>
      <c r="H543" s="30">
        <v>4779</v>
      </c>
      <c r="I543" s="30">
        <v>3490</v>
      </c>
      <c r="J543" s="30">
        <v>5273</v>
      </c>
      <c r="K543" s="30">
        <v>942</v>
      </c>
      <c r="L543" s="30">
        <v>4331</v>
      </c>
      <c r="M543" s="30">
        <v>3220</v>
      </c>
      <c r="N543" s="30">
        <v>2053</v>
      </c>
      <c r="O543" s="30">
        <v>2996</v>
      </c>
      <c r="P543" s="30">
        <v>-44</v>
      </c>
      <c r="Q543" s="30">
        <v>3040</v>
      </c>
      <c r="R543" s="30">
        <v>1559</v>
      </c>
      <c r="S543" s="30">
        <v>1437</v>
      </c>
    </row>
    <row r="544" spans="2:19" s="31" customFormat="1" ht="8.25" customHeight="1" x14ac:dyDescent="0.3">
      <c r="B544" s="48">
        <v>241999</v>
      </c>
      <c r="C544" s="29" t="str">
        <f>VLOOKUP(B544,[1]Tabelle1!$A$1:$C$68,2,FALSE)</f>
        <v>dav. Hannover, Umland</v>
      </c>
      <c r="D544" s="52">
        <v>2012</v>
      </c>
      <c r="E544" s="30">
        <v>4424</v>
      </c>
      <c r="F544" s="30">
        <v>657</v>
      </c>
      <c r="G544" s="30">
        <v>3767</v>
      </c>
      <c r="H544" s="30">
        <v>2683</v>
      </c>
      <c r="I544" s="30">
        <v>1741</v>
      </c>
      <c r="J544" s="30">
        <v>2785</v>
      </c>
      <c r="K544" s="30">
        <v>761</v>
      </c>
      <c r="L544" s="30">
        <v>2024</v>
      </c>
      <c r="M544" s="30">
        <v>1716</v>
      </c>
      <c r="N544" s="30">
        <v>1069</v>
      </c>
      <c r="O544" s="30">
        <v>1639</v>
      </c>
      <c r="P544" s="30">
        <v>-104</v>
      </c>
      <c r="Q544" s="30">
        <v>1743</v>
      </c>
      <c r="R544" s="30">
        <v>967</v>
      </c>
      <c r="S544" s="30">
        <v>672</v>
      </c>
    </row>
    <row r="545" spans="2:19" s="31" customFormat="1" ht="8.25" customHeight="1" x14ac:dyDescent="0.3">
      <c r="B545" s="48">
        <v>251</v>
      </c>
      <c r="C545" s="29" t="str">
        <f>VLOOKUP(B545,[1]Tabelle1!$A$1:$C$68,2,FALSE)</f>
        <v>Diepholz</v>
      </c>
      <c r="D545" s="52">
        <v>2012</v>
      </c>
      <c r="E545" s="30">
        <v>4215</v>
      </c>
      <c r="F545" s="30">
        <v>185</v>
      </c>
      <c r="G545" s="30">
        <v>4030</v>
      </c>
      <c r="H545" s="30">
        <v>2566</v>
      </c>
      <c r="I545" s="30">
        <v>1649</v>
      </c>
      <c r="J545" s="30">
        <v>3787</v>
      </c>
      <c r="K545" s="30">
        <v>216</v>
      </c>
      <c r="L545" s="30">
        <v>3571</v>
      </c>
      <c r="M545" s="30">
        <v>2377</v>
      </c>
      <c r="N545" s="30">
        <v>1410</v>
      </c>
      <c r="O545" s="30">
        <v>428</v>
      </c>
      <c r="P545" s="30">
        <v>-31</v>
      </c>
      <c r="Q545" s="30">
        <v>459</v>
      </c>
      <c r="R545" s="30">
        <v>189</v>
      </c>
      <c r="S545" s="30">
        <v>239</v>
      </c>
    </row>
    <row r="546" spans="2:19" s="31" customFormat="1" ht="8.25" customHeight="1" x14ac:dyDescent="0.3">
      <c r="B546" s="48">
        <v>252</v>
      </c>
      <c r="C546" s="29" t="str">
        <f>VLOOKUP(B546,[1]Tabelle1!$A$1:$C$68,2,FALSE)</f>
        <v>Hameln-Pyrmont</v>
      </c>
      <c r="D546" s="52">
        <v>2012</v>
      </c>
      <c r="E546" s="30">
        <v>752</v>
      </c>
      <c r="F546" s="30">
        <v>153</v>
      </c>
      <c r="G546" s="30">
        <v>599</v>
      </c>
      <c r="H546" s="30">
        <v>397</v>
      </c>
      <c r="I546" s="30">
        <v>355</v>
      </c>
      <c r="J546" s="30">
        <v>512</v>
      </c>
      <c r="K546" s="30">
        <v>133</v>
      </c>
      <c r="L546" s="30">
        <v>379</v>
      </c>
      <c r="M546" s="30">
        <v>284</v>
      </c>
      <c r="N546" s="30">
        <v>228</v>
      </c>
      <c r="O546" s="30">
        <v>240</v>
      </c>
      <c r="P546" s="30">
        <v>20</v>
      </c>
      <c r="Q546" s="30">
        <v>220</v>
      </c>
      <c r="R546" s="30">
        <v>113</v>
      </c>
      <c r="S546" s="30">
        <v>127</v>
      </c>
    </row>
    <row r="547" spans="2:19" s="31" customFormat="1" ht="8.25" customHeight="1" x14ac:dyDescent="0.3">
      <c r="B547" s="48">
        <v>254</v>
      </c>
      <c r="C547" s="29" t="str">
        <f>VLOOKUP(B547,[1]Tabelle1!$A$1:$C$68,2,FALSE)</f>
        <v>Hildesheim</v>
      </c>
      <c r="D547" s="52">
        <v>2012</v>
      </c>
      <c r="E547" s="30">
        <v>1988</v>
      </c>
      <c r="F547" s="30">
        <v>282</v>
      </c>
      <c r="G547" s="30">
        <v>1706</v>
      </c>
      <c r="H547" s="30">
        <v>1122</v>
      </c>
      <c r="I547" s="30">
        <v>866</v>
      </c>
      <c r="J547" s="30">
        <v>1560</v>
      </c>
      <c r="K547" s="30">
        <v>284</v>
      </c>
      <c r="L547" s="30">
        <v>1276</v>
      </c>
      <c r="M547" s="30">
        <v>887</v>
      </c>
      <c r="N547" s="30">
        <v>673</v>
      </c>
      <c r="O547" s="30">
        <v>428</v>
      </c>
      <c r="P547" s="30">
        <v>-2</v>
      </c>
      <c r="Q547" s="30">
        <v>430</v>
      </c>
      <c r="R547" s="30">
        <v>235</v>
      </c>
      <c r="S547" s="30">
        <v>193</v>
      </c>
    </row>
    <row r="548" spans="2:19" s="31" customFormat="1" ht="8.25" customHeight="1" x14ac:dyDescent="0.3">
      <c r="B548" s="48">
        <v>255</v>
      </c>
      <c r="C548" s="29" t="str">
        <f>VLOOKUP(B548,[1]Tabelle1!$A$1:$C$68,2,FALSE)</f>
        <v>Holzminden</v>
      </c>
      <c r="D548" s="52">
        <v>2012</v>
      </c>
      <c r="E548" s="30">
        <v>346</v>
      </c>
      <c r="F548" s="30">
        <v>49</v>
      </c>
      <c r="G548" s="30">
        <v>297</v>
      </c>
      <c r="H548" s="30">
        <v>242</v>
      </c>
      <c r="I548" s="30">
        <v>104</v>
      </c>
      <c r="J548" s="30">
        <v>299</v>
      </c>
      <c r="K548" s="30">
        <v>82</v>
      </c>
      <c r="L548" s="30">
        <v>217</v>
      </c>
      <c r="M548" s="30">
        <v>214</v>
      </c>
      <c r="N548" s="30">
        <v>85</v>
      </c>
      <c r="O548" s="30">
        <v>47</v>
      </c>
      <c r="P548" s="30">
        <v>-33</v>
      </c>
      <c r="Q548" s="30">
        <v>80</v>
      </c>
      <c r="R548" s="30">
        <v>28</v>
      </c>
      <c r="S548" s="30">
        <v>19</v>
      </c>
    </row>
    <row r="549" spans="2:19" s="31" customFormat="1" ht="8.25" customHeight="1" x14ac:dyDescent="0.3">
      <c r="B549" s="48">
        <v>256</v>
      </c>
      <c r="C549" s="29" t="str">
        <f>VLOOKUP(B549,[1]Tabelle1!$A$1:$C$68,2,FALSE)</f>
        <v>Nienburg (Weser)</v>
      </c>
      <c r="D549" s="52">
        <v>2012</v>
      </c>
      <c r="E549" s="30">
        <v>2720</v>
      </c>
      <c r="F549" s="30">
        <v>86</v>
      </c>
      <c r="G549" s="30">
        <v>2634</v>
      </c>
      <c r="H549" s="30">
        <v>1684</v>
      </c>
      <c r="I549" s="30">
        <v>1036</v>
      </c>
      <c r="J549" s="30">
        <v>2934</v>
      </c>
      <c r="K549" s="30">
        <v>84</v>
      </c>
      <c r="L549" s="30">
        <v>2850</v>
      </c>
      <c r="M549" s="30">
        <v>1949</v>
      </c>
      <c r="N549" s="30">
        <v>985</v>
      </c>
      <c r="O549" s="30">
        <v>-214</v>
      </c>
      <c r="P549" s="30">
        <v>2</v>
      </c>
      <c r="Q549" s="30">
        <v>-216</v>
      </c>
      <c r="R549" s="30">
        <v>-265</v>
      </c>
      <c r="S549" s="30">
        <v>51</v>
      </c>
    </row>
    <row r="550" spans="2:19" s="31" customFormat="1" ht="8.25" customHeight="1" x14ac:dyDescent="0.3">
      <c r="B550" s="48">
        <v>257</v>
      </c>
      <c r="C550" s="29" t="str">
        <f>VLOOKUP(B550,[1]Tabelle1!$A$1:$C$68,2,FALSE)</f>
        <v>Schaumburg</v>
      </c>
      <c r="D550" s="52">
        <v>2012</v>
      </c>
      <c r="E550" s="30">
        <v>870</v>
      </c>
      <c r="F550" s="30">
        <v>147</v>
      </c>
      <c r="G550" s="30">
        <v>723</v>
      </c>
      <c r="H550" s="30">
        <v>533</v>
      </c>
      <c r="I550" s="30">
        <v>337</v>
      </c>
      <c r="J550" s="30">
        <v>657</v>
      </c>
      <c r="K550" s="30">
        <v>151</v>
      </c>
      <c r="L550" s="30">
        <v>506</v>
      </c>
      <c r="M550" s="30">
        <v>427</v>
      </c>
      <c r="N550" s="30">
        <v>230</v>
      </c>
      <c r="O550" s="30">
        <v>213</v>
      </c>
      <c r="P550" s="30">
        <v>-4</v>
      </c>
      <c r="Q550" s="30">
        <v>217</v>
      </c>
      <c r="R550" s="30">
        <v>106</v>
      </c>
      <c r="S550" s="30">
        <v>107</v>
      </c>
    </row>
    <row r="551" spans="2:19" s="35" customFormat="1" ht="16.5" customHeight="1" x14ac:dyDescent="0.3">
      <c r="B551" s="50">
        <v>2</v>
      </c>
      <c r="C551" s="33" t="str">
        <f>VLOOKUP(B551,[1]Tabelle1!$A$1:$C$68,2,FALSE)</f>
        <v>Statistische Region Hannover</v>
      </c>
      <c r="D551" s="53">
        <v>2012</v>
      </c>
      <c r="E551" s="34">
        <v>23584</v>
      </c>
      <c r="F551" s="34">
        <v>2457</v>
      </c>
      <c r="G551" s="34">
        <v>21127</v>
      </c>
      <c r="H551" s="34">
        <v>14006</v>
      </c>
      <c r="I551" s="34">
        <v>9578</v>
      </c>
      <c r="J551" s="34">
        <v>17807</v>
      </c>
      <c r="K551" s="34">
        <v>2653</v>
      </c>
      <c r="L551" s="34">
        <v>15154</v>
      </c>
      <c r="M551" s="34">
        <v>11074</v>
      </c>
      <c r="N551" s="34">
        <v>6733</v>
      </c>
      <c r="O551" s="34">
        <v>5777</v>
      </c>
      <c r="P551" s="34">
        <v>-196</v>
      </c>
      <c r="Q551" s="34">
        <v>5973</v>
      </c>
      <c r="R551" s="34">
        <v>2932</v>
      </c>
      <c r="S551" s="34">
        <v>2845</v>
      </c>
    </row>
    <row r="552" spans="2:19" s="31" customFormat="1" ht="8.25" customHeight="1" x14ac:dyDescent="0.3">
      <c r="B552" s="48">
        <v>351</v>
      </c>
      <c r="C552" s="29" t="str">
        <f>VLOOKUP(B552,[1]Tabelle1!$A$1:$C$68,2,FALSE)</f>
        <v>Celle</v>
      </c>
      <c r="D552" s="52">
        <v>2012</v>
      </c>
      <c r="E552" s="30">
        <v>963</v>
      </c>
      <c r="F552" s="30">
        <v>211</v>
      </c>
      <c r="G552" s="30">
        <v>752</v>
      </c>
      <c r="H552" s="30">
        <v>561</v>
      </c>
      <c r="I552" s="30">
        <v>402</v>
      </c>
      <c r="J552" s="30">
        <v>692</v>
      </c>
      <c r="K552" s="30">
        <v>243</v>
      </c>
      <c r="L552" s="30">
        <v>449</v>
      </c>
      <c r="M552" s="30">
        <v>381</v>
      </c>
      <c r="N552" s="30">
        <v>311</v>
      </c>
      <c r="O552" s="30">
        <v>271</v>
      </c>
      <c r="P552" s="30">
        <v>-32</v>
      </c>
      <c r="Q552" s="30">
        <v>303</v>
      </c>
      <c r="R552" s="30">
        <v>180</v>
      </c>
      <c r="S552" s="30">
        <v>91</v>
      </c>
    </row>
    <row r="553" spans="2:19" s="31" customFormat="1" ht="8.25" customHeight="1" x14ac:dyDescent="0.3">
      <c r="B553" s="48">
        <v>352</v>
      </c>
      <c r="C553" s="29" t="str">
        <f>VLOOKUP(B553,[1]Tabelle1!$A$1:$C$68,2,FALSE)</f>
        <v>Cuxhaven</v>
      </c>
      <c r="D553" s="52">
        <v>2012</v>
      </c>
      <c r="E553" s="30">
        <v>1326</v>
      </c>
      <c r="F553" s="30">
        <v>184</v>
      </c>
      <c r="G553" s="30">
        <v>1142</v>
      </c>
      <c r="H553" s="30">
        <v>832</v>
      </c>
      <c r="I553" s="30">
        <v>494</v>
      </c>
      <c r="J553" s="30">
        <v>943</v>
      </c>
      <c r="K553" s="30">
        <v>184</v>
      </c>
      <c r="L553" s="30">
        <v>759</v>
      </c>
      <c r="M553" s="30">
        <v>608</v>
      </c>
      <c r="N553" s="30">
        <v>335</v>
      </c>
      <c r="O553" s="30">
        <v>383</v>
      </c>
      <c r="P553" s="30">
        <v>0</v>
      </c>
      <c r="Q553" s="30">
        <v>383</v>
      </c>
      <c r="R553" s="30">
        <v>224</v>
      </c>
      <c r="S553" s="30">
        <v>159</v>
      </c>
    </row>
    <row r="554" spans="2:19" s="31" customFormat="1" ht="8.25" customHeight="1" x14ac:dyDescent="0.3">
      <c r="B554" s="48">
        <v>353</v>
      </c>
      <c r="C554" s="29" t="str">
        <f>VLOOKUP(B554,[1]Tabelle1!$A$1:$C$68,2,FALSE)</f>
        <v>Harburg</v>
      </c>
      <c r="D554" s="52">
        <v>2012</v>
      </c>
      <c r="E554" s="30">
        <v>2023</v>
      </c>
      <c r="F554" s="30">
        <v>309</v>
      </c>
      <c r="G554" s="30">
        <v>1714</v>
      </c>
      <c r="H554" s="30">
        <v>1294</v>
      </c>
      <c r="I554" s="30">
        <v>729</v>
      </c>
      <c r="J554" s="30">
        <v>1400</v>
      </c>
      <c r="K554" s="30">
        <v>315</v>
      </c>
      <c r="L554" s="30">
        <v>1085</v>
      </c>
      <c r="M554" s="30">
        <v>987</v>
      </c>
      <c r="N554" s="30">
        <v>413</v>
      </c>
      <c r="O554" s="30">
        <v>623</v>
      </c>
      <c r="P554" s="30">
        <v>-6</v>
      </c>
      <c r="Q554" s="30">
        <v>629</v>
      </c>
      <c r="R554" s="30">
        <v>307</v>
      </c>
      <c r="S554" s="30">
        <v>316</v>
      </c>
    </row>
    <row r="555" spans="2:19" s="31" customFormat="1" ht="8.25" customHeight="1" x14ac:dyDescent="0.3">
      <c r="B555" s="48">
        <v>354</v>
      </c>
      <c r="C555" s="29" t="str">
        <f>VLOOKUP(B555,[1]Tabelle1!$A$1:$C$68,2,FALSE)</f>
        <v>Lüchow-Dannenberg</v>
      </c>
      <c r="D555" s="52">
        <v>2012</v>
      </c>
      <c r="E555" s="30">
        <v>540</v>
      </c>
      <c r="F555" s="30">
        <v>61</v>
      </c>
      <c r="G555" s="30">
        <v>479</v>
      </c>
      <c r="H555" s="30">
        <v>412</v>
      </c>
      <c r="I555" s="30">
        <v>128</v>
      </c>
      <c r="J555" s="30">
        <v>380</v>
      </c>
      <c r="K555" s="30">
        <v>57</v>
      </c>
      <c r="L555" s="30">
        <v>323</v>
      </c>
      <c r="M555" s="30">
        <v>310</v>
      </c>
      <c r="N555" s="30">
        <v>70</v>
      </c>
      <c r="O555" s="30">
        <v>160</v>
      </c>
      <c r="P555" s="30">
        <v>4</v>
      </c>
      <c r="Q555" s="30">
        <v>156</v>
      </c>
      <c r="R555" s="30">
        <v>102</v>
      </c>
      <c r="S555" s="30">
        <v>58</v>
      </c>
    </row>
    <row r="556" spans="2:19" s="31" customFormat="1" ht="8.25" customHeight="1" x14ac:dyDescent="0.3">
      <c r="B556" s="48">
        <v>355</v>
      </c>
      <c r="C556" s="29" t="str">
        <f>VLOOKUP(B556,[1]Tabelle1!$A$1:$C$68,2,FALSE)</f>
        <v>Lüneburg</v>
      </c>
      <c r="D556" s="52">
        <v>2012</v>
      </c>
      <c r="E556" s="30">
        <v>1200</v>
      </c>
      <c r="F556" s="30">
        <v>218</v>
      </c>
      <c r="G556" s="30">
        <v>982</v>
      </c>
      <c r="H556" s="30">
        <v>706</v>
      </c>
      <c r="I556" s="30">
        <v>494</v>
      </c>
      <c r="J556" s="30">
        <v>988</v>
      </c>
      <c r="K556" s="30">
        <v>298</v>
      </c>
      <c r="L556" s="30">
        <v>690</v>
      </c>
      <c r="M556" s="30">
        <v>579</v>
      </c>
      <c r="N556" s="30">
        <v>409</v>
      </c>
      <c r="O556" s="30">
        <v>212</v>
      </c>
      <c r="P556" s="30">
        <v>-80</v>
      </c>
      <c r="Q556" s="30">
        <v>292</v>
      </c>
      <c r="R556" s="30">
        <v>127</v>
      </c>
      <c r="S556" s="30">
        <v>85</v>
      </c>
    </row>
    <row r="557" spans="2:19" s="31" customFormat="1" ht="8.25" customHeight="1" x14ac:dyDescent="0.3">
      <c r="B557" s="48">
        <v>356</v>
      </c>
      <c r="C557" s="29" t="str">
        <f>VLOOKUP(B557,[1]Tabelle1!$A$1:$C$68,2,FALSE)</f>
        <v>Osterholz</v>
      </c>
      <c r="D557" s="52">
        <v>2012</v>
      </c>
      <c r="E557" s="30">
        <v>479</v>
      </c>
      <c r="F557" s="30">
        <v>79</v>
      </c>
      <c r="G557" s="30">
        <v>400</v>
      </c>
      <c r="H557" s="30">
        <v>303</v>
      </c>
      <c r="I557" s="30">
        <v>176</v>
      </c>
      <c r="J557" s="30">
        <v>322</v>
      </c>
      <c r="K557" s="30">
        <v>99</v>
      </c>
      <c r="L557" s="30">
        <v>223</v>
      </c>
      <c r="M557" s="30">
        <v>199</v>
      </c>
      <c r="N557" s="30">
        <v>123</v>
      </c>
      <c r="O557" s="30">
        <v>157</v>
      </c>
      <c r="P557" s="30">
        <v>-20</v>
      </c>
      <c r="Q557" s="30">
        <v>177</v>
      </c>
      <c r="R557" s="30">
        <v>104</v>
      </c>
      <c r="S557" s="30">
        <v>53</v>
      </c>
    </row>
    <row r="558" spans="2:19" s="31" customFormat="1" ht="8.25" customHeight="1" x14ac:dyDescent="0.3">
      <c r="B558" s="48">
        <v>357</v>
      </c>
      <c r="C558" s="29" t="str">
        <f>VLOOKUP(B558,[1]Tabelle1!$A$1:$C$68,2,FALSE)</f>
        <v>Rotenburg (Wümme)</v>
      </c>
      <c r="D558" s="52">
        <v>2012</v>
      </c>
      <c r="E558" s="30">
        <v>907</v>
      </c>
      <c r="F558" s="30">
        <v>184</v>
      </c>
      <c r="G558" s="30">
        <v>723</v>
      </c>
      <c r="H558" s="30">
        <v>570</v>
      </c>
      <c r="I558" s="30">
        <v>337</v>
      </c>
      <c r="J558" s="30">
        <v>595</v>
      </c>
      <c r="K558" s="30">
        <v>182</v>
      </c>
      <c r="L558" s="30">
        <v>413</v>
      </c>
      <c r="M558" s="30">
        <v>380</v>
      </c>
      <c r="N558" s="30">
        <v>215</v>
      </c>
      <c r="O558" s="30">
        <v>312</v>
      </c>
      <c r="P558" s="30">
        <v>2</v>
      </c>
      <c r="Q558" s="30">
        <v>310</v>
      </c>
      <c r="R558" s="30">
        <v>190</v>
      </c>
      <c r="S558" s="30">
        <v>122</v>
      </c>
    </row>
    <row r="559" spans="2:19" s="31" customFormat="1" ht="8.25" customHeight="1" x14ac:dyDescent="0.3">
      <c r="B559" s="48">
        <v>358</v>
      </c>
      <c r="C559" s="29" t="str">
        <f>VLOOKUP(B559,[1]Tabelle1!$A$1:$C$68,2,FALSE)</f>
        <v>Heidekreis</v>
      </c>
      <c r="D559" s="52">
        <v>2012</v>
      </c>
      <c r="E559" s="30">
        <v>1016</v>
      </c>
      <c r="F559" s="30">
        <v>159</v>
      </c>
      <c r="G559" s="30">
        <v>857</v>
      </c>
      <c r="H559" s="30">
        <v>612</v>
      </c>
      <c r="I559" s="30">
        <v>404</v>
      </c>
      <c r="J559" s="30">
        <v>668</v>
      </c>
      <c r="K559" s="30">
        <v>174</v>
      </c>
      <c r="L559" s="30">
        <v>494</v>
      </c>
      <c r="M559" s="30">
        <v>370</v>
      </c>
      <c r="N559" s="30">
        <v>298</v>
      </c>
      <c r="O559" s="30">
        <v>348</v>
      </c>
      <c r="P559" s="30">
        <v>-15</v>
      </c>
      <c r="Q559" s="30">
        <v>363</v>
      </c>
      <c r="R559" s="30">
        <v>242</v>
      </c>
      <c r="S559" s="30">
        <v>106</v>
      </c>
    </row>
    <row r="560" spans="2:19" s="31" customFormat="1" ht="8.25" customHeight="1" x14ac:dyDescent="0.3">
      <c r="B560" s="48">
        <v>359</v>
      </c>
      <c r="C560" s="29" t="str">
        <f>VLOOKUP(B560,[1]Tabelle1!$A$1:$C$68,2,FALSE)</f>
        <v>Stade</v>
      </c>
      <c r="D560" s="52">
        <v>2012</v>
      </c>
      <c r="E560" s="30">
        <v>3873</v>
      </c>
      <c r="F560" s="30">
        <v>268</v>
      </c>
      <c r="G560" s="30">
        <v>3605</v>
      </c>
      <c r="H560" s="30">
        <v>3202</v>
      </c>
      <c r="I560" s="30">
        <v>671</v>
      </c>
      <c r="J560" s="30">
        <v>3558</v>
      </c>
      <c r="K560" s="30">
        <v>265</v>
      </c>
      <c r="L560" s="30">
        <v>3293</v>
      </c>
      <c r="M560" s="30">
        <v>3150</v>
      </c>
      <c r="N560" s="30">
        <v>408</v>
      </c>
      <c r="O560" s="30">
        <v>315</v>
      </c>
      <c r="P560" s="30">
        <v>3</v>
      </c>
      <c r="Q560" s="30">
        <v>312</v>
      </c>
      <c r="R560" s="30">
        <v>52</v>
      </c>
      <c r="S560" s="30">
        <v>263</v>
      </c>
    </row>
    <row r="561" spans="2:19" s="31" customFormat="1" ht="8.25" customHeight="1" x14ac:dyDescent="0.3">
      <c r="B561" s="48">
        <v>360</v>
      </c>
      <c r="C561" s="29" t="str">
        <f>VLOOKUP(B561,[1]Tabelle1!$A$1:$C$68,2,FALSE)</f>
        <v>Uelzen</v>
      </c>
      <c r="D561" s="52">
        <v>2012</v>
      </c>
      <c r="E561" s="30">
        <v>436</v>
      </c>
      <c r="F561" s="30">
        <v>81</v>
      </c>
      <c r="G561" s="30">
        <v>355</v>
      </c>
      <c r="H561" s="30">
        <v>257</v>
      </c>
      <c r="I561" s="30">
        <v>179</v>
      </c>
      <c r="J561" s="30">
        <v>322</v>
      </c>
      <c r="K561" s="30">
        <v>129</v>
      </c>
      <c r="L561" s="30">
        <v>193</v>
      </c>
      <c r="M561" s="30">
        <v>173</v>
      </c>
      <c r="N561" s="30">
        <v>149</v>
      </c>
      <c r="O561" s="30">
        <v>114</v>
      </c>
      <c r="P561" s="30">
        <v>-48</v>
      </c>
      <c r="Q561" s="30">
        <v>162</v>
      </c>
      <c r="R561" s="30">
        <v>84</v>
      </c>
      <c r="S561" s="30">
        <v>30</v>
      </c>
    </row>
    <row r="562" spans="2:19" s="31" customFormat="1" ht="8.25" customHeight="1" x14ac:dyDescent="0.3">
      <c r="B562" s="48">
        <v>361</v>
      </c>
      <c r="C562" s="29" t="str">
        <f>VLOOKUP(B562,[1]Tabelle1!$A$1:$C$68,2,FALSE)</f>
        <v>Verden</v>
      </c>
      <c r="D562" s="52">
        <v>2012</v>
      </c>
      <c r="E562" s="30">
        <v>715</v>
      </c>
      <c r="F562" s="30">
        <v>140</v>
      </c>
      <c r="G562" s="30">
        <v>575</v>
      </c>
      <c r="H562" s="30">
        <v>419</v>
      </c>
      <c r="I562" s="30">
        <v>296</v>
      </c>
      <c r="J562" s="30">
        <v>550</v>
      </c>
      <c r="K562" s="30">
        <v>143</v>
      </c>
      <c r="L562" s="30">
        <v>407</v>
      </c>
      <c r="M562" s="30">
        <v>326</v>
      </c>
      <c r="N562" s="30">
        <v>224</v>
      </c>
      <c r="O562" s="30">
        <v>165</v>
      </c>
      <c r="P562" s="30">
        <v>-3</v>
      </c>
      <c r="Q562" s="30">
        <v>168</v>
      </c>
      <c r="R562" s="30">
        <v>93</v>
      </c>
      <c r="S562" s="30">
        <v>72</v>
      </c>
    </row>
    <row r="563" spans="2:19" s="35" customFormat="1" ht="16.5" customHeight="1" x14ac:dyDescent="0.3">
      <c r="B563" s="50">
        <v>3</v>
      </c>
      <c r="C563" s="33" t="str">
        <f>VLOOKUP(B563,[1]Tabelle1!$A$1:$C$68,2,FALSE)</f>
        <v>Statistische Region Lüneburg</v>
      </c>
      <c r="D563" s="53">
        <v>2012</v>
      </c>
      <c r="E563" s="34">
        <v>13478</v>
      </c>
      <c r="F563" s="34">
        <v>1894</v>
      </c>
      <c r="G563" s="34">
        <v>11584</v>
      </c>
      <c r="H563" s="34">
        <v>9168</v>
      </c>
      <c r="I563" s="34">
        <v>4310</v>
      </c>
      <c r="J563" s="34">
        <v>10418</v>
      </c>
      <c r="K563" s="34">
        <v>2089</v>
      </c>
      <c r="L563" s="34">
        <v>8329</v>
      </c>
      <c r="M563" s="34">
        <v>7463</v>
      </c>
      <c r="N563" s="34">
        <v>2955</v>
      </c>
      <c r="O563" s="34">
        <v>3060</v>
      </c>
      <c r="P563" s="34">
        <v>-195</v>
      </c>
      <c r="Q563" s="34">
        <v>3255</v>
      </c>
      <c r="R563" s="34">
        <v>1705</v>
      </c>
      <c r="S563" s="34">
        <v>1355</v>
      </c>
    </row>
    <row r="564" spans="2:19" s="31" customFormat="1" ht="8.25" customHeight="1" x14ac:dyDescent="0.3">
      <c r="B564" s="48">
        <v>401</v>
      </c>
      <c r="C564" s="29" t="str">
        <f>VLOOKUP(B564,[1]Tabelle1!$A$1:$C$68,2,FALSE)</f>
        <v>Delmenhorst, Stadt</v>
      </c>
      <c r="D564" s="52">
        <v>2012</v>
      </c>
      <c r="E564" s="30">
        <v>720</v>
      </c>
      <c r="F564" s="30">
        <v>70</v>
      </c>
      <c r="G564" s="30">
        <v>650</v>
      </c>
      <c r="H564" s="30">
        <v>461</v>
      </c>
      <c r="I564" s="30">
        <v>259</v>
      </c>
      <c r="J564" s="30">
        <v>449</v>
      </c>
      <c r="K564" s="30">
        <v>88</v>
      </c>
      <c r="L564" s="30">
        <v>361</v>
      </c>
      <c r="M564" s="30">
        <v>290</v>
      </c>
      <c r="N564" s="30">
        <v>159</v>
      </c>
      <c r="O564" s="30">
        <v>271</v>
      </c>
      <c r="P564" s="30">
        <v>-18</v>
      </c>
      <c r="Q564" s="30">
        <v>289</v>
      </c>
      <c r="R564" s="30">
        <v>171</v>
      </c>
      <c r="S564" s="30">
        <v>100</v>
      </c>
    </row>
    <row r="565" spans="2:19" s="31" customFormat="1" ht="8.25" customHeight="1" x14ac:dyDescent="0.3">
      <c r="B565" s="48">
        <v>402</v>
      </c>
      <c r="C565" s="29" t="str">
        <f>VLOOKUP(B565,[1]Tabelle1!$A$1:$C$68,2,FALSE)</f>
        <v>Emden, Stadt</v>
      </c>
      <c r="D565" s="52">
        <v>2012</v>
      </c>
      <c r="E565" s="30">
        <v>552</v>
      </c>
      <c r="F565" s="30">
        <v>46</v>
      </c>
      <c r="G565" s="30">
        <v>506</v>
      </c>
      <c r="H565" s="30">
        <v>373</v>
      </c>
      <c r="I565" s="30">
        <v>179</v>
      </c>
      <c r="J565" s="30">
        <v>405</v>
      </c>
      <c r="K565" s="30">
        <v>54</v>
      </c>
      <c r="L565" s="30">
        <v>351</v>
      </c>
      <c r="M565" s="30">
        <v>264</v>
      </c>
      <c r="N565" s="30">
        <v>141</v>
      </c>
      <c r="O565" s="30">
        <v>147</v>
      </c>
      <c r="P565" s="30">
        <v>-8</v>
      </c>
      <c r="Q565" s="30">
        <v>155</v>
      </c>
      <c r="R565" s="30">
        <v>109</v>
      </c>
      <c r="S565" s="30">
        <v>38</v>
      </c>
    </row>
    <row r="566" spans="2:19" s="31" customFormat="1" ht="8.25" customHeight="1" x14ac:dyDescent="0.3">
      <c r="B566" s="48">
        <v>403</v>
      </c>
      <c r="C566" s="29" t="str">
        <f>VLOOKUP(B566,[1]Tabelle1!$A$1:$C$68,2,FALSE)</f>
        <v>Oldenburg (Oldb), Stadt</v>
      </c>
      <c r="D566" s="52">
        <v>2012</v>
      </c>
      <c r="E566" s="30">
        <v>1300</v>
      </c>
      <c r="F566" s="30">
        <v>204</v>
      </c>
      <c r="G566" s="30">
        <v>1096</v>
      </c>
      <c r="H566" s="30">
        <v>679</v>
      </c>
      <c r="I566" s="30">
        <v>621</v>
      </c>
      <c r="J566" s="30">
        <v>788</v>
      </c>
      <c r="K566" s="30">
        <v>188</v>
      </c>
      <c r="L566" s="30">
        <v>600</v>
      </c>
      <c r="M566" s="30">
        <v>459</v>
      </c>
      <c r="N566" s="30">
        <v>329</v>
      </c>
      <c r="O566" s="30">
        <v>512</v>
      </c>
      <c r="P566" s="30">
        <v>16</v>
      </c>
      <c r="Q566" s="30">
        <v>496</v>
      </c>
      <c r="R566" s="30">
        <v>220</v>
      </c>
      <c r="S566" s="30">
        <v>292</v>
      </c>
    </row>
    <row r="567" spans="2:19" s="31" customFormat="1" ht="8.25" customHeight="1" x14ac:dyDescent="0.3">
      <c r="B567" s="48">
        <v>404</v>
      </c>
      <c r="C567" s="29" t="str">
        <f>VLOOKUP(B567,[1]Tabelle1!$A$1:$C$68,2,FALSE)</f>
        <v>Osnabrück, Stadt</v>
      </c>
      <c r="D567" s="52">
        <v>2012</v>
      </c>
      <c r="E567" s="30">
        <v>1973</v>
      </c>
      <c r="F567" s="30">
        <v>192</v>
      </c>
      <c r="G567" s="30">
        <v>1781</v>
      </c>
      <c r="H567" s="30">
        <v>1091</v>
      </c>
      <c r="I567" s="30">
        <v>882</v>
      </c>
      <c r="J567" s="30">
        <v>1308</v>
      </c>
      <c r="K567" s="30">
        <v>291</v>
      </c>
      <c r="L567" s="30">
        <v>1017</v>
      </c>
      <c r="M567" s="30">
        <v>684</v>
      </c>
      <c r="N567" s="30">
        <v>624</v>
      </c>
      <c r="O567" s="30">
        <v>665</v>
      </c>
      <c r="P567" s="30">
        <v>-99</v>
      </c>
      <c r="Q567" s="30">
        <v>764</v>
      </c>
      <c r="R567" s="30">
        <v>407</v>
      </c>
      <c r="S567" s="30">
        <v>258</v>
      </c>
    </row>
    <row r="568" spans="2:19" s="31" customFormat="1" ht="8.25" customHeight="1" x14ac:dyDescent="0.3">
      <c r="B568" s="48">
        <v>405</v>
      </c>
      <c r="C568" s="29" t="str">
        <f>VLOOKUP(B568,[1]Tabelle1!$A$1:$C$68,2,FALSE)</f>
        <v>Wilhelmshaven, Stadt</v>
      </c>
      <c r="D568" s="52">
        <v>2012</v>
      </c>
      <c r="E568" s="30">
        <v>1034</v>
      </c>
      <c r="F568" s="30">
        <v>77</v>
      </c>
      <c r="G568" s="30">
        <v>957</v>
      </c>
      <c r="H568" s="30">
        <v>813</v>
      </c>
      <c r="I568" s="30">
        <v>221</v>
      </c>
      <c r="J568" s="30">
        <v>954</v>
      </c>
      <c r="K568" s="30">
        <v>96</v>
      </c>
      <c r="L568" s="30">
        <v>858</v>
      </c>
      <c r="M568" s="30">
        <v>805</v>
      </c>
      <c r="N568" s="30">
        <v>149</v>
      </c>
      <c r="O568" s="30">
        <v>80</v>
      </c>
      <c r="P568" s="30">
        <v>-19</v>
      </c>
      <c r="Q568" s="30">
        <v>99</v>
      </c>
      <c r="R568" s="30">
        <v>8</v>
      </c>
      <c r="S568" s="30">
        <v>72</v>
      </c>
    </row>
    <row r="569" spans="2:19" s="31" customFormat="1" ht="8.25" customHeight="1" x14ac:dyDescent="0.3">
      <c r="B569" s="48">
        <v>451</v>
      </c>
      <c r="C569" s="29" t="str">
        <f>VLOOKUP(B569,[1]Tabelle1!$A$1:$C$68,2,FALSE)</f>
        <v>Ammerland</v>
      </c>
      <c r="D569" s="52">
        <v>2012</v>
      </c>
      <c r="E569" s="30">
        <v>1377</v>
      </c>
      <c r="F569" s="30">
        <v>98</v>
      </c>
      <c r="G569" s="30">
        <v>1279</v>
      </c>
      <c r="H569" s="30">
        <v>959</v>
      </c>
      <c r="I569" s="30">
        <v>418</v>
      </c>
      <c r="J569" s="30">
        <v>1030</v>
      </c>
      <c r="K569" s="30">
        <v>114</v>
      </c>
      <c r="L569" s="30">
        <v>916</v>
      </c>
      <c r="M569" s="30">
        <v>740</v>
      </c>
      <c r="N569" s="30">
        <v>290</v>
      </c>
      <c r="O569" s="30">
        <v>347</v>
      </c>
      <c r="P569" s="30">
        <v>-16</v>
      </c>
      <c r="Q569" s="30">
        <v>363</v>
      </c>
      <c r="R569" s="30">
        <v>219</v>
      </c>
      <c r="S569" s="30">
        <v>128</v>
      </c>
    </row>
    <row r="570" spans="2:19" s="31" customFormat="1" ht="8.25" customHeight="1" x14ac:dyDescent="0.3">
      <c r="B570" s="48">
        <v>452</v>
      </c>
      <c r="C570" s="29" t="str">
        <f>VLOOKUP(B570,[1]Tabelle1!$A$1:$C$68,2,FALSE)</f>
        <v>Aurich</v>
      </c>
      <c r="D570" s="52">
        <v>2012</v>
      </c>
      <c r="E570" s="30">
        <v>1315</v>
      </c>
      <c r="F570" s="30">
        <v>150</v>
      </c>
      <c r="G570" s="30">
        <v>1165</v>
      </c>
      <c r="H570" s="30">
        <v>686</v>
      </c>
      <c r="I570" s="30">
        <v>629</v>
      </c>
      <c r="J570" s="30">
        <v>920</v>
      </c>
      <c r="K570" s="30">
        <v>136</v>
      </c>
      <c r="L570" s="30">
        <v>784</v>
      </c>
      <c r="M570" s="30">
        <v>446</v>
      </c>
      <c r="N570" s="30">
        <v>474</v>
      </c>
      <c r="O570" s="30">
        <v>395</v>
      </c>
      <c r="P570" s="30">
        <v>14</v>
      </c>
      <c r="Q570" s="30">
        <v>381</v>
      </c>
      <c r="R570" s="30">
        <v>240</v>
      </c>
      <c r="S570" s="30">
        <v>155</v>
      </c>
    </row>
    <row r="571" spans="2:19" s="31" customFormat="1" ht="8.25" customHeight="1" x14ac:dyDescent="0.3">
      <c r="B571" s="48">
        <v>453</v>
      </c>
      <c r="C571" s="29" t="str">
        <f>VLOOKUP(B571,[1]Tabelle1!$A$1:$C$68,2,FALSE)</f>
        <v>Cloppenburg</v>
      </c>
      <c r="D571" s="52">
        <v>2012</v>
      </c>
      <c r="E571" s="30">
        <v>8705</v>
      </c>
      <c r="F571" s="30">
        <v>112</v>
      </c>
      <c r="G571" s="30">
        <v>8593</v>
      </c>
      <c r="H571" s="30">
        <v>5721</v>
      </c>
      <c r="I571" s="30">
        <v>2984</v>
      </c>
      <c r="J571" s="30">
        <v>7457</v>
      </c>
      <c r="K571" s="30">
        <v>137</v>
      </c>
      <c r="L571" s="30">
        <v>7320</v>
      </c>
      <c r="M571" s="30">
        <v>4920</v>
      </c>
      <c r="N571" s="30">
        <v>2537</v>
      </c>
      <c r="O571" s="30">
        <v>1248</v>
      </c>
      <c r="P571" s="30">
        <v>-25</v>
      </c>
      <c r="Q571" s="30">
        <v>1273</v>
      </c>
      <c r="R571" s="30">
        <v>801</v>
      </c>
      <c r="S571" s="30">
        <v>447</v>
      </c>
    </row>
    <row r="572" spans="2:19" s="31" customFormat="1" ht="8.25" customHeight="1" x14ac:dyDescent="0.3">
      <c r="B572" s="48">
        <v>454</v>
      </c>
      <c r="C572" s="29" t="str">
        <f>VLOOKUP(B572,[1]Tabelle1!$A$1:$C$68,2,FALSE)</f>
        <v>Emsland</v>
      </c>
      <c r="D572" s="52">
        <v>2012</v>
      </c>
      <c r="E572" s="30">
        <v>6341</v>
      </c>
      <c r="F572" s="30">
        <v>203</v>
      </c>
      <c r="G572" s="30">
        <v>6138</v>
      </c>
      <c r="H572" s="30">
        <v>4854</v>
      </c>
      <c r="I572" s="30">
        <v>1487</v>
      </c>
      <c r="J572" s="30">
        <v>4634</v>
      </c>
      <c r="K572" s="30">
        <v>204</v>
      </c>
      <c r="L572" s="30">
        <v>4430</v>
      </c>
      <c r="M572" s="30">
        <v>3669</v>
      </c>
      <c r="N572" s="30">
        <v>965</v>
      </c>
      <c r="O572" s="30">
        <v>1707</v>
      </c>
      <c r="P572" s="30">
        <v>-1</v>
      </c>
      <c r="Q572" s="30">
        <v>1708</v>
      </c>
      <c r="R572" s="30">
        <v>1185</v>
      </c>
      <c r="S572" s="30">
        <v>522</v>
      </c>
    </row>
    <row r="573" spans="2:19" s="31" customFormat="1" ht="8.25" customHeight="1" x14ac:dyDescent="0.3">
      <c r="B573" s="48">
        <v>455</v>
      </c>
      <c r="C573" s="29" t="str">
        <f>VLOOKUP(B573,[1]Tabelle1!$A$1:$C$68,2,FALSE)</f>
        <v>Friesland</v>
      </c>
      <c r="D573" s="52">
        <v>2012</v>
      </c>
      <c r="E573" s="30">
        <v>472</v>
      </c>
      <c r="F573" s="30">
        <v>114</v>
      </c>
      <c r="G573" s="30">
        <v>358</v>
      </c>
      <c r="H573" s="30">
        <v>273</v>
      </c>
      <c r="I573" s="30">
        <v>199</v>
      </c>
      <c r="J573" s="30">
        <v>391</v>
      </c>
      <c r="K573" s="30">
        <v>97</v>
      </c>
      <c r="L573" s="30">
        <v>294</v>
      </c>
      <c r="M573" s="30">
        <v>261</v>
      </c>
      <c r="N573" s="30">
        <v>130</v>
      </c>
      <c r="O573" s="30">
        <v>81</v>
      </c>
      <c r="P573" s="30">
        <v>17</v>
      </c>
      <c r="Q573" s="30">
        <v>64</v>
      </c>
      <c r="R573" s="30">
        <v>12</v>
      </c>
      <c r="S573" s="30">
        <v>69</v>
      </c>
    </row>
    <row r="574" spans="2:19" s="31" customFormat="1" ht="8.25" customHeight="1" x14ac:dyDescent="0.3">
      <c r="B574" s="48">
        <v>456</v>
      </c>
      <c r="C574" s="29" t="str">
        <f>VLOOKUP(B574,[1]Tabelle1!$A$1:$C$68,2,FALSE)</f>
        <v>Grafschaft Bentheim</v>
      </c>
      <c r="D574" s="52">
        <v>2012</v>
      </c>
      <c r="E574" s="30">
        <v>1743</v>
      </c>
      <c r="F574" s="30">
        <v>124</v>
      </c>
      <c r="G574" s="30">
        <v>1619</v>
      </c>
      <c r="H574" s="30">
        <v>1006</v>
      </c>
      <c r="I574" s="30">
        <v>737</v>
      </c>
      <c r="J574" s="30">
        <v>1085</v>
      </c>
      <c r="K574" s="30">
        <v>144</v>
      </c>
      <c r="L574" s="30">
        <v>941</v>
      </c>
      <c r="M574" s="30">
        <v>645</v>
      </c>
      <c r="N574" s="30">
        <v>440</v>
      </c>
      <c r="O574" s="30">
        <v>658</v>
      </c>
      <c r="P574" s="30">
        <v>-20</v>
      </c>
      <c r="Q574" s="30">
        <v>678</v>
      </c>
      <c r="R574" s="30">
        <v>361</v>
      </c>
      <c r="S574" s="30">
        <v>297</v>
      </c>
    </row>
    <row r="575" spans="2:19" s="31" customFormat="1" ht="8.25" customHeight="1" x14ac:dyDescent="0.3">
      <c r="B575" s="48">
        <v>457</v>
      </c>
      <c r="C575" s="29" t="str">
        <f>VLOOKUP(B575,[1]Tabelle1!$A$1:$C$68,2,FALSE)</f>
        <v>Leer</v>
      </c>
      <c r="D575" s="52">
        <v>2012</v>
      </c>
      <c r="E575" s="30">
        <v>1265</v>
      </c>
      <c r="F575" s="30">
        <v>131</v>
      </c>
      <c r="G575" s="30">
        <v>1134</v>
      </c>
      <c r="H575" s="30">
        <v>831</v>
      </c>
      <c r="I575" s="30">
        <v>434</v>
      </c>
      <c r="J575" s="30">
        <v>1015</v>
      </c>
      <c r="K575" s="30">
        <v>135</v>
      </c>
      <c r="L575" s="30">
        <v>880</v>
      </c>
      <c r="M575" s="30">
        <v>633</v>
      </c>
      <c r="N575" s="30">
        <v>382</v>
      </c>
      <c r="O575" s="30">
        <v>250</v>
      </c>
      <c r="P575" s="30">
        <v>-4</v>
      </c>
      <c r="Q575" s="30">
        <v>254</v>
      </c>
      <c r="R575" s="30">
        <v>198</v>
      </c>
      <c r="S575" s="30">
        <v>52</v>
      </c>
    </row>
    <row r="576" spans="2:19" s="31" customFormat="1" ht="8.25" customHeight="1" x14ac:dyDescent="0.3">
      <c r="B576" s="48">
        <v>458</v>
      </c>
      <c r="C576" s="29" t="str">
        <f>VLOOKUP(B576,[1]Tabelle1!$A$1:$C$68,2,FALSE)</f>
        <v>Oldenburg</v>
      </c>
      <c r="D576" s="52">
        <v>2012</v>
      </c>
      <c r="E576" s="30">
        <v>3710</v>
      </c>
      <c r="F576" s="30">
        <v>126</v>
      </c>
      <c r="G576" s="30">
        <v>3584</v>
      </c>
      <c r="H576" s="30">
        <v>1536</v>
      </c>
      <c r="I576" s="30">
        <v>2174</v>
      </c>
      <c r="J576" s="30">
        <v>3476</v>
      </c>
      <c r="K576" s="30">
        <v>98</v>
      </c>
      <c r="L576" s="30">
        <v>3378</v>
      </c>
      <c r="M576" s="30">
        <v>1211</v>
      </c>
      <c r="N576" s="30">
        <v>2265</v>
      </c>
      <c r="O576" s="30">
        <v>234</v>
      </c>
      <c r="P576" s="30">
        <v>28</v>
      </c>
      <c r="Q576" s="30">
        <v>206</v>
      </c>
      <c r="R576" s="30">
        <v>325</v>
      </c>
      <c r="S576" s="30">
        <v>-91</v>
      </c>
    </row>
    <row r="577" spans="2:19" s="31" customFormat="1" ht="8.25" customHeight="1" x14ac:dyDescent="0.3">
      <c r="B577" s="48">
        <v>459</v>
      </c>
      <c r="C577" s="29" t="str">
        <f>VLOOKUP(B577,[1]Tabelle1!$A$1:$C$68,2,FALSE)</f>
        <v>Osnabrück</v>
      </c>
      <c r="D577" s="52">
        <v>2012</v>
      </c>
      <c r="E577" s="30">
        <v>3873</v>
      </c>
      <c r="F577" s="30">
        <v>253</v>
      </c>
      <c r="G577" s="30">
        <v>3620</v>
      </c>
      <c r="H577" s="30">
        <v>2279</v>
      </c>
      <c r="I577" s="30">
        <v>1594</v>
      </c>
      <c r="J577" s="30">
        <v>3050</v>
      </c>
      <c r="K577" s="30">
        <v>208</v>
      </c>
      <c r="L577" s="30">
        <v>2842</v>
      </c>
      <c r="M577" s="30">
        <v>1855</v>
      </c>
      <c r="N577" s="30">
        <v>1195</v>
      </c>
      <c r="O577" s="30">
        <v>823</v>
      </c>
      <c r="P577" s="30">
        <v>45</v>
      </c>
      <c r="Q577" s="30">
        <v>778</v>
      </c>
      <c r="R577" s="30">
        <v>424</v>
      </c>
      <c r="S577" s="30">
        <v>399</v>
      </c>
    </row>
    <row r="578" spans="2:19" s="31" customFormat="1" ht="8.25" customHeight="1" x14ac:dyDescent="0.3">
      <c r="B578" s="48">
        <v>460</v>
      </c>
      <c r="C578" s="29" t="str">
        <f>VLOOKUP(B578,[1]Tabelle1!$A$1:$C$68,2,FALSE)</f>
        <v>Vechta</v>
      </c>
      <c r="D578" s="52">
        <v>2012</v>
      </c>
      <c r="E578" s="30">
        <v>6873</v>
      </c>
      <c r="F578" s="30">
        <v>126</v>
      </c>
      <c r="G578" s="30">
        <v>6747</v>
      </c>
      <c r="H578" s="30">
        <v>2836</v>
      </c>
      <c r="I578" s="30">
        <v>4037</v>
      </c>
      <c r="J578" s="30">
        <v>6221</v>
      </c>
      <c r="K578" s="30">
        <v>155</v>
      </c>
      <c r="L578" s="30">
        <v>6066</v>
      </c>
      <c r="M578" s="30">
        <v>2487</v>
      </c>
      <c r="N578" s="30">
        <v>3734</v>
      </c>
      <c r="O578" s="30">
        <v>652</v>
      </c>
      <c r="P578" s="30">
        <v>-29</v>
      </c>
      <c r="Q578" s="30">
        <v>681</v>
      </c>
      <c r="R578" s="30">
        <v>349</v>
      </c>
      <c r="S578" s="30">
        <v>303</v>
      </c>
    </row>
    <row r="579" spans="2:19" s="31" customFormat="1" ht="8.25" customHeight="1" x14ac:dyDescent="0.3">
      <c r="B579" s="48">
        <v>461</v>
      </c>
      <c r="C579" s="29" t="str">
        <f>VLOOKUP(B579,[1]Tabelle1!$A$1:$C$68,2,FALSE)</f>
        <v>Wesermarsch</v>
      </c>
      <c r="D579" s="52">
        <v>2012</v>
      </c>
      <c r="E579" s="30">
        <v>565</v>
      </c>
      <c r="F579" s="30">
        <v>76</v>
      </c>
      <c r="G579" s="30">
        <v>489</v>
      </c>
      <c r="H579" s="30">
        <v>380</v>
      </c>
      <c r="I579" s="30">
        <v>185</v>
      </c>
      <c r="J579" s="30">
        <v>469</v>
      </c>
      <c r="K579" s="30">
        <v>73</v>
      </c>
      <c r="L579" s="30">
        <v>396</v>
      </c>
      <c r="M579" s="30">
        <v>366</v>
      </c>
      <c r="N579" s="30">
        <v>103</v>
      </c>
      <c r="O579" s="30">
        <v>96</v>
      </c>
      <c r="P579" s="30">
        <v>3</v>
      </c>
      <c r="Q579" s="30">
        <v>93</v>
      </c>
      <c r="R579" s="30">
        <v>14</v>
      </c>
      <c r="S579" s="30">
        <v>82</v>
      </c>
    </row>
    <row r="580" spans="2:19" s="31" customFormat="1" ht="8.25" customHeight="1" x14ac:dyDescent="0.3">
      <c r="B580" s="48">
        <v>462</v>
      </c>
      <c r="C580" s="29" t="str">
        <f>VLOOKUP(B580,[1]Tabelle1!$A$1:$C$68,2,FALSE)</f>
        <v>Wittmund</v>
      </c>
      <c r="D580" s="52">
        <v>2012</v>
      </c>
      <c r="E580" s="30">
        <v>369</v>
      </c>
      <c r="F580" s="30">
        <v>39</v>
      </c>
      <c r="G580" s="30">
        <v>330</v>
      </c>
      <c r="H580" s="30">
        <v>170</v>
      </c>
      <c r="I580" s="30">
        <v>199</v>
      </c>
      <c r="J580" s="30">
        <v>330</v>
      </c>
      <c r="K580" s="30">
        <v>48</v>
      </c>
      <c r="L580" s="30">
        <v>282</v>
      </c>
      <c r="M580" s="30">
        <v>147</v>
      </c>
      <c r="N580" s="30">
        <v>183</v>
      </c>
      <c r="O580" s="30">
        <v>39</v>
      </c>
      <c r="P580" s="30">
        <v>-9</v>
      </c>
      <c r="Q580" s="30">
        <v>48</v>
      </c>
      <c r="R580" s="30">
        <v>23</v>
      </c>
      <c r="S580" s="30">
        <v>16</v>
      </c>
    </row>
    <row r="581" spans="2:19" s="35" customFormat="1" ht="16.5" customHeight="1" x14ac:dyDescent="0.3">
      <c r="B581" s="50">
        <v>4</v>
      </c>
      <c r="C581" s="33" t="str">
        <f>VLOOKUP(B581,[1]Tabelle1!$A$1:$C$68,2,FALSE)</f>
        <v>Statistische Region Weser-Ems</v>
      </c>
      <c r="D581" s="53">
        <v>2012</v>
      </c>
      <c r="E581" s="34">
        <v>42187</v>
      </c>
      <c r="F581" s="34">
        <v>2141</v>
      </c>
      <c r="G581" s="34">
        <v>40046</v>
      </c>
      <c r="H581" s="34">
        <v>24948</v>
      </c>
      <c r="I581" s="34">
        <v>17239</v>
      </c>
      <c r="J581" s="34">
        <v>33982</v>
      </c>
      <c r="K581" s="34">
        <v>2266</v>
      </c>
      <c r="L581" s="34">
        <v>31716</v>
      </c>
      <c r="M581" s="34">
        <v>19882</v>
      </c>
      <c r="N581" s="34">
        <v>14100</v>
      </c>
      <c r="O581" s="34">
        <v>8205</v>
      </c>
      <c r="P581" s="34">
        <v>-125</v>
      </c>
      <c r="Q581" s="34">
        <v>8330</v>
      </c>
      <c r="R581" s="34">
        <v>5066</v>
      </c>
      <c r="S581" s="34">
        <v>3139</v>
      </c>
    </row>
    <row r="582" spans="2:19" s="35" customFormat="1" ht="16.5" customHeight="1" x14ac:dyDescent="0.3">
      <c r="B582" s="50">
        <v>0</v>
      </c>
      <c r="C582" s="33" t="str">
        <f>VLOOKUP(B582,[1]Tabelle1!$A$1:$C$68,2,FALSE)</f>
        <v>Niedersachsen</v>
      </c>
      <c r="D582" s="53">
        <v>2012</v>
      </c>
      <c r="E582" s="34">
        <v>99001</v>
      </c>
      <c r="F582" s="34">
        <v>9692</v>
      </c>
      <c r="G582" s="34">
        <v>89309</v>
      </c>
      <c r="H582" s="34">
        <v>59515</v>
      </c>
      <c r="I582" s="34">
        <v>39486</v>
      </c>
      <c r="J582" s="34">
        <v>71481</v>
      </c>
      <c r="K582" s="34">
        <v>9053</v>
      </c>
      <c r="L582" s="34">
        <v>62428</v>
      </c>
      <c r="M582" s="34">
        <v>43759</v>
      </c>
      <c r="N582" s="34">
        <v>27722</v>
      </c>
      <c r="O582" s="34">
        <v>27520</v>
      </c>
      <c r="P582" s="34">
        <v>639</v>
      </c>
      <c r="Q582" s="34">
        <v>26881</v>
      </c>
      <c r="R582" s="34">
        <v>15756</v>
      </c>
      <c r="S582" s="34">
        <v>11764</v>
      </c>
    </row>
    <row r="583" spans="2:19" s="31" customFormat="1" ht="8.25" customHeight="1" x14ac:dyDescent="0.3">
      <c r="B583" s="48">
        <v>101</v>
      </c>
      <c r="C583" s="29" t="str">
        <f>VLOOKUP(B583,[1]Tabelle1!$A$1:$C$68,2,FALSE)</f>
        <v>Braunschweig, Stadt</v>
      </c>
      <c r="D583" s="52">
        <v>2011</v>
      </c>
      <c r="E583" s="30">
        <v>4664</v>
      </c>
      <c r="F583" s="30">
        <v>319</v>
      </c>
      <c r="G583" s="30">
        <v>4345</v>
      </c>
      <c r="H583" s="30">
        <v>2850</v>
      </c>
      <c r="I583" s="30">
        <v>1814</v>
      </c>
      <c r="J583" s="30">
        <v>2061</v>
      </c>
      <c r="K583" s="30">
        <v>383</v>
      </c>
      <c r="L583" s="30">
        <v>1678</v>
      </c>
      <c r="M583" s="30">
        <v>1303</v>
      </c>
      <c r="N583" s="30">
        <v>758</v>
      </c>
      <c r="O583" s="30">
        <v>2603</v>
      </c>
      <c r="P583" s="30">
        <v>-64</v>
      </c>
      <c r="Q583" s="30">
        <v>2667</v>
      </c>
      <c r="R583" s="30">
        <v>1547</v>
      </c>
      <c r="S583" s="30">
        <v>1056</v>
      </c>
    </row>
    <row r="584" spans="2:19" s="31" customFormat="1" ht="8.25" customHeight="1" x14ac:dyDescent="0.3">
      <c r="B584" s="48">
        <v>102</v>
      </c>
      <c r="C584" s="29" t="str">
        <f>VLOOKUP(B584,[1]Tabelle1!$A$1:$C$68,2,FALSE)</f>
        <v>Salzgitter, Stadt</v>
      </c>
      <c r="D584" s="52">
        <v>2011</v>
      </c>
      <c r="E584" s="30">
        <v>634</v>
      </c>
      <c r="F584" s="30">
        <v>96</v>
      </c>
      <c r="G584" s="30">
        <v>538</v>
      </c>
      <c r="H584" s="30">
        <v>401</v>
      </c>
      <c r="I584" s="30">
        <v>233</v>
      </c>
      <c r="J584" s="30">
        <v>525</v>
      </c>
      <c r="K584" s="30">
        <v>136</v>
      </c>
      <c r="L584" s="30">
        <v>389</v>
      </c>
      <c r="M584" s="30">
        <v>358</v>
      </c>
      <c r="N584" s="30">
        <v>167</v>
      </c>
      <c r="O584" s="30">
        <v>109</v>
      </c>
      <c r="P584" s="30">
        <v>-40</v>
      </c>
      <c r="Q584" s="30">
        <v>149</v>
      </c>
      <c r="R584" s="30">
        <v>43</v>
      </c>
      <c r="S584" s="30">
        <v>66</v>
      </c>
    </row>
    <row r="585" spans="2:19" s="31" customFormat="1" ht="8.25" customHeight="1" x14ac:dyDescent="0.3">
      <c r="B585" s="48">
        <v>103</v>
      </c>
      <c r="C585" s="29" t="str">
        <f>VLOOKUP(B585,[1]Tabelle1!$A$1:$C$68,2,FALSE)</f>
        <v>Wolfsburg, Stadt</v>
      </c>
      <c r="D585" s="52">
        <v>2011</v>
      </c>
      <c r="E585" s="30">
        <v>1483</v>
      </c>
      <c r="F585" s="30">
        <v>166</v>
      </c>
      <c r="G585" s="30">
        <v>1317</v>
      </c>
      <c r="H585" s="30">
        <v>923</v>
      </c>
      <c r="I585" s="30">
        <v>560</v>
      </c>
      <c r="J585" s="30">
        <v>1095</v>
      </c>
      <c r="K585" s="30">
        <v>128</v>
      </c>
      <c r="L585" s="30">
        <v>967</v>
      </c>
      <c r="M585" s="30">
        <v>716</v>
      </c>
      <c r="N585" s="30">
        <v>379</v>
      </c>
      <c r="O585" s="30">
        <v>388</v>
      </c>
      <c r="P585" s="30">
        <v>38</v>
      </c>
      <c r="Q585" s="30">
        <v>350</v>
      </c>
      <c r="R585" s="30">
        <v>207</v>
      </c>
      <c r="S585" s="30">
        <v>181</v>
      </c>
    </row>
    <row r="586" spans="2:19" s="31" customFormat="1" ht="8.25" customHeight="1" x14ac:dyDescent="0.3">
      <c r="B586" s="48">
        <v>151</v>
      </c>
      <c r="C586" s="29" t="str">
        <f>VLOOKUP(B586,[1]Tabelle1!$A$1:$C$68,2,FALSE)</f>
        <v>Gifhorn</v>
      </c>
      <c r="D586" s="52">
        <v>2011</v>
      </c>
      <c r="E586" s="30">
        <v>756</v>
      </c>
      <c r="F586" s="30">
        <v>160</v>
      </c>
      <c r="G586" s="30">
        <v>596</v>
      </c>
      <c r="H586" s="30">
        <v>444</v>
      </c>
      <c r="I586" s="30">
        <v>312</v>
      </c>
      <c r="J586" s="30">
        <v>550</v>
      </c>
      <c r="K586" s="30">
        <v>201</v>
      </c>
      <c r="L586" s="30">
        <v>349</v>
      </c>
      <c r="M586" s="30">
        <v>321</v>
      </c>
      <c r="N586" s="30">
        <v>229</v>
      </c>
      <c r="O586" s="30">
        <v>206</v>
      </c>
      <c r="P586" s="30">
        <v>-41</v>
      </c>
      <c r="Q586" s="30">
        <v>247</v>
      </c>
      <c r="R586" s="30">
        <v>123</v>
      </c>
      <c r="S586" s="30">
        <v>83</v>
      </c>
    </row>
    <row r="587" spans="2:19" s="31" customFormat="1" ht="8.25" customHeight="1" x14ac:dyDescent="0.3">
      <c r="B587" s="48">
        <v>153</v>
      </c>
      <c r="C587" s="29" t="str">
        <f>VLOOKUP(B587,[1]Tabelle1!$A$1:$C$68,2,FALSE)</f>
        <v>Goslar</v>
      </c>
      <c r="D587" s="52">
        <v>2011</v>
      </c>
      <c r="E587" s="30">
        <v>899</v>
      </c>
      <c r="F587" s="30">
        <v>148</v>
      </c>
      <c r="G587" s="30">
        <v>751</v>
      </c>
      <c r="H587" s="30">
        <v>560</v>
      </c>
      <c r="I587" s="30">
        <v>339</v>
      </c>
      <c r="J587" s="30">
        <v>676</v>
      </c>
      <c r="K587" s="30">
        <v>143</v>
      </c>
      <c r="L587" s="30">
        <v>533</v>
      </c>
      <c r="M587" s="30">
        <v>384</v>
      </c>
      <c r="N587" s="30">
        <v>292</v>
      </c>
      <c r="O587" s="30">
        <v>223</v>
      </c>
      <c r="P587" s="30">
        <v>5</v>
      </c>
      <c r="Q587" s="30">
        <v>218</v>
      </c>
      <c r="R587" s="30">
        <v>176</v>
      </c>
      <c r="S587" s="30">
        <v>47</v>
      </c>
    </row>
    <row r="588" spans="2:19" s="31" customFormat="1" ht="8.25" customHeight="1" x14ac:dyDescent="0.3">
      <c r="B588" s="48">
        <v>154</v>
      </c>
      <c r="C588" s="29" t="str">
        <f>VLOOKUP(B588,[1]Tabelle1!$A$1:$C$68,2,FALSE)</f>
        <v>Helmstedt</v>
      </c>
      <c r="D588" s="52">
        <v>2011</v>
      </c>
      <c r="E588" s="30">
        <v>297</v>
      </c>
      <c r="F588" s="30">
        <v>49</v>
      </c>
      <c r="G588" s="30">
        <v>248</v>
      </c>
      <c r="H588" s="30">
        <v>165</v>
      </c>
      <c r="I588" s="30">
        <v>132</v>
      </c>
      <c r="J588" s="30">
        <v>258</v>
      </c>
      <c r="K588" s="30">
        <v>69</v>
      </c>
      <c r="L588" s="30">
        <v>189</v>
      </c>
      <c r="M588" s="30">
        <v>150</v>
      </c>
      <c r="N588" s="30">
        <v>108</v>
      </c>
      <c r="O588" s="30">
        <v>39</v>
      </c>
      <c r="P588" s="30">
        <v>-20</v>
      </c>
      <c r="Q588" s="30">
        <v>59</v>
      </c>
      <c r="R588" s="30">
        <v>15</v>
      </c>
      <c r="S588" s="30">
        <v>24</v>
      </c>
    </row>
    <row r="589" spans="2:19" s="31" customFormat="1" ht="8.25" customHeight="1" x14ac:dyDescent="0.3">
      <c r="B589" s="48">
        <v>155</v>
      </c>
      <c r="C589" s="29" t="str">
        <f>VLOOKUP(B589,[1]Tabelle1!$A$1:$C$68,2,FALSE)</f>
        <v>Northeim</v>
      </c>
      <c r="D589" s="52">
        <v>2011</v>
      </c>
      <c r="E589" s="30">
        <v>454</v>
      </c>
      <c r="F589" s="30">
        <v>91</v>
      </c>
      <c r="G589" s="30">
        <v>363</v>
      </c>
      <c r="H589" s="30">
        <v>237</v>
      </c>
      <c r="I589" s="30">
        <v>217</v>
      </c>
      <c r="J589" s="30">
        <v>414</v>
      </c>
      <c r="K589" s="30">
        <v>137</v>
      </c>
      <c r="L589" s="30">
        <v>277</v>
      </c>
      <c r="M589" s="30">
        <v>215</v>
      </c>
      <c r="N589" s="30">
        <v>199</v>
      </c>
      <c r="O589" s="30">
        <v>40</v>
      </c>
      <c r="P589" s="30">
        <v>-46</v>
      </c>
      <c r="Q589" s="30">
        <v>86</v>
      </c>
      <c r="R589" s="30">
        <v>22</v>
      </c>
      <c r="S589" s="30">
        <v>18</v>
      </c>
    </row>
    <row r="590" spans="2:19" s="31" customFormat="1" ht="8.25" customHeight="1" x14ac:dyDescent="0.3">
      <c r="B590" s="48">
        <v>157</v>
      </c>
      <c r="C590" s="29" t="str">
        <f>VLOOKUP(B590,[1]Tabelle1!$A$1:$C$68,2,FALSE)</f>
        <v>Peine</v>
      </c>
      <c r="D590" s="52">
        <v>2011</v>
      </c>
      <c r="E590" s="30">
        <v>543</v>
      </c>
      <c r="F590" s="30">
        <v>76</v>
      </c>
      <c r="G590" s="30">
        <v>467</v>
      </c>
      <c r="H590" s="30">
        <v>299</v>
      </c>
      <c r="I590" s="30">
        <v>244</v>
      </c>
      <c r="J590" s="30">
        <v>422</v>
      </c>
      <c r="K590" s="30">
        <v>106</v>
      </c>
      <c r="L590" s="30">
        <v>316</v>
      </c>
      <c r="M590" s="30">
        <v>259</v>
      </c>
      <c r="N590" s="30">
        <v>163</v>
      </c>
      <c r="O590" s="30">
        <v>121</v>
      </c>
      <c r="P590" s="30">
        <v>-30</v>
      </c>
      <c r="Q590" s="30">
        <v>151</v>
      </c>
      <c r="R590" s="30">
        <v>40</v>
      </c>
      <c r="S590" s="30">
        <v>81</v>
      </c>
    </row>
    <row r="591" spans="2:19" s="31" customFormat="1" ht="8.25" customHeight="1" x14ac:dyDescent="0.3">
      <c r="B591" s="48">
        <v>158</v>
      </c>
      <c r="C591" s="29" t="str">
        <f>VLOOKUP(B591,[1]Tabelle1!$A$1:$C$68,2,FALSE)</f>
        <v>Wolfenbüttel</v>
      </c>
      <c r="D591" s="52">
        <v>2011</v>
      </c>
      <c r="E591" s="30">
        <v>505</v>
      </c>
      <c r="F591" s="30">
        <v>99</v>
      </c>
      <c r="G591" s="30">
        <v>406</v>
      </c>
      <c r="H591" s="30">
        <v>292</v>
      </c>
      <c r="I591" s="30">
        <v>213</v>
      </c>
      <c r="J591" s="30">
        <v>336</v>
      </c>
      <c r="K591" s="30">
        <v>92</v>
      </c>
      <c r="L591" s="30">
        <v>244</v>
      </c>
      <c r="M591" s="30">
        <v>173</v>
      </c>
      <c r="N591" s="30">
        <v>163</v>
      </c>
      <c r="O591" s="30">
        <v>169</v>
      </c>
      <c r="P591" s="30">
        <v>7</v>
      </c>
      <c r="Q591" s="30">
        <v>162</v>
      </c>
      <c r="R591" s="30">
        <v>119</v>
      </c>
      <c r="S591" s="30">
        <v>50</v>
      </c>
    </row>
    <row r="592" spans="2:19" s="31" customFormat="1" ht="8.25" customHeight="1" x14ac:dyDescent="0.3">
      <c r="B592" s="48">
        <v>159</v>
      </c>
      <c r="C592" s="29" t="str">
        <f>VLOOKUP(B592,[1]Tabelle1!$A$1:$C$68,2,FALSE)</f>
        <v>Göttingen</v>
      </c>
      <c r="D592" s="52">
        <v>2011</v>
      </c>
      <c r="E592" s="30">
        <v>6850</v>
      </c>
      <c r="F592" s="30">
        <v>2235</v>
      </c>
      <c r="G592" s="30">
        <v>4615</v>
      </c>
      <c r="H592" s="30">
        <v>3379</v>
      </c>
      <c r="I592" s="30">
        <v>3471</v>
      </c>
      <c r="J592" s="30">
        <v>2788</v>
      </c>
      <c r="K592" s="30">
        <v>742</v>
      </c>
      <c r="L592" s="30">
        <v>2046</v>
      </c>
      <c r="M592" s="30">
        <v>1406</v>
      </c>
      <c r="N592" s="30">
        <v>1382</v>
      </c>
      <c r="O592" s="30">
        <v>4062</v>
      </c>
      <c r="P592" s="30">
        <v>1493</v>
      </c>
      <c r="Q592" s="30">
        <v>2569</v>
      </c>
      <c r="R592" s="30">
        <v>1973</v>
      </c>
      <c r="S592" s="30">
        <v>2089</v>
      </c>
    </row>
    <row r="593" spans="2:19" s="35" customFormat="1" ht="16.5" customHeight="1" x14ac:dyDescent="0.3">
      <c r="B593" s="50">
        <v>1</v>
      </c>
      <c r="C593" s="33" t="str">
        <f>VLOOKUP(B593,[1]Tabelle1!$A$1:$C$68,2,FALSE)</f>
        <v>Statistische Region Braunschweig</v>
      </c>
      <c r="D593" s="53">
        <v>2011</v>
      </c>
      <c r="E593" s="34">
        <v>17085</v>
      </c>
      <c r="F593" s="34">
        <v>3439</v>
      </c>
      <c r="G593" s="34">
        <v>13646</v>
      </c>
      <c r="H593" s="34">
        <v>9550</v>
      </c>
      <c r="I593" s="34">
        <v>7535</v>
      </c>
      <c r="J593" s="34">
        <v>9125</v>
      </c>
      <c r="K593" s="34">
        <v>2137</v>
      </c>
      <c r="L593" s="34">
        <v>6988</v>
      </c>
      <c r="M593" s="34">
        <v>5285</v>
      </c>
      <c r="N593" s="34">
        <v>3840</v>
      </c>
      <c r="O593" s="34">
        <v>7960</v>
      </c>
      <c r="P593" s="34">
        <v>1302</v>
      </c>
      <c r="Q593" s="34">
        <v>6658</v>
      </c>
      <c r="R593" s="34">
        <v>4265</v>
      </c>
      <c r="S593" s="34">
        <v>3695</v>
      </c>
    </row>
    <row r="594" spans="2:19" s="31" customFormat="1" ht="8.25" customHeight="1" x14ac:dyDescent="0.3">
      <c r="B594" s="48">
        <v>241</v>
      </c>
      <c r="C594" s="29" t="str">
        <f>VLOOKUP(B594,[1]Tabelle1!$A$1:$C$68,2,FALSE)</f>
        <v>Region Hannover</v>
      </c>
      <c r="D594" s="52">
        <v>2011</v>
      </c>
      <c r="E594" s="30">
        <v>11312</v>
      </c>
      <c r="F594" s="30">
        <v>1471</v>
      </c>
      <c r="G594" s="30">
        <v>9841</v>
      </c>
      <c r="H594" s="30">
        <v>6747</v>
      </c>
      <c r="I594" s="30">
        <v>4565</v>
      </c>
      <c r="J594" s="30">
        <v>8209</v>
      </c>
      <c r="K594" s="30">
        <v>1906</v>
      </c>
      <c r="L594" s="30">
        <v>6303</v>
      </c>
      <c r="M594" s="30">
        <v>5114</v>
      </c>
      <c r="N594" s="30">
        <v>3095</v>
      </c>
      <c r="O594" s="30">
        <v>3103</v>
      </c>
      <c r="P594" s="30">
        <v>-435</v>
      </c>
      <c r="Q594" s="30">
        <v>3538</v>
      </c>
      <c r="R594" s="30">
        <v>1633</v>
      </c>
      <c r="S594" s="30">
        <v>1470</v>
      </c>
    </row>
    <row r="595" spans="2:19" s="31" customFormat="1" ht="8.25" customHeight="1" x14ac:dyDescent="0.3">
      <c r="B595" s="48">
        <v>241001</v>
      </c>
      <c r="C595" s="29" t="str">
        <f>VLOOKUP(B595,[1]Tabelle1!$A$1:$C$68,2,FALSE)</f>
        <v>dav. Hannover, Lhst.</v>
      </c>
      <c r="D595" s="52">
        <v>2011</v>
      </c>
      <c r="E595" s="30">
        <v>7493</v>
      </c>
      <c r="F595" s="30">
        <v>852</v>
      </c>
      <c r="G595" s="30">
        <v>6641</v>
      </c>
      <c r="H595" s="30">
        <v>4428</v>
      </c>
      <c r="I595" s="30">
        <v>3065</v>
      </c>
      <c r="J595" s="30">
        <v>5317</v>
      </c>
      <c r="K595" s="30">
        <v>1094</v>
      </c>
      <c r="L595" s="30">
        <v>4223</v>
      </c>
      <c r="M595" s="30">
        <v>3273</v>
      </c>
      <c r="N595" s="30">
        <v>2044</v>
      </c>
      <c r="O595" s="30">
        <v>2176</v>
      </c>
      <c r="P595" s="30">
        <v>-242</v>
      </c>
      <c r="Q595" s="30">
        <v>2418</v>
      </c>
      <c r="R595" s="30">
        <v>1155</v>
      </c>
      <c r="S595" s="30">
        <v>1021</v>
      </c>
    </row>
    <row r="596" spans="2:19" s="31" customFormat="1" ht="8.25" customHeight="1" x14ac:dyDescent="0.3">
      <c r="B596" s="48">
        <v>241999</v>
      </c>
      <c r="C596" s="29" t="str">
        <f>VLOOKUP(B596,[1]Tabelle1!$A$1:$C$68,2,FALSE)</f>
        <v>dav. Hannover, Umland</v>
      </c>
      <c r="D596" s="52">
        <v>2011</v>
      </c>
      <c r="E596" s="30">
        <v>3819</v>
      </c>
      <c r="F596" s="30">
        <v>619</v>
      </c>
      <c r="G596" s="30">
        <v>3200</v>
      </c>
      <c r="H596" s="30">
        <v>2319</v>
      </c>
      <c r="I596" s="30">
        <v>1500</v>
      </c>
      <c r="J596" s="30">
        <v>2892</v>
      </c>
      <c r="K596" s="30">
        <v>812</v>
      </c>
      <c r="L596" s="30">
        <v>2080</v>
      </c>
      <c r="M596" s="30">
        <v>1841</v>
      </c>
      <c r="N596" s="30">
        <v>1051</v>
      </c>
      <c r="O596" s="30">
        <v>927</v>
      </c>
      <c r="P596" s="30">
        <v>-193</v>
      </c>
      <c r="Q596" s="30">
        <v>1120</v>
      </c>
      <c r="R596" s="30">
        <v>478</v>
      </c>
      <c r="S596" s="30">
        <v>449</v>
      </c>
    </row>
    <row r="597" spans="2:19" s="31" customFormat="1" ht="8.25" customHeight="1" x14ac:dyDescent="0.3">
      <c r="B597" s="48">
        <v>251</v>
      </c>
      <c r="C597" s="29" t="str">
        <f>VLOOKUP(B597,[1]Tabelle1!$A$1:$C$68,2,FALSE)</f>
        <v>Diepholz</v>
      </c>
      <c r="D597" s="52">
        <v>2011</v>
      </c>
      <c r="E597" s="30">
        <v>4333</v>
      </c>
      <c r="F597" s="30">
        <v>202</v>
      </c>
      <c r="G597" s="30">
        <v>4131</v>
      </c>
      <c r="H597" s="30">
        <v>2577</v>
      </c>
      <c r="I597" s="30">
        <v>1756</v>
      </c>
      <c r="J597" s="30">
        <v>3657</v>
      </c>
      <c r="K597" s="30">
        <v>236</v>
      </c>
      <c r="L597" s="30">
        <v>3421</v>
      </c>
      <c r="M597" s="30">
        <v>2189</v>
      </c>
      <c r="N597" s="30">
        <v>1468</v>
      </c>
      <c r="O597" s="30">
        <v>676</v>
      </c>
      <c r="P597" s="30">
        <v>-34</v>
      </c>
      <c r="Q597" s="30">
        <v>710</v>
      </c>
      <c r="R597" s="30">
        <v>388</v>
      </c>
      <c r="S597" s="30">
        <v>288</v>
      </c>
    </row>
    <row r="598" spans="2:19" s="31" customFormat="1" ht="8.25" customHeight="1" x14ac:dyDescent="0.3">
      <c r="B598" s="48">
        <v>252</v>
      </c>
      <c r="C598" s="29" t="str">
        <f>VLOOKUP(B598,[1]Tabelle1!$A$1:$C$68,2,FALSE)</f>
        <v>Hameln-Pyrmont</v>
      </c>
      <c r="D598" s="52">
        <v>2011</v>
      </c>
      <c r="E598" s="30">
        <v>644</v>
      </c>
      <c r="F598" s="30">
        <v>126</v>
      </c>
      <c r="G598" s="30">
        <v>518</v>
      </c>
      <c r="H598" s="30">
        <v>347</v>
      </c>
      <c r="I598" s="30">
        <v>297</v>
      </c>
      <c r="J598" s="30">
        <v>688</v>
      </c>
      <c r="K598" s="30">
        <v>229</v>
      </c>
      <c r="L598" s="30">
        <v>459</v>
      </c>
      <c r="M598" s="30">
        <v>368</v>
      </c>
      <c r="N598" s="30">
        <v>320</v>
      </c>
      <c r="O598" s="30">
        <v>-44</v>
      </c>
      <c r="P598" s="30">
        <v>-103</v>
      </c>
      <c r="Q598" s="30">
        <v>59</v>
      </c>
      <c r="R598" s="30">
        <v>-21</v>
      </c>
      <c r="S598" s="30">
        <v>-23</v>
      </c>
    </row>
    <row r="599" spans="2:19" s="31" customFormat="1" ht="8.25" customHeight="1" x14ac:dyDescent="0.3">
      <c r="B599" s="48">
        <v>254</v>
      </c>
      <c r="C599" s="29" t="str">
        <f>VLOOKUP(B599,[1]Tabelle1!$A$1:$C$68,2,FALSE)</f>
        <v>Hildesheim</v>
      </c>
      <c r="D599" s="52">
        <v>2011</v>
      </c>
      <c r="E599" s="30">
        <v>1854</v>
      </c>
      <c r="F599" s="30">
        <v>268</v>
      </c>
      <c r="G599" s="30">
        <v>1586</v>
      </c>
      <c r="H599" s="30">
        <v>1118</v>
      </c>
      <c r="I599" s="30">
        <v>736</v>
      </c>
      <c r="J599" s="30">
        <v>1447</v>
      </c>
      <c r="K599" s="30">
        <v>325</v>
      </c>
      <c r="L599" s="30">
        <v>1122</v>
      </c>
      <c r="M599" s="30">
        <v>899</v>
      </c>
      <c r="N599" s="30">
        <v>548</v>
      </c>
      <c r="O599" s="30">
        <v>407</v>
      </c>
      <c r="P599" s="30">
        <v>-57</v>
      </c>
      <c r="Q599" s="30">
        <v>464</v>
      </c>
      <c r="R599" s="30">
        <v>219</v>
      </c>
      <c r="S599" s="30">
        <v>188</v>
      </c>
    </row>
    <row r="600" spans="2:19" s="31" customFormat="1" ht="8.25" customHeight="1" x14ac:dyDescent="0.3">
      <c r="B600" s="48">
        <v>255</v>
      </c>
      <c r="C600" s="29" t="str">
        <f>VLOOKUP(B600,[1]Tabelle1!$A$1:$C$68,2,FALSE)</f>
        <v>Holzminden</v>
      </c>
      <c r="D600" s="52">
        <v>2011</v>
      </c>
      <c r="E600" s="30">
        <v>306</v>
      </c>
      <c r="F600" s="30">
        <v>74</v>
      </c>
      <c r="G600" s="30">
        <v>232</v>
      </c>
      <c r="H600" s="30">
        <v>179</v>
      </c>
      <c r="I600" s="30">
        <v>127</v>
      </c>
      <c r="J600" s="30">
        <v>196</v>
      </c>
      <c r="K600" s="30">
        <v>67</v>
      </c>
      <c r="L600" s="30">
        <v>129</v>
      </c>
      <c r="M600" s="30">
        <v>123</v>
      </c>
      <c r="N600" s="30">
        <v>73</v>
      </c>
      <c r="O600" s="30">
        <v>110</v>
      </c>
      <c r="P600" s="30">
        <v>7</v>
      </c>
      <c r="Q600" s="30">
        <v>103</v>
      </c>
      <c r="R600" s="30">
        <v>56</v>
      </c>
      <c r="S600" s="30">
        <v>54</v>
      </c>
    </row>
    <row r="601" spans="2:19" s="31" customFormat="1" ht="8.25" customHeight="1" x14ac:dyDescent="0.3">
      <c r="B601" s="48">
        <v>256</v>
      </c>
      <c r="C601" s="29" t="str">
        <f>VLOOKUP(B601,[1]Tabelle1!$A$1:$C$68,2,FALSE)</f>
        <v>Nienburg (Weser)</v>
      </c>
      <c r="D601" s="52">
        <v>2011</v>
      </c>
      <c r="E601" s="30">
        <v>2721</v>
      </c>
      <c r="F601" s="30">
        <v>75</v>
      </c>
      <c r="G601" s="30">
        <v>2646</v>
      </c>
      <c r="H601" s="30">
        <v>1656</v>
      </c>
      <c r="I601" s="30">
        <v>1065</v>
      </c>
      <c r="J601" s="30">
        <v>1793</v>
      </c>
      <c r="K601" s="30">
        <v>126</v>
      </c>
      <c r="L601" s="30">
        <v>1667</v>
      </c>
      <c r="M601" s="30">
        <v>934</v>
      </c>
      <c r="N601" s="30">
        <v>859</v>
      </c>
      <c r="O601" s="30">
        <v>928</v>
      </c>
      <c r="P601" s="30">
        <v>-51</v>
      </c>
      <c r="Q601" s="30">
        <v>979</v>
      </c>
      <c r="R601" s="30">
        <v>722</v>
      </c>
      <c r="S601" s="30">
        <v>206</v>
      </c>
    </row>
    <row r="602" spans="2:19" s="31" customFormat="1" ht="8.25" customHeight="1" x14ac:dyDescent="0.3">
      <c r="B602" s="48">
        <v>257</v>
      </c>
      <c r="C602" s="29" t="str">
        <f>VLOOKUP(B602,[1]Tabelle1!$A$1:$C$68,2,FALSE)</f>
        <v>Schaumburg</v>
      </c>
      <c r="D602" s="52">
        <v>2011</v>
      </c>
      <c r="E602" s="30">
        <v>781</v>
      </c>
      <c r="F602" s="30">
        <v>139</v>
      </c>
      <c r="G602" s="30">
        <v>642</v>
      </c>
      <c r="H602" s="30">
        <v>468</v>
      </c>
      <c r="I602" s="30">
        <v>313</v>
      </c>
      <c r="J602" s="30">
        <v>605</v>
      </c>
      <c r="K602" s="30">
        <v>172</v>
      </c>
      <c r="L602" s="30">
        <v>433</v>
      </c>
      <c r="M602" s="30">
        <v>386</v>
      </c>
      <c r="N602" s="30">
        <v>219</v>
      </c>
      <c r="O602" s="30">
        <v>176</v>
      </c>
      <c r="P602" s="30">
        <v>-33</v>
      </c>
      <c r="Q602" s="30">
        <v>209</v>
      </c>
      <c r="R602" s="30">
        <v>82</v>
      </c>
      <c r="S602" s="30">
        <v>94</v>
      </c>
    </row>
    <row r="603" spans="2:19" s="35" customFormat="1" ht="16.5" customHeight="1" x14ac:dyDescent="0.3">
      <c r="B603" s="50">
        <v>2</v>
      </c>
      <c r="C603" s="33" t="str">
        <f>VLOOKUP(B603,[1]Tabelle1!$A$1:$C$68,2,FALSE)</f>
        <v>Statistische Region Hannover</v>
      </c>
      <c r="D603" s="53">
        <v>2011</v>
      </c>
      <c r="E603" s="34">
        <v>21951</v>
      </c>
      <c r="F603" s="34">
        <v>2355</v>
      </c>
      <c r="G603" s="34">
        <v>19596</v>
      </c>
      <c r="H603" s="34">
        <v>13092</v>
      </c>
      <c r="I603" s="34">
        <v>8859</v>
      </c>
      <c r="J603" s="34">
        <v>16595</v>
      </c>
      <c r="K603" s="34">
        <v>3061</v>
      </c>
      <c r="L603" s="34">
        <v>13534</v>
      </c>
      <c r="M603" s="34">
        <v>10013</v>
      </c>
      <c r="N603" s="34">
        <v>6582</v>
      </c>
      <c r="O603" s="34">
        <v>5356</v>
      </c>
      <c r="P603" s="34">
        <v>-706</v>
      </c>
      <c r="Q603" s="34">
        <v>6062</v>
      </c>
      <c r="R603" s="34">
        <v>3079</v>
      </c>
      <c r="S603" s="34">
        <v>2277</v>
      </c>
    </row>
    <row r="604" spans="2:19" s="31" customFormat="1" ht="8.25" customHeight="1" x14ac:dyDescent="0.3">
      <c r="B604" s="48">
        <v>351</v>
      </c>
      <c r="C604" s="29" t="str">
        <f>VLOOKUP(B604,[1]Tabelle1!$A$1:$C$68,2,FALSE)</f>
        <v>Celle</v>
      </c>
      <c r="D604" s="52">
        <v>2011</v>
      </c>
      <c r="E604" s="30">
        <v>891</v>
      </c>
      <c r="F604" s="30">
        <v>240</v>
      </c>
      <c r="G604" s="30">
        <v>651</v>
      </c>
      <c r="H604" s="30">
        <v>517</v>
      </c>
      <c r="I604" s="30">
        <v>374</v>
      </c>
      <c r="J604" s="30">
        <v>713</v>
      </c>
      <c r="K604" s="30">
        <v>257</v>
      </c>
      <c r="L604" s="30">
        <v>456</v>
      </c>
      <c r="M604" s="30">
        <v>413</v>
      </c>
      <c r="N604" s="30">
        <v>300</v>
      </c>
      <c r="O604" s="30">
        <v>178</v>
      </c>
      <c r="P604" s="30">
        <v>-17</v>
      </c>
      <c r="Q604" s="30">
        <v>195</v>
      </c>
      <c r="R604" s="30">
        <v>104</v>
      </c>
      <c r="S604" s="30">
        <v>74</v>
      </c>
    </row>
    <row r="605" spans="2:19" s="31" customFormat="1" ht="8.25" customHeight="1" x14ac:dyDescent="0.3">
      <c r="B605" s="48">
        <v>352</v>
      </c>
      <c r="C605" s="29" t="str">
        <f>VLOOKUP(B605,[1]Tabelle1!$A$1:$C$68,2,FALSE)</f>
        <v>Cuxhaven</v>
      </c>
      <c r="D605" s="52">
        <v>2011</v>
      </c>
      <c r="E605" s="30">
        <v>1057</v>
      </c>
      <c r="F605" s="30">
        <v>157</v>
      </c>
      <c r="G605" s="30">
        <v>900</v>
      </c>
      <c r="H605" s="30">
        <v>653</v>
      </c>
      <c r="I605" s="30">
        <v>404</v>
      </c>
      <c r="J605" s="30">
        <v>876</v>
      </c>
      <c r="K605" s="30">
        <v>188</v>
      </c>
      <c r="L605" s="30">
        <v>688</v>
      </c>
      <c r="M605" s="30">
        <v>583</v>
      </c>
      <c r="N605" s="30">
        <v>293</v>
      </c>
      <c r="O605" s="30">
        <v>181</v>
      </c>
      <c r="P605" s="30">
        <v>-31</v>
      </c>
      <c r="Q605" s="30">
        <v>212</v>
      </c>
      <c r="R605" s="30">
        <v>70</v>
      </c>
      <c r="S605" s="30">
        <v>111</v>
      </c>
    </row>
    <row r="606" spans="2:19" s="31" customFormat="1" ht="8.25" customHeight="1" x14ac:dyDescent="0.3">
      <c r="B606" s="48">
        <v>353</v>
      </c>
      <c r="C606" s="29" t="str">
        <f>VLOOKUP(B606,[1]Tabelle1!$A$1:$C$68,2,FALSE)</f>
        <v>Harburg</v>
      </c>
      <c r="D606" s="52">
        <v>2011</v>
      </c>
      <c r="E606" s="30">
        <v>1963</v>
      </c>
      <c r="F606" s="30">
        <v>315</v>
      </c>
      <c r="G606" s="30">
        <v>1648</v>
      </c>
      <c r="H606" s="30">
        <v>1267</v>
      </c>
      <c r="I606" s="30">
        <v>696</v>
      </c>
      <c r="J606" s="30">
        <v>1531</v>
      </c>
      <c r="K606" s="30">
        <v>413</v>
      </c>
      <c r="L606" s="30">
        <v>1118</v>
      </c>
      <c r="M606" s="30">
        <v>1028</v>
      </c>
      <c r="N606" s="30">
        <v>503</v>
      </c>
      <c r="O606" s="30">
        <v>432</v>
      </c>
      <c r="P606" s="30">
        <v>-98</v>
      </c>
      <c r="Q606" s="30">
        <v>530</v>
      </c>
      <c r="R606" s="30">
        <v>239</v>
      </c>
      <c r="S606" s="30">
        <v>193</v>
      </c>
    </row>
    <row r="607" spans="2:19" s="31" customFormat="1" ht="8.25" customHeight="1" x14ac:dyDescent="0.3">
      <c r="B607" s="48">
        <v>354</v>
      </c>
      <c r="C607" s="29" t="str">
        <f>VLOOKUP(B607,[1]Tabelle1!$A$1:$C$68,2,FALSE)</f>
        <v>Lüchow-Dannenberg</v>
      </c>
      <c r="D607" s="52">
        <v>2011</v>
      </c>
      <c r="E607" s="30">
        <v>565</v>
      </c>
      <c r="F607" s="30">
        <v>67</v>
      </c>
      <c r="G607" s="30">
        <v>498</v>
      </c>
      <c r="H607" s="30">
        <v>435</v>
      </c>
      <c r="I607" s="30">
        <v>130</v>
      </c>
      <c r="J607" s="30">
        <v>459</v>
      </c>
      <c r="K607" s="30">
        <v>47</v>
      </c>
      <c r="L607" s="30">
        <v>412</v>
      </c>
      <c r="M607" s="30">
        <v>374</v>
      </c>
      <c r="N607" s="30">
        <v>85</v>
      </c>
      <c r="O607" s="30">
        <v>106</v>
      </c>
      <c r="P607" s="30">
        <v>20</v>
      </c>
      <c r="Q607" s="30">
        <v>86</v>
      </c>
      <c r="R607" s="30">
        <v>61</v>
      </c>
      <c r="S607" s="30">
        <v>45</v>
      </c>
    </row>
    <row r="608" spans="2:19" s="31" customFormat="1" ht="8.25" customHeight="1" x14ac:dyDescent="0.3">
      <c r="B608" s="48">
        <v>355</v>
      </c>
      <c r="C608" s="29" t="str">
        <f>VLOOKUP(B608,[1]Tabelle1!$A$1:$C$68,2,FALSE)</f>
        <v>Lüneburg</v>
      </c>
      <c r="D608" s="52">
        <v>2011</v>
      </c>
      <c r="E608" s="30">
        <v>1184</v>
      </c>
      <c r="F608" s="30">
        <v>243</v>
      </c>
      <c r="G608" s="30">
        <v>941</v>
      </c>
      <c r="H608" s="30">
        <v>688</v>
      </c>
      <c r="I608" s="30">
        <v>496</v>
      </c>
      <c r="J608" s="30">
        <v>993</v>
      </c>
      <c r="K608" s="30">
        <v>273</v>
      </c>
      <c r="L608" s="30">
        <v>720</v>
      </c>
      <c r="M608" s="30">
        <v>580</v>
      </c>
      <c r="N608" s="30">
        <v>413</v>
      </c>
      <c r="O608" s="30">
        <v>191</v>
      </c>
      <c r="P608" s="30">
        <v>-30</v>
      </c>
      <c r="Q608" s="30">
        <v>221</v>
      </c>
      <c r="R608" s="30">
        <v>108</v>
      </c>
      <c r="S608" s="30">
        <v>83</v>
      </c>
    </row>
    <row r="609" spans="2:19" s="31" customFormat="1" ht="8.25" customHeight="1" x14ac:dyDescent="0.3">
      <c r="B609" s="48">
        <v>356</v>
      </c>
      <c r="C609" s="29" t="str">
        <f>VLOOKUP(B609,[1]Tabelle1!$A$1:$C$68,2,FALSE)</f>
        <v>Osterholz</v>
      </c>
      <c r="D609" s="52">
        <v>2011</v>
      </c>
      <c r="E609" s="30">
        <v>418</v>
      </c>
      <c r="F609" s="30">
        <v>101</v>
      </c>
      <c r="G609" s="30">
        <v>317</v>
      </c>
      <c r="H609" s="30">
        <v>239</v>
      </c>
      <c r="I609" s="30">
        <v>179</v>
      </c>
      <c r="J609" s="30">
        <v>292</v>
      </c>
      <c r="K609" s="30">
        <v>115</v>
      </c>
      <c r="L609" s="30">
        <v>177</v>
      </c>
      <c r="M609" s="30">
        <v>157</v>
      </c>
      <c r="N609" s="30">
        <v>135</v>
      </c>
      <c r="O609" s="30">
        <v>126</v>
      </c>
      <c r="P609" s="30">
        <v>-14</v>
      </c>
      <c r="Q609" s="30">
        <v>140</v>
      </c>
      <c r="R609" s="30">
        <v>82</v>
      </c>
      <c r="S609" s="30">
        <v>44</v>
      </c>
    </row>
    <row r="610" spans="2:19" s="31" customFormat="1" ht="8.25" customHeight="1" x14ac:dyDescent="0.3">
      <c r="B610" s="48">
        <v>357</v>
      </c>
      <c r="C610" s="29" t="str">
        <f>VLOOKUP(B610,[1]Tabelle1!$A$1:$C$68,2,FALSE)</f>
        <v>Rotenburg (Wümme)</v>
      </c>
      <c r="D610" s="52">
        <v>2011</v>
      </c>
      <c r="E610" s="30">
        <v>832</v>
      </c>
      <c r="F610" s="30">
        <v>167</v>
      </c>
      <c r="G610" s="30">
        <v>665</v>
      </c>
      <c r="H610" s="30">
        <v>513</v>
      </c>
      <c r="I610" s="30">
        <v>319</v>
      </c>
      <c r="J610" s="30">
        <v>667</v>
      </c>
      <c r="K610" s="30">
        <v>197</v>
      </c>
      <c r="L610" s="30">
        <v>470</v>
      </c>
      <c r="M610" s="30">
        <v>433</v>
      </c>
      <c r="N610" s="30">
        <v>234</v>
      </c>
      <c r="O610" s="30">
        <v>165</v>
      </c>
      <c r="P610" s="30">
        <v>-30</v>
      </c>
      <c r="Q610" s="30">
        <v>195</v>
      </c>
      <c r="R610" s="30">
        <v>80</v>
      </c>
      <c r="S610" s="30">
        <v>85</v>
      </c>
    </row>
    <row r="611" spans="2:19" s="31" customFormat="1" ht="8.25" customHeight="1" x14ac:dyDescent="0.3">
      <c r="B611" s="48">
        <v>358</v>
      </c>
      <c r="C611" s="29" t="str">
        <f>VLOOKUP(B611,[1]Tabelle1!$A$1:$C$68,2,FALSE)</f>
        <v>Heidekreis</v>
      </c>
      <c r="D611" s="52">
        <v>2011</v>
      </c>
      <c r="E611" s="30">
        <v>873</v>
      </c>
      <c r="F611" s="30">
        <v>138</v>
      </c>
      <c r="G611" s="30">
        <v>735</v>
      </c>
      <c r="H611" s="30">
        <v>506</v>
      </c>
      <c r="I611" s="30">
        <v>367</v>
      </c>
      <c r="J611" s="30">
        <v>685</v>
      </c>
      <c r="K611" s="30">
        <v>184</v>
      </c>
      <c r="L611" s="30">
        <v>501</v>
      </c>
      <c r="M611" s="30">
        <v>395</v>
      </c>
      <c r="N611" s="30">
        <v>290</v>
      </c>
      <c r="O611" s="30">
        <v>188</v>
      </c>
      <c r="P611" s="30">
        <v>-46</v>
      </c>
      <c r="Q611" s="30">
        <v>234</v>
      </c>
      <c r="R611" s="30">
        <v>111</v>
      </c>
      <c r="S611" s="30">
        <v>77</v>
      </c>
    </row>
    <row r="612" spans="2:19" s="31" customFormat="1" ht="8.25" customHeight="1" x14ac:dyDescent="0.3">
      <c r="B612" s="48">
        <v>359</v>
      </c>
      <c r="C612" s="29" t="str">
        <f>VLOOKUP(B612,[1]Tabelle1!$A$1:$C$68,2,FALSE)</f>
        <v>Stade</v>
      </c>
      <c r="D612" s="52">
        <v>2011</v>
      </c>
      <c r="E612" s="30">
        <v>4267</v>
      </c>
      <c r="F612" s="30">
        <v>346</v>
      </c>
      <c r="G612" s="30">
        <v>3921</v>
      </c>
      <c r="H612" s="30">
        <v>3639</v>
      </c>
      <c r="I612" s="30">
        <v>628</v>
      </c>
      <c r="J612" s="30">
        <v>3568</v>
      </c>
      <c r="K612" s="30">
        <v>299</v>
      </c>
      <c r="L612" s="30">
        <v>3269</v>
      </c>
      <c r="M612" s="30">
        <v>3174</v>
      </c>
      <c r="N612" s="30">
        <v>394</v>
      </c>
      <c r="O612" s="30">
        <v>699</v>
      </c>
      <c r="P612" s="30">
        <v>47</v>
      </c>
      <c r="Q612" s="30">
        <v>652</v>
      </c>
      <c r="R612" s="30">
        <v>465</v>
      </c>
      <c r="S612" s="30">
        <v>234</v>
      </c>
    </row>
    <row r="613" spans="2:19" s="31" customFormat="1" ht="8.25" customHeight="1" x14ac:dyDescent="0.3">
      <c r="B613" s="48">
        <v>360</v>
      </c>
      <c r="C613" s="29" t="str">
        <f>VLOOKUP(B613,[1]Tabelle1!$A$1:$C$68,2,FALSE)</f>
        <v>Uelzen</v>
      </c>
      <c r="D613" s="52">
        <v>2011</v>
      </c>
      <c r="E613" s="30">
        <v>430</v>
      </c>
      <c r="F613" s="30">
        <v>102</v>
      </c>
      <c r="G613" s="30">
        <v>328</v>
      </c>
      <c r="H613" s="30">
        <v>245</v>
      </c>
      <c r="I613" s="30">
        <v>185</v>
      </c>
      <c r="J613" s="30">
        <v>352</v>
      </c>
      <c r="K613" s="30">
        <v>103</v>
      </c>
      <c r="L613" s="30">
        <v>249</v>
      </c>
      <c r="M613" s="30">
        <v>202</v>
      </c>
      <c r="N613" s="30">
        <v>150</v>
      </c>
      <c r="O613" s="30">
        <v>78</v>
      </c>
      <c r="P613" s="30">
        <v>-1</v>
      </c>
      <c r="Q613" s="30">
        <v>79</v>
      </c>
      <c r="R613" s="30">
        <v>43</v>
      </c>
      <c r="S613" s="30">
        <v>35</v>
      </c>
    </row>
    <row r="614" spans="2:19" s="31" customFormat="1" ht="8.25" customHeight="1" x14ac:dyDescent="0.3">
      <c r="B614" s="48">
        <v>361</v>
      </c>
      <c r="C614" s="29" t="str">
        <f>VLOOKUP(B614,[1]Tabelle1!$A$1:$C$68,2,FALSE)</f>
        <v>Verden</v>
      </c>
      <c r="D614" s="52">
        <v>2011</v>
      </c>
      <c r="E614" s="30">
        <v>680</v>
      </c>
      <c r="F614" s="30">
        <v>115</v>
      </c>
      <c r="G614" s="30">
        <v>565</v>
      </c>
      <c r="H614" s="30">
        <v>378</v>
      </c>
      <c r="I614" s="30">
        <v>302</v>
      </c>
      <c r="J614" s="30">
        <v>616</v>
      </c>
      <c r="K614" s="30">
        <v>188</v>
      </c>
      <c r="L614" s="30">
        <v>428</v>
      </c>
      <c r="M614" s="30">
        <v>363</v>
      </c>
      <c r="N614" s="30">
        <v>253</v>
      </c>
      <c r="O614" s="30">
        <v>64</v>
      </c>
      <c r="P614" s="30">
        <v>-73</v>
      </c>
      <c r="Q614" s="30">
        <v>137</v>
      </c>
      <c r="R614" s="30">
        <v>15</v>
      </c>
      <c r="S614" s="30">
        <v>49</v>
      </c>
    </row>
    <row r="615" spans="2:19" s="35" customFormat="1" ht="16.5" customHeight="1" x14ac:dyDescent="0.3">
      <c r="B615" s="50">
        <v>3</v>
      </c>
      <c r="C615" s="33" t="str">
        <f>VLOOKUP(B615,[1]Tabelle1!$A$1:$C$68,2,FALSE)</f>
        <v>Statistische Region Lüneburg</v>
      </c>
      <c r="D615" s="53">
        <v>2011</v>
      </c>
      <c r="E615" s="34">
        <v>13160</v>
      </c>
      <c r="F615" s="34">
        <v>1991</v>
      </c>
      <c r="G615" s="34">
        <v>11169</v>
      </c>
      <c r="H615" s="34">
        <v>9080</v>
      </c>
      <c r="I615" s="34">
        <v>4080</v>
      </c>
      <c r="J615" s="34">
        <v>10752</v>
      </c>
      <c r="K615" s="34">
        <v>2264</v>
      </c>
      <c r="L615" s="34">
        <v>8488</v>
      </c>
      <c r="M615" s="34">
        <v>7702</v>
      </c>
      <c r="N615" s="34">
        <v>3050</v>
      </c>
      <c r="O615" s="34">
        <v>2408</v>
      </c>
      <c r="P615" s="34">
        <v>-273</v>
      </c>
      <c r="Q615" s="34">
        <v>2681</v>
      </c>
      <c r="R615" s="34">
        <v>1378</v>
      </c>
      <c r="S615" s="34">
        <v>1030</v>
      </c>
    </row>
    <row r="616" spans="2:19" s="31" customFormat="1" ht="8.25" customHeight="1" x14ac:dyDescent="0.3">
      <c r="B616" s="48">
        <v>401</v>
      </c>
      <c r="C616" s="29" t="str">
        <f>VLOOKUP(B616,[1]Tabelle1!$A$1:$C$68,2,FALSE)</f>
        <v>Delmenhorst, Stadt</v>
      </c>
      <c r="D616" s="52">
        <v>2011</v>
      </c>
      <c r="E616" s="30">
        <v>593</v>
      </c>
      <c r="F616" s="30">
        <v>98</v>
      </c>
      <c r="G616" s="30">
        <v>495</v>
      </c>
      <c r="H616" s="30">
        <v>351</v>
      </c>
      <c r="I616" s="30">
        <v>242</v>
      </c>
      <c r="J616" s="30">
        <v>393</v>
      </c>
      <c r="K616" s="30">
        <v>85</v>
      </c>
      <c r="L616" s="30">
        <v>308</v>
      </c>
      <c r="M616" s="30">
        <v>260</v>
      </c>
      <c r="N616" s="30">
        <v>133</v>
      </c>
      <c r="O616" s="30">
        <v>200</v>
      </c>
      <c r="P616" s="30">
        <v>13</v>
      </c>
      <c r="Q616" s="30">
        <v>187</v>
      </c>
      <c r="R616" s="30">
        <v>91</v>
      </c>
      <c r="S616" s="30">
        <v>109</v>
      </c>
    </row>
    <row r="617" spans="2:19" s="31" customFormat="1" ht="8.25" customHeight="1" x14ac:dyDescent="0.3">
      <c r="B617" s="48">
        <v>402</v>
      </c>
      <c r="C617" s="29" t="str">
        <f>VLOOKUP(B617,[1]Tabelle1!$A$1:$C$68,2,FALSE)</f>
        <v>Emden, Stadt</v>
      </c>
      <c r="D617" s="52">
        <v>2011</v>
      </c>
      <c r="E617" s="30">
        <v>334</v>
      </c>
      <c r="F617" s="30">
        <v>35</v>
      </c>
      <c r="G617" s="30">
        <v>299</v>
      </c>
      <c r="H617" s="30">
        <v>225</v>
      </c>
      <c r="I617" s="30">
        <v>109</v>
      </c>
      <c r="J617" s="30">
        <v>246</v>
      </c>
      <c r="K617" s="30">
        <v>47</v>
      </c>
      <c r="L617" s="30">
        <v>199</v>
      </c>
      <c r="M617" s="30">
        <v>166</v>
      </c>
      <c r="N617" s="30">
        <v>80</v>
      </c>
      <c r="O617" s="30">
        <v>88</v>
      </c>
      <c r="P617" s="30">
        <v>-12</v>
      </c>
      <c r="Q617" s="30">
        <v>100</v>
      </c>
      <c r="R617" s="30">
        <v>59</v>
      </c>
      <c r="S617" s="30">
        <v>29</v>
      </c>
    </row>
    <row r="618" spans="2:19" s="31" customFormat="1" ht="8.25" customHeight="1" x14ac:dyDescent="0.3">
      <c r="B618" s="48">
        <v>403</v>
      </c>
      <c r="C618" s="29" t="str">
        <f>VLOOKUP(B618,[1]Tabelle1!$A$1:$C$68,2,FALSE)</f>
        <v>Oldenburg (Oldb), Stadt</v>
      </c>
      <c r="D618" s="52">
        <v>2011</v>
      </c>
      <c r="E618" s="30">
        <v>1113</v>
      </c>
      <c r="F618" s="30">
        <v>207</v>
      </c>
      <c r="G618" s="30">
        <v>906</v>
      </c>
      <c r="H618" s="30">
        <v>628</v>
      </c>
      <c r="I618" s="30">
        <v>485</v>
      </c>
      <c r="J618" s="30">
        <v>814</v>
      </c>
      <c r="K618" s="30">
        <v>229</v>
      </c>
      <c r="L618" s="30">
        <v>585</v>
      </c>
      <c r="M618" s="30">
        <v>483</v>
      </c>
      <c r="N618" s="30">
        <v>331</v>
      </c>
      <c r="O618" s="30">
        <v>299</v>
      </c>
      <c r="P618" s="30">
        <v>-22</v>
      </c>
      <c r="Q618" s="30">
        <v>321</v>
      </c>
      <c r="R618" s="30">
        <v>145</v>
      </c>
      <c r="S618" s="30">
        <v>154</v>
      </c>
    </row>
    <row r="619" spans="2:19" s="31" customFormat="1" ht="8.25" customHeight="1" x14ac:dyDescent="0.3">
      <c r="B619" s="48">
        <v>404</v>
      </c>
      <c r="C619" s="29" t="str">
        <f>VLOOKUP(B619,[1]Tabelle1!$A$1:$C$68,2,FALSE)</f>
        <v>Osnabrück, Stadt</v>
      </c>
      <c r="D619" s="52">
        <v>2011</v>
      </c>
      <c r="E619" s="30">
        <v>1697</v>
      </c>
      <c r="F619" s="30">
        <v>200</v>
      </c>
      <c r="G619" s="30">
        <v>1497</v>
      </c>
      <c r="H619" s="30">
        <v>880</v>
      </c>
      <c r="I619" s="30">
        <v>817</v>
      </c>
      <c r="J619" s="30">
        <v>1387</v>
      </c>
      <c r="K619" s="30">
        <v>244</v>
      </c>
      <c r="L619" s="30">
        <v>1143</v>
      </c>
      <c r="M619" s="30">
        <v>760</v>
      </c>
      <c r="N619" s="30">
        <v>627</v>
      </c>
      <c r="O619" s="30">
        <v>310</v>
      </c>
      <c r="P619" s="30">
        <v>-44</v>
      </c>
      <c r="Q619" s="30">
        <v>354</v>
      </c>
      <c r="R619" s="30">
        <v>120</v>
      </c>
      <c r="S619" s="30">
        <v>190</v>
      </c>
    </row>
    <row r="620" spans="2:19" s="31" customFormat="1" ht="8.25" customHeight="1" x14ac:dyDescent="0.3">
      <c r="B620" s="48">
        <v>405</v>
      </c>
      <c r="C620" s="29" t="str">
        <f>VLOOKUP(B620,[1]Tabelle1!$A$1:$C$68,2,FALSE)</f>
        <v>Wilhelmshaven, Stadt</v>
      </c>
      <c r="D620" s="52">
        <v>2011</v>
      </c>
      <c r="E620" s="30">
        <v>919</v>
      </c>
      <c r="F620" s="30">
        <v>117</v>
      </c>
      <c r="G620" s="30">
        <v>802</v>
      </c>
      <c r="H620" s="30">
        <v>699</v>
      </c>
      <c r="I620" s="30">
        <v>220</v>
      </c>
      <c r="J620" s="30">
        <v>801</v>
      </c>
      <c r="K620" s="30">
        <v>99</v>
      </c>
      <c r="L620" s="30">
        <v>702</v>
      </c>
      <c r="M620" s="30">
        <v>665</v>
      </c>
      <c r="N620" s="30">
        <v>136</v>
      </c>
      <c r="O620" s="30">
        <v>118</v>
      </c>
      <c r="P620" s="30">
        <v>18</v>
      </c>
      <c r="Q620" s="30">
        <v>100</v>
      </c>
      <c r="R620" s="30">
        <v>34</v>
      </c>
      <c r="S620" s="30">
        <v>84</v>
      </c>
    </row>
    <row r="621" spans="2:19" s="31" customFormat="1" ht="8.25" customHeight="1" x14ac:dyDescent="0.3">
      <c r="B621" s="48">
        <v>451</v>
      </c>
      <c r="C621" s="29" t="str">
        <f>VLOOKUP(B621,[1]Tabelle1!$A$1:$C$68,2,FALSE)</f>
        <v>Ammerland</v>
      </c>
      <c r="D621" s="52">
        <v>2011</v>
      </c>
      <c r="E621" s="30">
        <v>1220</v>
      </c>
      <c r="F621" s="30">
        <v>111</v>
      </c>
      <c r="G621" s="30">
        <v>1109</v>
      </c>
      <c r="H621" s="30">
        <v>825</v>
      </c>
      <c r="I621" s="30">
        <v>395</v>
      </c>
      <c r="J621" s="30">
        <v>815</v>
      </c>
      <c r="K621" s="30">
        <v>105</v>
      </c>
      <c r="L621" s="30">
        <v>710</v>
      </c>
      <c r="M621" s="30">
        <v>564</v>
      </c>
      <c r="N621" s="30">
        <v>251</v>
      </c>
      <c r="O621" s="30">
        <v>405</v>
      </c>
      <c r="P621" s="30">
        <v>6</v>
      </c>
      <c r="Q621" s="30">
        <v>399</v>
      </c>
      <c r="R621" s="30">
        <v>261</v>
      </c>
      <c r="S621" s="30">
        <v>144</v>
      </c>
    </row>
    <row r="622" spans="2:19" s="31" customFormat="1" ht="8.25" customHeight="1" x14ac:dyDescent="0.3">
      <c r="B622" s="48">
        <v>452</v>
      </c>
      <c r="C622" s="29" t="str">
        <f>VLOOKUP(B622,[1]Tabelle1!$A$1:$C$68,2,FALSE)</f>
        <v>Aurich</v>
      </c>
      <c r="D622" s="52">
        <v>2011</v>
      </c>
      <c r="E622" s="30">
        <v>1127</v>
      </c>
      <c r="F622" s="30">
        <v>152</v>
      </c>
      <c r="G622" s="30">
        <v>975</v>
      </c>
      <c r="H622" s="30">
        <v>509</v>
      </c>
      <c r="I622" s="30">
        <v>618</v>
      </c>
      <c r="J622" s="30">
        <v>862</v>
      </c>
      <c r="K622" s="30">
        <v>163</v>
      </c>
      <c r="L622" s="30">
        <v>699</v>
      </c>
      <c r="M622" s="30">
        <v>428</v>
      </c>
      <c r="N622" s="30">
        <v>434</v>
      </c>
      <c r="O622" s="30">
        <v>265</v>
      </c>
      <c r="P622" s="30">
        <v>-11</v>
      </c>
      <c r="Q622" s="30">
        <v>276</v>
      </c>
      <c r="R622" s="30">
        <v>81</v>
      </c>
      <c r="S622" s="30">
        <v>184</v>
      </c>
    </row>
    <row r="623" spans="2:19" s="31" customFormat="1" ht="8.25" customHeight="1" x14ac:dyDescent="0.3">
      <c r="B623" s="48">
        <v>453</v>
      </c>
      <c r="C623" s="29" t="str">
        <f>VLOOKUP(B623,[1]Tabelle1!$A$1:$C$68,2,FALSE)</f>
        <v>Cloppenburg</v>
      </c>
      <c r="D623" s="52">
        <v>2011</v>
      </c>
      <c r="E623" s="30">
        <v>7372</v>
      </c>
      <c r="F623" s="30">
        <v>139</v>
      </c>
      <c r="G623" s="30">
        <v>7233</v>
      </c>
      <c r="H623" s="30">
        <v>4966</v>
      </c>
      <c r="I623" s="30">
        <v>2406</v>
      </c>
      <c r="J623" s="30">
        <v>6174</v>
      </c>
      <c r="K623" s="30">
        <v>105</v>
      </c>
      <c r="L623" s="30">
        <v>6069</v>
      </c>
      <c r="M623" s="30">
        <v>4187</v>
      </c>
      <c r="N623" s="30">
        <v>1987</v>
      </c>
      <c r="O623" s="30">
        <v>1198</v>
      </c>
      <c r="P623" s="30">
        <v>34</v>
      </c>
      <c r="Q623" s="30">
        <v>1164</v>
      </c>
      <c r="R623" s="30">
        <v>779</v>
      </c>
      <c r="S623" s="30">
        <v>419</v>
      </c>
    </row>
    <row r="624" spans="2:19" s="31" customFormat="1" ht="8.25" customHeight="1" x14ac:dyDescent="0.3">
      <c r="B624" s="48">
        <v>454</v>
      </c>
      <c r="C624" s="29" t="str">
        <f>VLOOKUP(B624,[1]Tabelle1!$A$1:$C$68,2,FALSE)</f>
        <v>Emsland</v>
      </c>
      <c r="D624" s="52">
        <v>2011</v>
      </c>
      <c r="E624" s="30">
        <v>6012</v>
      </c>
      <c r="F624" s="30">
        <v>263</v>
      </c>
      <c r="G624" s="30">
        <v>5749</v>
      </c>
      <c r="H624" s="30">
        <v>4555</v>
      </c>
      <c r="I624" s="30">
        <v>1457</v>
      </c>
      <c r="J624" s="30">
        <v>4550</v>
      </c>
      <c r="K624" s="30">
        <v>324</v>
      </c>
      <c r="L624" s="30">
        <v>4226</v>
      </c>
      <c r="M624" s="30">
        <v>3592</v>
      </c>
      <c r="N624" s="30">
        <v>958</v>
      </c>
      <c r="O624" s="30">
        <v>1462</v>
      </c>
      <c r="P624" s="30">
        <v>-61</v>
      </c>
      <c r="Q624" s="30">
        <v>1523</v>
      </c>
      <c r="R624" s="30">
        <v>963</v>
      </c>
      <c r="S624" s="30">
        <v>499</v>
      </c>
    </row>
    <row r="625" spans="2:19" s="31" customFormat="1" ht="8.25" customHeight="1" x14ac:dyDescent="0.3">
      <c r="B625" s="48">
        <v>455</v>
      </c>
      <c r="C625" s="29" t="str">
        <f>VLOOKUP(B625,[1]Tabelle1!$A$1:$C$68,2,FALSE)</f>
        <v>Friesland</v>
      </c>
      <c r="D625" s="52">
        <v>2011</v>
      </c>
      <c r="E625" s="30">
        <v>593</v>
      </c>
      <c r="F625" s="30">
        <v>139</v>
      </c>
      <c r="G625" s="30">
        <v>454</v>
      </c>
      <c r="H625" s="30">
        <v>369</v>
      </c>
      <c r="I625" s="30">
        <v>224</v>
      </c>
      <c r="J625" s="30">
        <v>426</v>
      </c>
      <c r="K625" s="30">
        <v>125</v>
      </c>
      <c r="L625" s="30">
        <v>301</v>
      </c>
      <c r="M625" s="30">
        <v>253</v>
      </c>
      <c r="N625" s="30">
        <v>173</v>
      </c>
      <c r="O625" s="30">
        <v>167</v>
      </c>
      <c r="P625" s="30">
        <v>14</v>
      </c>
      <c r="Q625" s="30">
        <v>153</v>
      </c>
      <c r="R625" s="30">
        <v>116</v>
      </c>
      <c r="S625" s="30">
        <v>51</v>
      </c>
    </row>
    <row r="626" spans="2:19" s="31" customFormat="1" ht="8.25" customHeight="1" x14ac:dyDescent="0.3">
      <c r="B626" s="48">
        <v>456</v>
      </c>
      <c r="C626" s="29" t="str">
        <f>VLOOKUP(B626,[1]Tabelle1!$A$1:$C$68,2,FALSE)</f>
        <v>Grafschaft Bentheim</v>
      </c>
      <c r="D626" s="52">
        <v>2011</v>
      </c>
      <c r="E626" s="30">
        <v>1570</v>
      </c>
      <c r="F626" s="30">
        <v>115</v>
      </c>
      <c r="G626" s="30">
        <v>1455</v>
      </c>
      <c r="H626" s="30">
        <v>879</v>
      </c>
      <c r="I626" s="30">
        <v>691</v>
      </c>
      <c r="J626" s="30">
        <v>1010</v>
      </c>
      <c r="K626" s="30">
        <v>133</v>
      </c>
      <c r="L626" s="30">
        <v>877</v>
      </c>
      <c r="M626" s="30">
        <v>607</v>
      </c>
      <c r="N626" s="30">
        <v>403</v>
      </c>
      <c r="O626" s="30">
        <v>560</v>
      </c>
      <c r="P626" s="30">
        <v>-18</v>
      </c>
      <c r="Q626" s="30">
        <v>578</v>
      </c>
      <c r="R626" s="30">
        <v>272</v>
      </c>
      <c r="S626" s="30">
        <v>288</v>
      </c>
    </row>
    <row r="627" spans="2:19" s="31" customFormat="1" ht="8.25" customHeight="1" x14ac:dyDescent="0.3">
      <c r="B627" s="48">
        <v>457</v>
      </c>
      <c r="C627" s="29" t="str">
        <f>VLOOKUP(B627,[1]Tabelle1!$A$1:$C$68,2,FALSE)</f>
        <v>Leer</v>
      </c>
      <c r="D627" s="52">
        <v>2011</v>
      </c>
      <c r="E627" s="30">
        <v>1390</v>
      </c>
      <c r="F627" s="30">
        <v>156</v>
      </c>
      <c r="G627" s="30">
        <v>1234</v>
      </c>
      <c r="H627" s="30">
        <v>950</v>
      </c>
      <c r="I627" s="30">
        <v>440</v>
      </c>
      <c r="J627" s="30">
        <v>920</v>
      </c>
      <c r="K627" s="30">
        <v>135</v>
      </c>
      <c r="L627" s="30">
        <v>785</v>
      </c>
      <c r="M627" s="30">
        <v>598</v>
      </c>
      <c r="N627" s="30">
        <v>322</v>
      </c>
      <c r="O627" s="30">
        <v>470</v>
      </c>
      <c r="P627" s="30">
        <v>21</v>
      </c>
      <c r="Q627" s="30">
        <v>449</v>
      </c>
      <c r="R627" s="30">
        <v>352</v>
      </c>
      <c r="S627" s="30">
        <v>118</v>
      </c>
    </row>
    <row r="628" spans="2:19" s="31" customFormat="1" ht="8.25" customHeight="1" x14ac:dyDescent="0.3">
      <c r="B628" s="48">
        <v>458</v>
      </c>
      <c r="C628" s="29" t="str">
        <f>VLOOKUP(B628,[1]Tabelle1!$A$1:$C$68,2,FALSE)</f>
        <v>Oldenburg</v>
      </c>
      <c r="D628" s="52">
        <v>2011</v>
      </c>
      <c r="E628" s="30">
        <v>4338</v>
      </c>
      <c r="F628" s="30">
        <v>103</v>
      </c>
      <c r="G628" s="30">
        <v>4235</v>
      </c>
      <c r="H628" s="30">
        <v>1461</v>
      </c>
      <c r="I628" s="30">
        <v>2877</v>
      </c>
      <c r="J628" s="30">
        <v>3802</v>
      </c>
      <c r="K628" s="30">
        <v>153</v>
      </c>
      <c r="L628" s="30">
        <v>3649</v>
      </c>
      <c r="M628" s="30">
        <v>1173</v>
      </c>
      <c r="N628" s="30">
        <v>2629</v>
      </c>
      <c r="O628" s="30">
        <v>536</v>
      </c>
      <c r="P628" s="30">
        <v>-50</v>
      </c>
      <c r="Q628" s="30">
        <v>586</v>
      </c>
      <c r="R628" s="30">
        <v>288</v>
      </c>
      <c r="S628" s="30">
        <v>248</v>
      </c>
    </row>
    <row r="629" spans="2:19" s="31" customFormat="1" ht="8.25" customHeight="1" x14ac:dyDescent="0.3">
      <c r="B629" s="48">
        <v>459</v>
      </c>
      <c r="C629" s="29" t="str">
        <f>VLOOKUP(B629,[1]Tabelle1!$A$1:$C$68,2,FALSE)</f>
        <v>Osnabrück</v>
      </c>
      <c r="D629" s="52">
        <v>2011</v>
      </c>
      <c r="E629" s="30">
        <v>3553</v>
      </c>
      <c r="F629" s="30">
        <v>285</v>
      </c>
      <c r="G629" s="30">
        <v>3268</v>
      </c>
      <c r="H629" s="30">
        <v>2091</v>
      </c>
      <c r="I629" s="30">
        <v>1462</v>
      </c>
      <c r="J629" s="30">
        <v>2695</v>
      </c>
      <c r="K629" s="30">
        <v>278</v>
      </c>
      <c r="L629" s="30">
        <v>2417</v>
      </c>
      <c r="M629" s="30">
        <v>1536</v>
      </c>
      <c r="N629" s="30">
        <v>1159</v>
      </c>
      <c r="O629" s="30">
        <v>858</v>
      </c>
      <c r="P629" s="30">
        <v>7</v>
      </c>
      <c r="Q629" s="30">
        <v>851</v>
      </c>
      <c r="R629" s="30">
        <v>555</v>
      </c>
      <c r="S629" s="30">
        <v>303</v>
      </c>
    </row>
    <row r="630" spans="2:19" s="31" customFormat="1" ht="8.25" customHeight="1" x14ac:dyDescent="0.3">
      <c r="B630" s="48">
        <v>460</v>
      </c>
      <c r="C630" s="29" t="str">
        <f>VLOOKUP(B630,[1]Tabelle1!$A$1:$C$68,2,FALSE)</f>
        <v>Vechta</v>
      </c>
      <c r="D630" s="52">
        <v>2011</v>
      </c>
      <c r="E630" s="30">
        <v>6461</v>
      </c>
      <c r="F630" s="30">
        <v>110</v>
      </c>
      <c r="G630" s="30">
        <v>6351</v>
      </c>
      <c r="H630" s="30">
        <v>2654</v>
      </c>
      <c r="I630" s="30">
        <v>3807</v>
      </c>
      <c r="J630" s="30">
        <v>5520</v>
      </c>
      <c r="K630" s="30">
        <v>117</v>
      </c>
      <c r="L630" s="30">
        <v>5403</v>
      </c>
      <c r="M630" s="30">
        <v>2124</v>
      </c>
      <c r="N630" s="30">
        <v>3396</v>
      </c>
      <c r="O630" s="30">
        <v>941</v>
      </c>
      <c r="P630" s="30">
        <v>-7</v>
      </c>
      <c r="Q630" s="30">
        <v>948</v>
      </c>
      <c r="R630" s="30">
        <v>530</v>
      </c>
      <c r="S630" s="30">
        <v>411</v>
      </c>
    </row>
    <row r="631" spans="2:19" s="31" customFormat="1" ht="8.25" customHeight="1" x14ac:dyDescent="0.3">
      <c r="B631" s="48">
        <v>461</v>
      </c>
      <c r="C631" s="29" t="str">
        <f>VLOOKUP(B631,[1]Tabelle1!$A$1:$C$68,2,FALSE)</f>
        <v>Wesermarsch</v>
      </c>
      <c r="D631" s="52">
        <v>2011</v>
      </c>
      <c r="E631" s="30">
        <v>676</v>
      </c>
      <c r="F631" s="30">
        <v>97</v>
      </c>
      <c r="G631" s="30">
        <v>579</v>
      </c>
      <c r="H631" s="30">
        <v>496</v>
      </c>
      <c r="I631" s="30">
        <v>180</v>
      </c>
      <c r="J631" s="30">
        <v>673</v>
      </c>
      <c r="K631" s="30">
        <v>98</v>
      </c>
      <c r="L631" s="30">
        <v>575</v>
      </c>
      <c r="M631" s="30">
        <v>522</v>
      </c>
      <c r="N631" s="30">
        <v>151</v>
      </c>
      <c r="O631" s="30">
        <v>3</v>
      </c>
      <c r="P631" s="30">
        <v>-1</v>
      </c>
      <c r="Q631" s="30">
        <v>4</v>
      </c>
      <c r="R631" s="30">
        <v>-26</v>
      </c>
      <c r="S631" s="30">
        <v>29</v>
      </c>
    </row>
    <row r="632" spans="2:19" s="31" customFormat="1" ht="8.25" customHeight="1" x14ac:dyDescent="0.3">
      <c r="B632" s="48">
        <v>462</v>
      </c>
      <c r="C632" s="29" t="str">
        <f>VLOOKUP(B632,[1]Tabelle1!$A$1:$C$68,2,FALSE)</f>
        <v>Wittmund</v>
      </c>
      <c r="D632" s="52">
        <v>2011</v>
      </c>
      <c r="E632" s="30">
        <v>343</v>
      </c>
      <c r="F632" s="30">
        <v>57</v>
      </c>
      <c r="G632" s="30">
        <v>286</v>
      </c>
      <c r="H632" s="30">
        <v>143</v>
      </c>
      <c r="I632" s="30">
        <v>200</v>
      </c>
      <c r="J632" s="30">
        <v>277</v>
      </c>
      <c r="K632" s="30">
        <v>63</v>
      </c>
      <c r="L632" s="30">
        <v>214</v>
      </c>
      <c r="M632" s="30">
        <v>147</v>
      </c>
      <c r="N632" s="30">
        <v>130</v>
      </c>
      <c r="O632" s="30">
        <v>66</v>
      </c>
      <c r="P632" s="30">
        <v>-6</v>
      </c>
      <c r="Q632" s="30">
        <v>72</v>
      </c>
      <c r="R632" s="30">
        <v>-4</v>
      </c>
      <c r="S632" s="30">
        <v>70</v>
      </c>
    </row>
    <row r="633" spans="2:19" s="35" customFormat="1" ht="16.5" customHeight="1" x14ac:dyDescent="0.3">
      <c r="B633" s="50">
        <v>4</v>
      </c>
      <c r="C633" s="33" t="str">
        <f>VLOOKUP(B633,[1]Tabelle1!$A$1:$C$68,2,FALSE)</f>
        <v>Statistische Region Weser-Ems</v>
      </c>
      <c r="D633" s="53">
        <v>2011</v>
      </c>
      <c r="E633" s="34">
        <v>39311</v>
      </c>
      <c r="F633" s="34">
        <v>2384</v>
      </c>
      <c r="G633" s="34">
        <v>36927</v>
      </c>
      <c r="H633" s="34">
        <v>22681</v>
      </c>
      <c r="I633" s="34">
        <v>16630</v>
      </c>
      <c r="J633" s="34">
        <v>31365</v>
      </c>
      <c r="K633" s="34">
        <v>2503</v>
      </c>
      <c r="L633" s="34">
        <v>28862</v>
      </c>
      <c r="M633" s="34">
        <v>18065</v>
      </c>
      <c r="N633" s="34">
        <v>13300</v>
      </c>
      <c r="O633" s="34">
        <v>7946</v>
      </c>
      <c r="P633" s="34">
        <v>-119</v>
      </c>
      <c r="Q633" s="34">
        <v>8065</v>
      </c>
      <c r="R633" s="34">
        <v>4616</v>
      </c>
      <c r="S633" s="34">
        <v>3330</v>
      </c>
    </row>
    <row r="634" spans="2:19" s="35" customFormat="1" ht="16.5" customHeight="1" x14ac:dyDescent="0.3">
      <c r="B634" s="50">
        <v>0</v>
      </c>
      <c r="C634" s="33" t="str">
        <f>VLOOKUP(B634,[1]Tabelle1!$A$1:$C$68,2,FALSE)</f>
        <v>Niedersachsen</v>
      </c>
      <c r="D634" s="53">
        <v>2011</v>
      </c>
      <c r="E634" s="34">
        <v>91507</v>
      </c>
      <c r="F634" s="34">
        <v>10169</v>
      </c>
      <c r="G634" s="34">
        <v>81338</v>
      </c>
      <c r="H634" s="34">
        <v>54403</v>
      </c>
      <c r="I634" s="34">
        <v>37104</v>
      </c>
      <c r="J634" s="34">
        <v>67837</v>
      </c>
      <c r="K634" s="34">
        <v>9965</v>
      </c>
      <c r="L634" s="34">
        <v>57872</v>
      </c>
      <c r="M634" s="34">
        <v>41065</v>
      </c>
      <c r="N634" s="34">
        <v>26772</v>
      </c>
      <c r="O634" s="34">
        <v>23670</v>
      </c>
      <c r="P634" s="34">
        <v>204</v>
      </c>
      <c r="Q634" s="34">
        <v>23466</v>
      </c>
      <c r="R634" s="34">
        <v>13338</v>
      </c>
      <c r="S634" s="34">
        <v>10332</v>
      </c>
    </row>
    <row r="635" spans="2:19" s="31" customFormat="1" ht="8.25" customHeight="1" x14ac:dyDescent="0.3">
      <c r="B635" s="48">
        <v>101</v>
      </c>
      <c r="C635" s="29" t="str">
        <f>VLOOKUP(B635,[1]Tabelle1!$A$1:$C$68,2,FALSE)</f>
        <v>Braunschweig, Stadt</v>
      </c>
      <c r="D635" s="52">
        <v>2010</v>
      </c>
      <c r="E635" s="30">
        <v>4106</v>
      </c>
      <c r="F635" s="30">
        <v>294</v>
      </c>
      <c r="G635" s="30">
        <v>3812</v>
      </c>
      <c r="H635" s="30">
        <v>2568</v>
      </c>
      <c r="I635" s="30">
        <v>1538</v>
      </c>
      <c r="J635" s="30">
        <v>2165</v>
      </c>
      <c r="K635" s="30">
        <v>345</v>
      </c>
      <c r="L635" s="30">
        <v>1820</v>
      </c>
      <c r="M635" s="30">
        <v>1378</v>
      </c>
      <c r="N635" s="30">
        <v>787</v>
      </c>
      <c r="O635" s="30">
        <v>1941</v>
      </c>
      <c r="P635" s="30">
        <v>-51</v>
      </c>
      <c r="Q635" s="30">
        <v>1992</v>
      </c>
      <c r="R635" s="30">
        <v>1190</v>
      </c>
      <c r="S635" s="30">
        <v>751</v>
      </c>
    </row>
    <row r="636" spans="2:19" s="31" customFormat="1" ht="8.25" customHeight="1" x14ac:dyDescent="0.3">
      <c r="B636" s="48">
        <v>102</v>
      </c>
      <c r="C636" s="29" t="str">
        <f>VLOOKUP(B636,[1]Tabelle1!$A$1:$C$68,2,FALSE)</f>
        <v>Salzgitter, Stadt</v>
      </c>
      <c r="D636" s="52">
        <v>2010</v>
      </c>
      <c r="E636" s="30">
        <v>450</v>
      </c>
      <c r="F636" s="30">
        <v>77</v>
      </c>
      <c r="G636" s="30">
        <v>373</v>
      </c>
      <c r="H636" s="30">
        <v>289</v>
      </c>
      <c r="I636" s="30">
        <v>161</v>
      </c>
      <c r="J636" s="30">
        <v>551</v>
      </c>
      <c r="K636" s="30">
        <v>147</v>
      </c>
      <c r="L636" s="30">
        <v>404</v>
      </c>
      <c r="M636" s="30">
        <v>361</v>
      </c>
      <c r="N636" s="30">
        <v>190</v>
      </c>
      <c r="O636" s="30">
        <v>-101</v>
      </c>
      <c r="P636" s="30">
        <v>-70</v>
      </c>
      <c r="Q636" s="30">
        <v>-31</v>
      </c>
      <c r="R636" s="30">
        <v>-72</v>
      </c>
      <c r="S636" s="30">
        <v>-29</v>
      </c>
    </row>
    <row r="637" spans="2:19" s="31" customFormat="1" ht="8.25" customHeight="1" x14ac:dyDescent="0.3">
      <c r="B637" s="48">
        <v>103</v>
      </c>
      <c r="C637" s="29" t="str">
        <f>VLOOKUP(B637,[1]Tabelle1!$A$1:$C$68,2,FALSE)</f>
        <v>Wolfsburg, Stadt</v>
      </c>
      <c r="D637" s="52">
        <v>2010</v>
      </c>
      <c r="E637" s="30">
        <v>1121</v>
      </c>
      <c r="F637" s="30">
        <v>142</v>
      </c>
      <c r="G637" s="30">
        <v>979</v>
      </c>
      <c r="H637" s="30">
        <v>655</v>
      </c>
      <c r="I637" s="30">
        <v>466</v>
      </c>
      <c r="J637" s="30">
        <v>923</v>
      </c>
      <c r="K637" s="30">
        <v>146</v>
      </c>
      <c r="L637" s="30">
        <v>777</v>
      </c>
      <c r="M637" s="30">
        <v>559</v>
      </c>
      <c r="N637" s="30">
        <v>364</v>
      </c>
      <c r="O637" s="30">
        <v>198</v>
      </c>
      <c r="P637" s="30">
        <v>-4</v>
      </c>
      <c r="Q637" s="30">
        <v>202</v>
      </c>
      <c r="R637" s="30">
        <v>96</v>
      </c>
      <c r="S637" s="30">
        <v>102</v>
      </c>
    </row>
    <row r="638" spans="2:19" s="31" customFormat="1" ht="8.25" customHeight="1" x14ac:dyDescent="0.3">
      <c r="B638" s="48">
        <v>151</v>
      </c>
      <c r="C638" s="29" t="str">
        <f>VLOOKUP(B638,[1]Tabelle1!$A$1:$C$68,2,FALSE)</f>
        <v>Gifhorn</v>
      </c>
      <c r="D638" s="52">
        <v>2010</v>
      </c>
      <c r="E638" s="30">
        <v>552</v>
      </c>
      <c r="F638" s="30">
        <v>159</v>
      </c>
      <c r="G638" s="30">
        <v>393</v>
      </c>
      <c r="H638" s="30">
        <v>301</v>
      </c>
      <c r="I638" s="30">
        <v>251</v>
      </c>
      <c r="J638" s="30">
        <v>521</v>
      </c>
      <c r="K638" s="30">
        <v>187</v>
      </c>
      <c r="L638" s="30">
        <v>334</v>
      </c>
      <c r="M638" s="30">
        <v>305</v>
      </c>
      <c r="N638" s="30">
        <v>216</v>
      </c>
      <c r="O638" s="30">
        <v>31</v>
      </c>
      <c r="P638" s="30">
        <v>-28</v>
      </c>
      <c r="Q638" s="30">
        <v>59</v>
      </c>
      <c r="R638" s="30">
        <v>-4</v>
      </c>
      <c r="S638" s="30">
        <v>35</v>
      </c>
    </row>
    <row r="639" spans="2:19" s="31" customFormat="1" ht="8.25" customHeight="1" x14ac:dyDescent="0.3">
      <c r="B639" s="48">
        <v>153</v>
      </c>
      <c r="C639" s="29" t="str">
        <f>VLOOKUP(B639,[1]Tabelle1!$A$1:$C$68,2,FALSE)</f>
        <v>Goslar</v>
      </c>
      <c r="D639" s="52">
        <v>2010</v>
      </c>
      <c r="E639" s="30">
        <v>858</v>
      </c>
      <c r="F639" s="30">
        <v>134</v>
      </c>
      <c r="G639" s="30">
        <v>724</v>
      </c>
      <c r="H639" s="30">
        <v>513</v>
      </c>
      <c r="I639" s="30">
        <v>345</v>
      </c>
      <c r="J639" s="30">
        <v>661</v>
      </c>
      <c r="K639" s="30">
        <v>163</v>
      </c>
      <c r="L639" s="30">
        <v>498</v>
      </c>
      <c r="M639" s="30">
        <v>414</v>
      </c>
      <c r="N639" s="30">
        <v>247</v>
      </c>
      <c r="O639" s="30">
        <v>197</v>
      </c>
      <c r="P639" s="30">
        <v>-29</v>
      </c>
      <c r="Q639" s="30">
        <v>226</v>
      </c>
      <c r="R639" s="30">
        <v>99</v>
      </c>
      <c r="S639" s="30">
        <v>98</v>
      </c>
    </row>
    <row r="640" spans="2:19" s="31" customFormat="1" ht="8.25" customHeight="1" x14ac:dyDescent="0.3">
      <c r="B640" s="48">
        <v>154</v>
      </c>
      <c r="C640" s="29" t="str">
        <f>VLOOKUP(B640,[1]Tabelle1!$A$1:$C$68,2,FALSE)</f>
        <v>Helmstedt</v>
      </c>
      <c r="D640" s="52">
        <v>2010</v>
      </c>
      <c r="E640" s="30">
        <v>267</v>
      </c>
      <c r="F640" s="30">
        <v>79</v>
      </c>
      <c r="G640" s="30">
        <v>188</v>
      </c>
      <c r="H640" s="30">
        <v>137</v>
      </c>
      <c r="I640" s="30">
        <v>130</v>
      </c>
      <c r="J640" s="30">
        <v>226</v>
      </c>
      <c r="K640" s="30">
        <v>84</v>
      </c>
      <c r="L640" s="30">
        <v>142</v>
      </c>
      <c r="M640" s="30">
        <v>140</v>
      </c>
      <c r="N640" s="30">
        <v>86</v>
      </c>
      <c r="O640" s="30">
        <v>41</v>
      </c>
      <c r="P640" s="30">
        <v>-5</v>
      </c>
      <c r="Q640" s="30">
        <v>46</v>
      </c>
      <c r="R640" s="30">
        <v>-3</v>
      </c>
      <c r="S640" s="30">
        <v>44</v>
      </c>
    </row>
    <row r="641" spans="2:19" s="31" customFormat="1" ht="8.25" customHeight="1" x14ac:dyDescent="0.3">
      <c r="B641" s="48">
        <v>155</v>
      </c>
      <c r="C641" s="29" t="str">
        <f>VLOOKUP(B641,[1]Tabelle1!$A$1:$C$68,2,FALSE)</f>
        <v>Northeim</v>
      </c>
      <c r="D641" s="52">
        <v>2010</v>
      </c>
      <c r="E641" s="30">
        <v>368</v>
      </c>
      <c r="F641" s="30">
        <v>102</v>
      </c>
      <c r="G641" s="30">
        <v>266</v>
      </c>
      <c r="H641" s="30">
        <v>183</v>
      </c>
      <c r="I641" s="30">
        <v>185</v>
      </c>
      <c r="J641" s="30">
        <v>342</v>
      </c>
      <c r="K641" s="30">
        <v>116</v>
      </c>
      <c r="L641" s="30">
        <v>226</v>
      </c>
      <c r="M641" s="30">
        <v>186</v>
      </c>
      <c r="N641" s="30">
        <v>156</v>
      </c>
      <c r="O641" s="30">
        <v>26</v>
      </c>
      <c r="P641" s="30">
        <v>-14</v>
      </c>
      <c r="Q641" s="30">
        <v>40</v>
      </c>
      <c r="R641" s="30">
        <v>-3</v>
      </c>
      <c r="S641" s="30">
        <v>29</v>
      </c>
    </row>
    <row r="642" spans="2:19" s="31" customFormat="1" ht="8.25" customHeight="1" x14ac:dyDescent="0.3">
      <c r="B642" s="48">
        <v>157</v>
      </c>
      <c r="C642" s="29" t="str">
        <f>VLOOKUP(B642,[1]Tabelle1!$A$1:$C$68,2,FALSE)</f>
        <v>Peine</v>
      </c>
      <c r="D642" s="52">
        <v>2010</v>
      </c>
      <c r="E642" s="30">
        <v>404</v>
      </c>
      <c r="F642" s="30">
        <v>84</v>
      </c>
      <c r="G642" s="30">
        <v>320</v>
      </c>
      <c r="H642" s="30">
        <v>219</v>
      </c>
      <c r="I642" s="30">
        <v>185</v>
      </c>
      <c r="J642" s="30">
        <v>414</v>
      </c>
      <c r="K642" s="30">
        <v>146</v>
      </c>
      <c r="L642" s="30">
        <v>268</v>
      </c>
      <c r="M642" s="30">
        <v>265</v>
      </c>
      <c r="N642" s="30">
        <v>149</v>
      </c>
      <c r="O642" s="30">
        <v>-10</v>
      </c>
      <c r="P642" s="30">
        <v>-62</v>
      </c>
      <c r="Q642" s="30">
        <v>52</v>
      </c>
      <c r="R642" s="30">
        <v>-46</v>
      </c>
      <c r="S642" s="30">
        <v>36</v>
      </c>
    </row>
    <row r="643" spans="2:19" s="31" customFormat="1" ht="8.25" customHeight="1" x14ac:dyDescent="0.3">
      <c r="B643" s="48">
        <v>158</v>
      </c>
      <c r="C643" s="29" t="str">
        <f>VLOOKUP(B643,[1]Tabelle1!$A$1:$C$68,2,FALSE)</f>
        <v>Wolfenbüttel</v>
      </c>
      <c r="D643" s="52">
        <v>2010</v>
      </c>
      <c r="E643" s="30">
        <v>382</v>
      </c>
      <c r="F643" s="30">
        <v>95</v>
      </c>
      <c r="G643" s="30">
        <v>287</v>
      </c>
      <c r="H643" s="30">
        <v>185</v>
      </c>
      <c r="I643" s="30">
        <v>197</v>
      </c>
      <c r="J643" s="30">
        <v>290</v>
      </c>
      <c r="K643" s="30">
        <v>113</v>
      </c>
      <c r="L643" s="30">
        <v>177</v>
      </c>
      <c r="M643" s="30">
        <v>161</v>
      </c>
      <c r="N643" s="30">
        <v>129</v>
      </c>
      <c r="O643" s="30">
        <v>92</v>
      </c>
      <c r="P643" s="30">
        <v>-18</v>
      </c>
      <c r="Q643" s="30">
        <v>110</v>
      </c>
      <c r="R643" s="30">
        <v>24</v>
      </c>
      <c r="S643" s="30">
        <v>68</v>
      </c>
    </row>
    <row r="644" spans="2:19" s="31" customFormat="1" ht="8.25" customHeight="1" x14ac:dyDescent="0.3">
      <c r="B644" s="48">
        <v>159</v>
      </c>
      <c r="C644" s="29" t="str">
        <f>VLOOKUP(B644,[1]Tabelle1!$A$1:$C$68,2,FALSE)</f>
        <v>Göttingen</v>
      </c>
      <c r="D644" s="52">
        <v>2010</v>
      </c>
      <c r="E644" s="30">
        <v>5680</v>
      </c>
      <c r="F644" s="30">
        <v>2411</v>
      </c>
      <c r="G644" s="30">
        <v>3269</v>
      </c>
      <c r="H644" s="30">
        <v>2748</v>
      </c>
      <c r="I644" s="30">
        <v>2932</v>
      </c>
      <c r="J644" s="30">
        <v>3117</v>
      </c>
      <c r="K644" s="30">
        <v>664</v>
      </c>
      <c r="L644" s="30">
        <v>2453</v>
      </c>
      <c r="M644" s="30">
        <v>1507</v>
      </c>
      <c r="N644" s="30">
        <v>1610</v>
      </c>
      <c r="O644" s="30">
        <v>2563</v>
      </c>
      <c r="P644" s="30">
        <v>1747</v>
      </c>
      <c r="Q644" s="30">
        <v>816</v>
      </c>
      <c r="R644" s="30">
        <v>1241</v>
      </c>
      <c r="S644" s="30">
        <v>1322</v>
      </c>
    </row>
    <row r="645" spans="2:19" s="35" customFormat="1" ht="16.5" customHeight="1" x14ac:dyDescent="0.3">
      <c r="B645" s="50">
        <v>1</v>
      </c>
      <c r="C645" s="33" t="str">
        <f>VLOOKUP(B645,[1]Tabelle1!$A$1:$C$68,2,FALSE)</f>
        <v>Statistische Region Braunschweig</v>
      </c>
      <c r="D645" s="53">
        <v>2010</v>
      </c>
      <c r="E645" s="34">
        <v>14188</v>
      </c>
      <c r="F645" s="34">
        <v>3577</v>
      </c>
      <c r="G645" s="34">
        <v>10611</v>
      </c>
      <c r="H645" s="34">
        <v>7798</v>
      </c>
      <c r="I645" s="34">
        <v>6390</v>
      </c>
      <c r="J645" s="34">
        <v>9210</v>
      </c>
      <c r="K645" s="34">
        <v>2111</v>
      </c>
      <c r="L645" s="34">
        <v>7099</v>
      </c>
      <c r="M645" s="34">
        <v>5276</v>
      </c>
      <c r="N645" s="34">
        <v>3934</v>
      </c>
      <c r="O645" s="34">
        <v>4978</v>
      </c>
      <c r="P645" s="34">
        <v>1466</v>
      </c>
      <c r="Q645" s="34">
        <v>3512</v>
      </c>
      <c r="R645" s="34">
        <v>2522</v>
      </c>
      <c r="S645" s="34">
        <v>2456</v>
      </c>
    </row>
    <row r="646" spans="2:19" s="31" customFormat="1" ht="8.25" customHeight="1" x14ac:dyDescent="0.3">
      <c r="B646" s="48">
        <v>241</v>
      </c>
      <c r="C646" s="29" t="str">
        <f>VLOOKUP(B646,[1]Tabelle1!$A$1:$C$68,2,FALSE)</f>
        <v>Region Hannover</v>
      </c>
      <c r="D646" s="52">
        <v>2010</v>
      </c>
      <c r="E646" s="30">
        <v>8957</v>
      </c>
      <c r="F646" s="30">
        <v>1457</v>
      </c>
      <c r="G646" s="30">
        <v>7500</v>
      </c>
      <c r="H646" s="30">
        <v>5264</v>
      </c>
      <c r="I646" s="30">
        <v>3693</v>
      </c>
      <c r="J646" s="30">
        <v>7620</v>
      </c>
      <c r="K646" s="30">
        <v>1831</v>
      </c>
      <c r="L646" s="30">
        <v>5789</v>
      </c>
      <c r="M646" s="30">
        <v>4580</v>
      </c>
      <c r="N646" s="30">
        <v>3040</v>
      </c>
      <c r="O646" s="30">
        <v>1337</v>
      </c>
      <c r="P646" s="30">
        <v>-374</v>
      </c>
      <c r="Q646" s="30">
        <v>1711</v>
      </c>
      <c r="R646" s="30">
        <v>684</v>
      </c>
      <c r="S646" s="30">
        <v>653</v>
      </c>
    </row>
    <row r="647" spans="2:19" s="31" customFormat="1" ht="8.25" customHeight="1" x14ac:dyDescent="0.3">
      <c r="B647" s="48">
        <v>241001</v>
      </c>
      <c r="C647" s="29" t="str">
        <f>VLOOKUP(B647,[1]Tabelle1!$A$1:$C$68,2,FALSE)</f>
        <v>dav. Hannover, Lhst.</v>
      </c>
      <c r="D647" s="52">
        <v>2010</v>
      </c>
      <c r="E647" s="30">
        <v>5944</v>
      </c>
      <c r="F647" s="30">
        <v>804</v>
      </c>
      <c r="G647" s="30">
        <v>5140</v>
      </c>
      <c r="H647" s="30">
        <v>3439</v>
      </c>
      <c r="I647" s="30">
        <v>2505</v>
      </c>
      <c r="J647" s="30">
        <v>5158</v>
      </c>
      <c r="K647" s="30">
        <v>1018</v>
      </c>
      <c r="L647" s="30">
        <v>4140</v>
      </c>
      <c r="M647" s="30">
        <v>3038</v>
      </c>
      <c r="N647" s="30">
        <v>2120</v>
      </c>
      <c r="O647" s="30">
        <v>786</v>
      </c>
      <c r="P647" s="30">
        <v>-214</v>
      </c>
      <c r="Q647" s="30">
        <v>1000</v>
      </c>
      <c r="R647" s="30">
        <v>401</v>
      </c>
      <c r="S647" s="30">
        <v>385</v>
      </c>
    </row>
    <row r="648" spans="2:19" s="31" customFormat="1" ht="8.25" customHeight="1" x14ac:dyDescent="0.3">
      <c r="B648" s="48">
        <v>241999</v>
      </c>
      <c r="C648" s="29" t="str">
        <f>VLOOKUP(B648,[1]Tabelle1!$A$1:$C$68,2,FALSE)</f>
        <v>dav. Hannover, Umland</v>
      </c>
      <c r="D648" s="52">
        <v>2010</v>
      </c>
      <c r="E648" s="30">
        <v>3013</v>
      </c>
      <c r="F648" s="30">
        <v>653</v>
      </c>
      <c r="G648" s="30">
        <v>2360</v>
      </c>
      <c r="H648" s="30">
        <v>1825</v>
      </c>
      <c r="I648" s="30">
        <v>1188</v>
      </c>
      <c r="J648" s="30">
        <v>2462</v>
      </c>
      <c r="K648" s="30">
        <v>813</v>
      </c>
      <c r="L648" s="30">
        <v>1649</v>
      </c>
      <c r="M648" s="30">
        <v>1542</v>
      </c>
      <c r="N648" s="30">
        <v>920</v>
      </c>
      <c r="O648" s="30">
        <v>551</v>
      </c>
      <c r="P648" s="30">
        <v>-160</v>
      </c>
      <c r="Q648" s="30">
        <v>711</v>
      </c>
      <c r="R648" s="30">
        <v>283</v>
      </c>
      <c r="S648" s="30">
        <v>268</v>
      </c>
    </row>
    <row r="649" spans="2:19" s="31" customFormat="1" ht="8.25" customHeight="1" x14ac:dyDescent="0.3">
      <c r="B649" s="48">
        <v>251</v>
      </c>
      <c r="C649" s="29" t="str">
        <f>VLOOKUP(B649,[1]Tabelle1!$A$1:$C$68,2,FALSE)</f>
        <v>Diepholz</v>
      </c>
      <c r="D649" s="52">
        <v>2010</v>
      </c>
      <c r="E649" s="30">
        <v>3585</v>
      </c>
      <c r="F649" s="30">
        <v>168</v>
      </c>
      <c r="G649" s="30">
        <v>3417</v>
      </c>
      <c r="H649" s="30">
        <v>2276</v>
      </c>
      <c r="I649" s="30">
        <v>1309</v>
      </c>
      <c r="J649" s="30">
        <v>3180</v>
      </c>
      <c r="K649" s="30">
        <v>200</v>
      </c>
      <c r="L649" s="30">
        <v>2980</v>
      </c>
      <c r="M649" s="30">
        <v>2021</v>
      </c>
      <c r="N649" s="30">
        <v>1159</v>
      </c>
      <c r="O649" s="30">
        <v>405</v>
      </c>
      <c r="P649" s="30">
        <v>-32</v>
      </c>
      <c r="Q649" s="30">
        <v>437</v>
      </c>
      <c r="R649" s="30">
        <v>255</v>
      </c>
      <c r="S649" s="30">
        <v>150</v>
      </c>
    </row>
    <row r="650" spans="2:19" s="31" customFormat="1" ht="8.25" customHeight="1" x14ac:dyDescent="0.3">
      <c r="B650" s="48">
        <v>252</v>
      </c>
      <c r="C650" s="29" t="str">
        <f>VLOOKUP(B650,[1]Tabelle1!$A$1:$C$68,2,FALSE)</f>
        <v>Hameln-Pyrmont</v>
      </c>
      <c r="D650" s="52">
        <v>2010</v>
      </c>
      <c r="E650" s="30">
        <v>690</v>
      </c>
      <c r="F650" s="30">
        <v>119</v>
      </c>
      <c r="G650" s="30">
        <v>571</v>
      </c>
      <c r="H650" s="30">
        <v>378</v>
      </c>
      <c r="I650" s="30">
        <v>312</v>
      </c>
      <c r="J650" s="30">
        <v>572</v>
      </c>
      <c r="K650" s="30">
        <v>182</v>
      </c>
      <c r="L650" s="30">
        <v>390</v>
      </c>
      <c r="M650" s="30">
        <v>325</v>
      </c>
      <c r="N650" s="30">
        <v>247</v>
      </c>
      <c r="O650" s="30">
        <v>118</v>
      </c>
      <c r="P650" s="30">
        <v>-63</v>
      </c>
      <c r="Q650" s="30">
        <v>181</v>
      </c>
      <c r="R650" s="30">
        <v>53</v>
      </c>
      <c r="S650" s="30">
        <v>65</v>
      </c>
    </row>
    <row r="651" spans="2:19" s="31" customFormat="1" ht="8.25" customHeight="1" x14ac:dyDescent="0.3">
      <c r="B651" s="48">
        <v>254</v>
      </c>
      <c r="C651" s="29" t="str">
        <f>VLOOKUP(B651,[1]Tabelle1!$A$1:$C$68,2,FALSE)</f>
        <v>Hildesheim</v>
      </c>
      <c r="D651" s="52">
        <v>2010</v>
      </c>
      <c r="E651" s="30">
        <v>1474</v>
      </c>
      <c r="F651" s="30">
        <v>264</v>
      </c>
      <c r="G651" s="30">
        <v>1210</v>
      </c>
      <c r="H651" s="30">
        <v>774</v>
      </c>
      <c r="I651" s="30">
        <v>700</v>
      </c>
      <c r="J651" s="30">
        <v>1193</v>
      </c>
      <c r="K651" s="30">
        <v>313</v>
      </c>
      <c r="L651" s="30">
        <v>880</v>
      </c>
      <c r="M651" s="30">
        <v>661</v>
      </c>
      <c r="N651" s="30">
        <v>532</v>
      </c>
      <c r="O651" s="30">
        <v>281</v>
      </c>
      <c r="P651" s="30">
        <v>-49</v>
      </c>
      <c r="Q651" s="30">
        <v>330</v>
      </c>
      <c r="R651" s="30">
        <v>113</v>
      </c>
      <c r="S651" s="30">
        <v>168</v>
      </c>
    </row>
    <row r="652" spans="2:19" s="31" customFormat="1" ht="8.25" customHeight="1" x14ac:dyDescent="0.3">
      <c r="B652" s="48">
        <v>255</v>
      </c>
      <c r="C652" s="29" t="str">
        <f>VLOOKUP(B652,[1]Tabelle1!$A$1:$C$68,2,FALSE)</f>
        <v>Holzminden</v>
      </c>
      <c r="D652" s="52">
        <v>2010</v>
      </c>
      <c r="E652" s="30">
        <v>253</v>
      </c>
      <c r="F652" s="30">
        <v>59</v>
      </c>
      <c r="G652" s="30">
        <v>194</v>
      </c>
      <c r="H652" s="30">
        <v>154</v>
      </c>
      <c r="I652" s="30">
        <v>99</v>
      </c>
      <c r="J652" s="30">
        <v>207</v>
      </c>
      <c r="K652" s="30">
        <v>83</v>
      </c>
      <c r="L652" s="30">
        <v>124</v>
      </c>
      <c r="M652" s="30">
        <v>118</v>
      </c>
      <c r="N652" s="30">
        <v>89</v>
      </c>
      <c r="O652" s="30">
        <v>46</v>
      </c>
      <c r="P652" s="30">
        <v>-24</v>
      </c>
      <c r="Q652" s="30">
        <v>70</v>
      </c>
      <c r="R652" s="30">
        <v>36</v>
      </c>
      <c r="S652" s="30">
        <v>10</v>
      </c>
    </row>
    <row r="653" spans="2:19" s="31" customFormat="1" ht="8.25" customHeight="1" x14ac:dyDescent="0.3">
      <c r="B653" s="48">
        <v>256</v>
      </c>
      <c r="C653" s="29" t="str">
        <f>VLOOKUP(B653,[1]Tabelle1!$A$1:$C$68,2,FALSE)</f>
        <v>Nienburg (Weser)</v>
      </c>
      <c r="D653" s="52">
        <v>2010</v>
      </c>
      <c r="E653" s="30">
        <v>2625</v>
      </c>
      <c r="F653" s="30">
        <v>100</v>
      </c>
      <c r="G653" s="30">
        <v>2525</v>
      </c>
      <c r="H653" s="30">
        <v>1564</v>
      </c>
      <c r="I653" s="30">
        <v>1061</v>
      </c>
      <c r="J653" s="30">
        <v>2539</v>
      </c>
      <c r="K653" s="30">
        <v>130</v>
      </c>
      <c r="L653" s="30">
        <v>2409</v>
      </c>
      <c r="M653" s="30">
        <v>1551</v>
      </c>
      <c r="N653" s="30">
        <v>988</v>
      </c>
      <c r="O653" s="30">
        <v>86</v>
      </c>
      <c r="P653" s="30">
        <v>-30</v>
      </c>
      <c r="Q653" s="30">
        <v>116</v>
      </c>
      <c r="R653" s="30">
        <v>13</v>
      </c>
      <c r="S653" s="30">
        <v>73</v>
      </c>
    </row>
    <row r="654" spans="2:19" s="31" customFormat="1" ht="8.25" customHeight="1" x14ac:dyDescent="0.3">
      <c r="B654" s="48">
        <v>257</v>
      </c>
      <c r="C654" s="29" t="str">
        <f>VLOOKUP(B654,[1]Tabelle1!$A$1:$C$68,2,FALSE)</f>
        <v>Schaumburg</v>
      </c>
      <c r="D654" s="52">
        <v>2010</v>
      </c>
      <c r="E654" s="30">
        <v>614</v>
      </c>
      <c r="F654" s="30">
        <v>140</v>
      </c>
      <c r="G654" s="30">
        <v>474</v>
      </c>
      <c r="H654" s="30">
        <v>381</v>
      </c>
      <c r="I654" s="30">
        <v>233</v>
      </c>
      <c r="J654" s="30">
        <v>602</v>
      </c>
      <c r="K654" s="30">
        <v>177</v>
      </c>
      <c r="L654" s="30">
        <v>425</v>
      </c>
      <c r="M654" s="30">
        <v>386</v>
      </c>
      <c r="N654" s="30">
        <v>216</v>
      </c>
      <c r="O654" s="30">
        <v>12</v>
      </c>
      <c r="P654" s="30">
        <v>-37</v>
      </c>
      <c r="Q654" s="30">
        <v>49</v>
      </c>
      <c r="R654" s="30">
        <v>-5</v>
      </c>
      <c r="S654" s="30">
        <v>17</v>
      </c>
    </row>
    <row r="655" spans="2:19" s="35" customFormat="1" ht="16.5" customHeight="1" x14ac:dyDescent="0.3">
      <c r="B655" s="50">
        <v>2</v>
      </c>
      <c r="C655" s="33" t="str">
        <f>VLOOKUP(B655,[1]Tabelle1!$A$1:$C$68,2,FALSE)</f>
        <v>Statistische Region Hannover</v>
      </c>
      <c r="D655" s="53">
        <v>2010</v>
      </c>
      <c r="E655" s="34">
        <v>18198</v>
      </c>
      <c r="F655" s="34">
        <v>2307</v>
      </c>
      <c r="G655" s="34">
        <v>15891</v>
      </c>
      <c r="H655" s="34">
        <v>10791</v>
      </c>
      <c r="I655" s="34">
        <v>7407</v>
      </c>
      <c r="J655" s="34">
        <v>15913</v>
      </c>
      <c r="K655" s="34">
        <v>2916</v>
      </c>
      <c r="L655" s="34">
        <v>12997</v>
      </c>
      <c r="M655" s="34">
        <v>9642</v>
      </c>
      <c r="N655" s="34">
        <v>6271</v>
      </c>
      <c r="O655" s="34">
        <v>2285</v>
      </c>
      <c r="P655" s="34">
        <v>-609</v>
      </c>
      <c r="Q655" s="34">
        <v>2894</v>
      </c>
      <c r="R655" s="34">
        <v>1149</v>
      </c>
      <c r="S655" s="34">
        <v>1136</v>
      </c>
    </row>
    <row r="656" spans="2:19" s="31" customFormat="1" ht="8.25" customHeight="1" x14ac:dyDescent="0.3">
      <c r="B656" s="48">
        <v>351</v>
      </c>
      <c r="C656" s="29" t="str">
        <f>VLOOKUP(B656,[1]Tabelle1!$A$1:$C$68,2,FALSE)</f>
        <v>Celle</v>
      </c>
      <c r="D656" s="52">
        <v>2010</v>
      </c>
      <c r="E656" s="30">
        <v>898</v>
      </c>
      <c r="F656" s="30">
        <v>265</v>
      </c>
      <c r="G656" s="30">
        <v>633</v>
      </c>
      <c r="H656" s="30">
        <v>497</v>
      </c>
      <c r="I656" s="30">
        <v>401</v>
      </c>
      <c r="J656" s="30">
        <v>761</v>
      </c>
      <c r="K656" s="30">
        <v>273</v>
      </c>
      <c r="L656" s="30">
        <v>488</v>
      </c>
      <c r="M656" s="30">
        <v>450</v>
      </c>
      <c r="N656" s="30">
        <v>311</v>
      </c>
      <c r="O656" s="30">
        <v>137</v>
      </c>
      <c r="P656" s="30">
        <v>-8</v>
      </c>
      <c r="Q656" s="30">
        <v>145</v>
      </c>
      <c r="R656" s="30">
        <v>47</v>
      </c>
      <c r="S656" s="30">
        <v>90</v>
      </c>
    </row>
    <row r="657" spans="2:19" s="31" customFormat="1" ht="8.25" customHeight="1" x14ac:dyDescent="0.3">
      <c r="B657" s="48">
        <v>352</v>
      </c>
      <c r="C657" s="29" t="str">
        <f>VLOOKUP(B657,[1]Tabelle1!$A$1:$C$68,2,FALSE)</f>
        <v>Cuxhaven</v>
      </c>
      <c r="D657" s="52">
        <v>2010</v>
      </c>
      <c r="E657" s="30">
        <v>887</v>
      </c>
      <c r="F657" s="30">
        <v>144</v>
      </c>
      <c r="G657" s="30">
        <v>743</v>
      </c>
      <c r="H657" s="30">
        <v>579</v>
      </c>
      <c r="I657" s="30">
        <v>308</v>
      </c>
      <c r="J657" s="30">
        <v>900</v>
      </c>
      <c r="K657" s="30">
        <v>184</v>
      </c>
      <c r="L657" s="30">
        <v>716</v>
      </c>
      <c r="M657" s="30">
        <v>607</v>
      </c>
      <c r="N657" s="30">
        <v>293</v>
      </c>
      <c r="O657" s="30">
        <v>-13</v>
      </c>
      <c r="P657" s="30">
        <v>-40</v>
      </c>
      <c r="Q657" s="30">
        <v>27</v>
      </c>
      <c r="R657" s="30">
        <v>-28</v>
      </c>
      <c r="S657" s="30">
        <v>15</v>
      </c>
    </row>
    <row r="658" spans="2:19" s="31" customFormat="1" ht="8.25" customHeight="1" x14ac:dyDescent="0.3">
      <c r="B658" s="48">
        <v>353</v>
      </c>
      <c r="C658" s="29" t="str">
        <f>VLOOKUP(B658,[1]Tabelle1!$A$1:$C$68,2,FALSE)</f>
        <v>Harburg</v>
      </c>
      <c r="D658" s="52">
        <v>2010</v>
      </c>
      <c r="E658" s="30">
        <v>1706</v>
      </c>
      <c r="F658" s="30">
        <v>347</v>
      </c>
      <c r="G658" s="30">
        <v>1359</v>
      </c>
      <c r="H658" s="30">
        <v>1140</v>
      </c>
      <c r="I658" s="30">
        <v>566</v>
      </c>
      <c r="J658" s="30">
        <v>1193</v>
      </c>
      <c r="K658" s="30">
        <v>353</v>
      </c>
      <c r="L658" s="30">
        <v>840</v>
      </c>
      <c r="M658" s="30">
        <v>839</v>
      </c>
      <c r="N658" s="30">
        <v>354</v>
      </c>
      <c r="O658" s="30">
        <v>513</v>
      </c>
      <c r="P658" s="30">
        <v>-6</v>
      </c>
      <c r="Q658" s="30">
        <v>519</v>
      </c>
      <c r="R658" s="30">
        <v>301</v>
      </c>
      <c r="S658" s="30">
        <v>212</v>
      </c>
    </row>
    <row r="659" spans="2:19" s="31" customFormat="1" ht="8.25" customHeight="1" x14ac:dyDescent="0.3">
      <c r="B659" s="48">
        <v>354</v>
      </c>
      <c r="C659" s="29" t="str">
        <f>VLOOKUP(B659,[1]Tabelle1!$A$1:$C$68,2,FALSE)</f>
        <v>Lüchow-Dannenberg</v>
      </c>
      <c r="D659" s="52">
        <v>2010</v>
      </c>
      <c r="E659" s="30">
        <v>368</v>
      </c>
      <c r="F659" s="30">
        <v>50</v>
      </c>
      <c r="G659" s="30">
        <v>318</v>
      </c>
      <c r="H659" s="30">
        <v>293</v>
      </c>
      <c r="I659" s="30">
        <v>75</v>
      </c>
      <c r="J659" s="30">
        <v>401</v>
      </c>
      <c r="K659" s="30">
        <v>41</v>
      </c>
      <c r="L659" s="30">
        <v>360</v>
      </c>
      <c r="M659" s="30">
        <v>319</v>
      </c>
      <c r="N659" s="30">
        <v>82</v>
      </c>
      <c r="O659" s="30">
        <v>-33</v>
      </c>
      <c r="P659" s="30">
        <v>9</v>
      </c>
      <c r="Q659" s="30">
        <v>-42</v>
      </c>
      <c r="R659" s="30">
        <v>-26</v>
      </c>
      <c r="S659" s="30">
        <v>-7</v>
      </c>
    </row>
    <row r="660" spans="2:19" s="31" customFormat="1" ht="8.25" customHeight="1" x14ac:dyDescent="0.3">
      <c r="B660" s="48">
        <v>355</v>
      </c>
      <c r="C660" s="29" t="str">
        <f>VLOOKUP(B660,[1]Tabelle1!$A$1:$C$68,2,FALSE)</f>
        <v>Lüneburg</v>
      </c>
      <c r="D660" s="52">
        <v>2010</v>
      </c>
      <c r="E660" s="30">
        <v>901</v>
      </c>
      <c r="F660" s="30">
        <v>256</v>
      </c>
      <c r="G660" s="30">
        <v>645</v>
      </c>
      <c r="H660" s="30">
        <v>472</v>
      </c>
      <c r="I660" s="30">
        <v>429</v>
      </c>
      <c r="J660" s="30">
        <v>831</v>
      </c>
      <c r="K660" s="30">
        <v>324</v>
      </c>
      <c r="L660" s="30">
        <v>507</v>
      </c>
      <c r="M660" s="30">
        <v>455</v>
      </c>
      <c r="N660" s="30">
        <v>376</v>
      </c>
      <c r="O660" s="30">
        <v>70</v>
      </c>
      <c r="P660" s="30">
        <v>-68</v>
      </c>
      <c r="Q660" s="30">
        <v>138</v>
      </c>
      <c r="R660" s="30">
        <v>17</v>
      </c>
      <c r="S660" s="30">
        <v>53</v>
      </c>
    </row>
    <row r="661" spans="2:19" s="31" customFormat="1" ht="8.25" customHeight="1" x14ac:dyDescent="0.3">
      <c r="B661" s="48">
        <v>356</v>
      </c>
      <c r="C661" s="29" t="str">
        <f>VLOOKUP(B661,[1]Tabelle1!$A$1:$C$68,2,FALSE)</f>
        <v>Osterholz</v>
      </c>
      <c r="D661" s="52">
        <v>2010</v>
      </c>
      <c r="E661" s="30">
        <v>293</v>
      </c>
      <c r="F661" s="30">
        <v>98</v>
      </c>
      <c r="G661" s="30">
        <v>195</v>
      </c>
      <c r="H661" s="30">
        <v>146</v>
      </c>
      <c r="I661" s="30">
        <v>147</v>
      </c>
      <c r="J661" s="30">
        <v>241</v>
      </c>
      <c r="K661" s="30">
        <v>127</v>
      </c>
      <c r="L661" s="30">
        <v>114</v>
      </c>
      <c r="M661" s="30">
        <v>125</v>
      </c>
      <c r="N661" s="30">
        <v>116</v>
      </c>
      <c r="O661" s="30">
        <v>52</v>
      </c>
      <c r="P661" s="30">
        <v>-29</v>
      </c>
      <c r="Q661" s="30">
        <v>81</v>
      </c>
      <c r="R661" s="30">
        <v>21</v>
      </c>
      <c r="S661" s="30">
        <v>31</v>
      </c>
    </row>
    <row r="662" spans="2:19" s="31" customFormat="1" ht="8.25" customHeight="1" x14ac:dyDescent="0.3">
      <c r="B662" s="48">
        <v>357</v>
      </c>
      <c r="C662" s="29" t="str">
        <f>VLOOKUP(B662,[1]Tabelle1!$A$1:$C$68,2,FALSE)</f>
        <v>Rotenburg (Wümme)</v>
      </c>
      <c r="D662" s="52">
        <v>2010</v>
      </c>
      <c r="E662" s="30">
        <v>719</v>
      </c>
      <c r="F662" s="30">
        <v>152</v>
      </c>
      <c r="G662" s="30">
        <v>567</v>
      </c>
      <c r="H662" s="30">
        <v>476</v>
      </c>
      <c r="I662" s="30">
        <v>243</v>
      </c>
      <c r="J662" s="30">
        <v>675</v>
      </c>
      <c r="K662" s="30">
        <v>185</v>
      </c>
      <c r="L662" s="30">
        <v>490</v>
      </c>
      <c r="M662" s="30">
        <v>480</v>
      </c>
      <c r="N662" s="30">
        <v>195</v>
      </c>
      <c r="O662" s="30">
        <v>44</v>
      </c>
      <c r="P662" s="30">
        <v>-33</v>
      </c>
      <c r="Q662" s="30">
        <v>77</v>
      </c>
      <c r="R662" s="30">
        <v>-4</v>
      </c>
      <c r="S662" s="30">
        <v>48</v>
      </c>
    </row>
    <row r="663" spans="2:19" s="31" customFormat="1" ht="8.25" customHeight="1" x14ac:dyDescent="0.3">
      <c r="B663" s="48">
        <v>358</v>
      </c>
      <c r="C663" s="29" t="str">
        <f>VLOOKUP(B663,[1]Tabelle1!$A$1:$C$68,2,FALSE)</f>
        <v>Heidekreis</v>
      </c>
      <c r="D663" s="52">
        <v>2010</v>
      </c>
      <c r="E663" s="30">
        <v>694</v>
      </c>
      <c r="F663" s="30">
        <v>144</v>
      </c>
      <c r="G663" s="30">
        <v>550</v>
      </c>
      <c r="H663" s="30">
        <v>407</v>
      </c>
      <c r="I663" s="30">
        <v>287</v>
      </c>
      <c r="J663" s="30">
        <v>561</v>
      </c>
      <c r="K663" s="30">
        <v>162</v>
      </c>
      <c r="L663" s="30">
        <v>399</v>
      </c>
      <c r="M663" s="30">
        <v>335</v>
      </c>
      <c r="N663" s="30">
        <v>226</v>
      </c>
      <c r="O663" s="30">
        <v>133</v>
      </c>
      <c r="P663" s="30">
        <v>-18</v>
      </c>
      <c r="Q663" s="30">
        <v>151</v>
      </c>
      <c r="R663" s="30">
        <v>72</v>
      </c>
      <c r="S663" s="30">
        <v>61</v>
      </c>
    </row>
    <row r="664" spans="2:19" s="31" customFormat="1" ht="8.25" customHeight="1" x14ac:dyDescent="0.3">
      <c r="B664" s="48">
        <v>359</v>
      </c>
      <c r="C664" s="29" t="str">
        <f>VLOOKUP(B664,[1]Tabelle1!$A$1:$C$68,2,FALSE)</f>
        <v>Stade</v>
      </c>
      <c r="D664" s="52">
        <v>2010</v>
      </c>
      <c r="E664" s="30">
        <v>3377</v>
      </c>
      <c r="F664" s="30">
        <v>227</v>
      </c>
      <c r="G664" s="30">
        <v>3150</v>
      </c>
      <c r="H664" s="30">
        <v>2995</v>
      </c>
      <c r="I664" s="30">
        <v>382</v>
      </c>
      <c r="J664" s="30">
        <v>3276</v>
      </c>
      <c r="K664" s="30">
        <v>260</v>
      </c>
      <c r="L664" s="30">
        <v>3016</v>
      </c>
      <c r="M664" s="30">
        <v>2926</v>
      </c>
      <c r="N664" s="30">
        <v>350</v>
      </c>
      <c r="O664" s="30">
        <v>101</v>
      </c>
      <c r="P664" s="30">
        <v>-33</v>
      </c>
      <c r="Q664" s="30">
        <v>134</v>
      </c>
      <c r="R664" s="30">
        <v>69</v>
      </c>
      <c r="S664" s="30">
        <v>32</v>
      </c>
    </row>
    <row r="665" spans="2:19" s="31" customFormat="1" ht="8.25" customHeight="1" x14ac:dyDescent="0.3">
      <c r="B665" s="48">
        <v>360</v>
      </c>
      <c r="C665" s="29" t="str">
        <f>VLOOKUP(B665,[1]Tabelle1!$A$1:$C$68,2,FALSE)</f>
        <v>Uelzen</v>
      </c>
      <c r="D665" s="52">
        <v>2010</v>
      </c>
      <c r="E665" s="30">
        <v>298</v>
      </c>
      <c r="F665" s="30">
        <v>80</v>
      </c>
      <c r="G665" s="30">
        <v>218</v>
      </c>
      <c r="H665" s="30">
        <v>163</v>
      </c>
      <c r="I665" s="30">
        <v>135</v>
      </c>
      <c r="J665" s="30">
        <v>307</v>
      </c>
      <c r="K665" s="30">
        <v>110</v>
      </c>
      <c r="L665" s="30">
        <v>197</v>
      </c>
      <c r="M665" s="30">
        <v>174</v>
      </c>
      <c r="N665" s="30">
        <v>133</v>
      </c>
      <c r="O665" s="30">
        <v>-9</v>
      </c>
      <c r="P665" s="30">
        <v>-30</v>
      </c>
      <c r="Q665" s="30">
        <v>21</v>
      </c>
      <c r="R665" s="30">
        <v>-11</v>
      </c>
      <c r="S665" s="30">
        <v>2</v>
      </c>
    </row>
    <row r="666" spans="2:19" s="31" customFormat="1" ht="8.25" customHeight="1" x14ac:dyDescent="0.3">
      <c r="B666" s="48">
        <v>361</v>
      </c>
      <c r="C666" s="29" t="str">
        <f>VLOOKUP(B666,[1]Tabelle1!$A$1:$C$68,2,FALSE)</f>
        <v>Verden</v>
      </c>
      <c r="D666" s="52">
        <v>2010</v>
      </c>
      <c r="E666" s="30">
        <v>588</v>
      </c>
      <c r="F666" s="30">
        <v>106</v>
      </c>
      <c r="G666" s="30">
        <v>482</v>
      </c>
      <c r="H666" s="30">
        <v>342</v>
      </c>
      <c r="I666" s="30">
        <v>246</v>
      </c>
      <c r="J666" s="30">
        <v>601</v>
      </c>
      <c r="K666" s="30">
        <v>199</v>
      </c>
      <c r="L666" s="30">
        <v>402</v>
      </c>
      <c r="M666" s="30">
        <v>339</v>
      </c>
      <c r="N666" s="30">
        <v>262</v>
      </c>
      <c r="O666" s="30">
        <v>-13</v>
      </c>
      <c r="P666" s="30">
        <v>-93</v>
      </c>
      <c r="Q666" s="30">
        <v>80</v>
      </c>
      <c r="R666" s="30">
        <v>3</v>
      </c>
      <c r="S666" s="30">
        <v>-16</v>
      </c>
    </row>
    <row r="667" spans="2:19" s="35" customFormat="1" ht="16.5" customHeight="1" x14ac:dyDescent="0.3">
      <c r="B667" s="50">
        <v>3</v>
      </c>
      <c r="C667" s="33" t="str">
        <f>VLOOKUP(B667,[1]Tabelle1!$A$1:$C$68,2,FALSE)</f>
        <v>Statistische Region Lüneburg</v>
      </c>
      <c r="D667" s="53">
        <v>2010</v>
      </c>
      <c r="E667" s="34">
        <v>10729</v>
      </c>
      <c r="F667" s="34">
        <v>1869</v>
      </c>
      <c r="G667" s="34">
        <v>8860</v>
      </c>
      <c r="H667" s="34">
        <v>7510</v>
      </c>
      <c r="I667" s="34">
        <v>3219</v>
      </c>
      <c r="J667" s="34">
        <v>9747</v>
      </c>
      <c r="K667" s="34">
        <v>2218</v>
      </c>
      <c r="L667" s="34">
        <v>7529</v>
      </c>
      <c r="M667" s="34">
        <v>7049</v>
      </c>
      <c r="N667" s="34">
        <v>2698</v>
      </c>
      <c r="O667" s="34">
        <v>982</v>
      </c>
      <c r="P667" s="34">
        <v>-349</v>
      </c>
      <c r="Q667" s="34">
        <v>1331</v>
      </c>
      <c r="R667" s="34">
        <v>461</v>
      </c>
      <c r="S667" s="34">
        <v>521</v>
      </c>
    </row>
    <row r="668" spans="2:19" s="31" customFormat="1" ht="8.25" customHeight="1" x14ac:dyDescent="0.3">
      <c r="B668" s="48">
        <v>401</v>
      </c>
      <c r="C668" s="29" t="str">
        <f>VLOOKUP(B668,[1]Tabelle1!$A$1:$C$68,2,FALSE)</f>
        <v>Delmenhorst, Stadt</v>
      </c>
      <c r="D668" s="52">
        <v>2010</v>
      </c>
      <c r="E668" s="30">
        <v>378</v>
      </c>
      <c r="F668" s="30">
        <v>72</v>
      </c>
      <c r="G668" s="30">
        <v>306</v>
      </c>
      <c r="H668" s="30">
        <v>199</v>
      </c>
      <c r="I668" s="30">
        <v>179</v>
      </c>
      <c r="J668" s="30">
        <v>300</v>
      </c>
      <c r="K668" s="30">
        <v>93</v>
      </c>
      <c r="L668" s="30">
        <v>207</v>
      </c>
      <c r="M668" s="30">
        <v>183</v>
      </c>
      <c r="N668" s="30">
        <v>117</v>
      </c>
      <c r="O668" s="30">
        <v>78</v>
      </c>
      <c r="P668" s="30">
        <v>-21</v>
      </c>
      <c r="Q668" s="30">
        <v>99</v>
      </c>
      <c r="R668" s="30">
        <v>16</v>
      </c>
      <c r="S668" s="30">
        <v>62</v>
      </c>
    </row>
    <row r="669" spans="2:19" s="31" customFormat="1" ht="8.25" customHeight="1" x14ac:dyDescent="0.3">
      <c r="B669" s="48">
        <v>402</v>
      </c>
      <c r="C669" s="29" t="str">
        <f>VLOOKUP(B669,[1]Tabelle1!$A$1:$C$68,2,FALSE)</f>
        <v>Emden, Stadt</v>
      </c>
      <c r="D669" s="52">
        <v>2010</v>
      </c>
      <c r="E669" s="30">
        <v>315</v>
      </c>
      <c r="F669" s="30">
        <v>42</v>
      </c>
      <c r="G669" s="30">
        <v>273</v>
      </c>
      <c r="H669" s="30">
        <v>200</v>
      </c>
      <c r="I669" s="30">
        <v>115</v>
      </c>
      <c r="J669" s="30">
        <v>183</v>
      </c>
      <c r="K669" s="30">
        <v>38</v>
      </c>
      <c r="L669" s="30">
        <v>145</v>
      </c>
      <c r="M669" s="30">
        <v>116</v>
      </c>
      <c r="N669" s="30">
        <v>67</v>
      </c>
      <c r="O669" s="30">
        <v>132</v>
      </c>
      <c r="P669" s="30">
        <v>4</v>
      </c>
      <c r="Q669" s="30">
        <v>128</v>
      </c>
      <c r="R669" s="30">
        <v>84</v>
      </c>
      <c r="S669" s="30">
        <v>48</v>
      </c>
    </row>
    <row r="670" spans="2:19" s="31" customFormat="1" ht="8.25" customHeight="1" x14ac:dyDescent="0.3">
      <c r="B670" s="48">
        <v>403</v>
      </c>
      <c r="C670" s="29" t="str">
        <f>VLOOKUP(B670,[1]Tabelle1!$A$1:$C$68,2,FALSE)</f>
        <v>Oldenburg (Oldb), Stadt</v>
      </c>
      <c r="D670" s="52">
        <v>2010</v>
      </c>
      <c r="E670" s="30">
        <v>2481</v>
      </c>
      <c r="F670" s="30">
        <v>217</v>
      </c>
      <c r="G670" s="30">
        <v>2264</v>
      </c>
      <c r="H670" s="30">
        <v>1520</v>
      </c>
      <c r="I670" s="30">
        <v>961</v>
      </c>
      <c r="J670" s="30">
        <v>993</v>
      </c>
      <c r="K670" s="30">
        <v>232</v>
      </c>
      <c r="L670" s="30">
        <v>761</v>
      </c>
      <c r="M670" s="30">
        <v>541</v>
      </c>
      <c r="N670" s="30">
        <v>452</v>
      </c>
      <c r="O670" s="30">
        <v>1488</v>
      </c>
      <c r="P670" s="30">
        <v>-15</v>
      </c>
      <c r="Q670" s="30">
        <v>1503</v>
      </c>
      <c r="R670" s="30">
        <v>979</v>
      </c>
      <c r="S670" s="30">
        <v>509</v>
      </c>
    </row>
    <row r="671" spans="2:19" s="31" customFormat="1" ht="8.25" customHeight="1" x14ac:dyDescent="0.3">
      <c r="B671" s="48">
        <v>404</v>
      </c>
      <c r="C671" s="29" t="str">
        <f>VLOOKUP(B671,[1]Tabelle1!$A$1:$C$68,2,FALSE)</f>
        <v>Osnabrück, Stadt</v>
      </c>
      <c r="D671" s="52">
        <v>2010</v>
      </c>
      <c r="E671" s="30">
        <v>1500</v>
      </c>
      <c r="F671" s="30">
        <v>200</v>
      </c>
      <c r="G671" s="30">
        <v>1300</v>
      </c>
      <c r="H671" s="30">
        <v>853</v>
      </c>
      <c r="I671" s="30">
        <v>647</v>
      </c>
      <c r="J671" s="30">
        <v>1302</v>
      </c>
      <c r="K671" s="30">
        <v>244</v>
      </c>
      <c r="L671" s="30">
        <v>1058</v>
      </c>
      <c r="M671" s="30">
        <v>737</v>
      </c>
      <c r="N671" s="30">
        <v>565</v>
      </c>
      <c r="O671" s="30">
        <v>198</v>
      </c>
      <c r="P671" s="30">
        <v>-44</v>
      </c>
      <c r="Q671" s="30">
        <v>242</v>
      </c>
      <c r="R671" s="30">
        <v>116</v>
      </c>
      <c r="S671" s="30">
        <v>82</v>
      </c>
    </row>
    <row r="672" spans="2:19" s="31" customFormat="1" ht="8.25" customHeight="1" x14ac:dyDescent="0.3">
      <c r="B672" s="48">
        <v>405</v>
      </c>
      <c r="C672" s="29" t="str">
        <f>VLOOKUP(B672,[1]Tabelle1!$A$1:$C$68,2,FALSE)</f>
        <v>Wilhelmshaven, Stadt</v>
      </c>
      <c r="D672" s="52">
        <v>2010</v>
      </c>
      <c r="E672" s="30">
        <v>956</v>
      </c>
      <c r="F672" s="30">
        <v>85</v>
      </c>
      <c r="G672" s="30">
        <v>871</v>
      </c>
      <c r="H672" s="30">
        <v>793</v>
      </c>
      <c r="I672" s="30">
        <v>163</v>
      </c>
      <c r="J672" s="30">
        <v>539</v>
      </c>
      <c r="K672" s="30">
        <v>117</v>
      </c>
      <c r="L672" s="30">
        <v>422</v>
      </c>
      <c r="M672" s="30">
        <v>422</v>
      </c>
      <c r="N672" s="30">
        <v>117</v>
      </c>
      <c r="O672" s="30">
        <v>417</v>
      </c>
      <c r="P672" s="30">
        <v>-32</v>
      </c>
      <c r="Q672" s="30">
        <v>449</v>
      </c>
      <c r="R672" s="30">
        <v>371</v>
      </c>
      <c r="S672" s="30">
        <v>46</v>
      </c>
    </row>
    <row r="673" spans="2:19" s="31" customFormat="1" ht="8.25" customHeight="1" x14ac:dyDescent="0.3">
      <c r="B673" s="48">
        <v>451</v>
      </c>
      <c r="C673" s="29" t="str">
        <f>VLOOKUP(B673,[1]Tabelle1!$A$1:$C$68,2,FALSE)</f>
        <v>Ammerland</v>
      </c>
      <c r="D673" s="52">
        <v>2010</v>
      </c>
      <c r="E673" s="30">
        <v>537</v>
      </c>
      <c r="F673" s="30">
        <v>112</v>
      </c>
      <c r="G673" s="30">
        <v>425</v>
      </c>
      <c r="H673" s="30">
        <v>330</v>
      </c>
      <c r="I673" s="30">
        <v>207</v>
      </c>
      <c r="J673" s="30">
        <v>447</v>
      </c>
      <c r="K673" s="30">
        <v>122</v>
      </c>
      <c r="L673" s="30">
        <v>325</v>
      </c>
      <c r="M673" s="30">
        <v>296</v>
      </c>
      <c r="N673" s="30">
        <v>151</v>
      </c>
      <c r="O673" s="30">
        <v>90</v>
      </c>
      <c r="P673" s="30">
        <v>-10</v>
      </c>
      <c r="Q673" s="30">
        <v>100</v>
      </c>
      <c r="R673" s="30">
        <v>34</v>
      </c>
      <c r="S673" s="30">
        <v>56</v>
      </c>
    </row>
    <row r="674" spans="2:19" s="31" customFormat="1" ht="8.25" customHeight="1" x14ac:dyDescent="0.3">
      <c r="B674" s="48">
        <v>452</v>
      </c>
      <c r="C674" s="29" t="str">
        <f>VLOOKUP(B674,[1]Tabelle1!$A$1:$C$68,2,FALSE)</f>
        <v>Aurich</v>
      </c>
      <c r="D674" s="52">
        <v>2010</v>
      </c>
      <c r="E674" s="30">
        <v>735</v>
      </c>
      <c r="F674" s="30">
        <v>108</v>
      </c>
      <c r="G674" s="30">
        <v>627</v>
      </c>
      <c r="H674" s="30">
        <v>374</v>
      </c>
      <c r="I674" s="30">
        <v>361</v>
      </c>
      <c r="J674" s="30">
        <v>588</v>
      </c>
      <c r="K674" s="30">
        <v>164</v>
      </c>
      <c r="L674" s="30">
        <v>424</v>
      </c>
      <c r="M674" s="30">
        <v>275</v>
      </c>
      <c r="N674" s="30">
        <v>313</v>
      </c>
      <c r="O674" s="30">
        <v>147</v>
      </c>
      <c r="P674" s="30">
        <v>-56</v>
      </c>
      <c r="Q674" s="30">
        <v>203</v>
      </c>
      <c r="R674" s="30">
        <v>99</v>
      </c>
      <c r="S674" s="30">
        <v>48</v>
      </c>
    </row>
    <row r="675" spans="2:19" s="31" customFormat="1" ht="8.25" customHeight="1" x14ac:dyDescent="0.3">
      <c r="B675" s="48">
        <v>453</v>
      </c>
      <c r="C675" s="29" t="str">
        <f>VLOOKUP(B675,[1]Tabelle1!$A$1:$C$68,2,FALSE)</f>
        <v>Cloppenburg</v>
      </c>
      <c r="D675" s="52">
        <v>2010</v>
      </c>
      <c r="E675" s="30">
        <v>6590</v>
      </c>
      <c r="F675" s="30">
        <v>146</v>
      </c>
      <c r="G675" s="30">
        <v>6444</v>
      </c>
      <c r="H675" s="30">
        <v>4376</v>
      </c>
      <c r="I675" s="30">
        <v>2214</v>
      </c>
      <c r="J675" s="30">
        <v>5999</v>
      </c>
      <c r="K675" s="30">
        <v>153</v>
      </c>
      <c r="L675" s="30">
        <v>5846</v>
      </c>
      <c r="M675" s="30">
        <v>3943</v>
      </c>
      <c r="N675" s="30">
        <v>2056</v>
      </c>
      <c r="O675" s="30">
        <v>591</v>
      </c>
      <c r="P675" s="30">
        <v>-7</v>
      </c>
      <c r="Q675" s="30">
        <v>598</v>
      </c>
      <c r="R675" s="30">
        <v>433</v>
      </c>
      <c r="S675" s="30">
        <v>158</v>
      </c>
    </row>
    <row r="676" spans="2:19" s="31" customFormat="1" ht="8.25" customHeight="1" x14ac:dyDescent="0.3">
      <c r="B676" s="48">
        <v>454</v>
      </c>
      <c r="C676" s="29" t="str">
        <f>VLOOKUP(B676,[1]Tabelle1!$A$1:$C$68,2,FALSE)</f>
        <v>Emsland</v>
      </c>
      <c r="D676" s="52">
        <v>2010</v>
      </c>
      <c r="E676" s="30">
        <v>4657</v>
      </c>
      <c r="F676" s="30">
        <v>212</v>
      </c>
      <c r="G676" s="30">
        <v>4445</v>
      </c>
      <c r="H676" s="30">
        <v>3733</v>
      </c>
      <c r="I676" s="30">
        <v>924</v>
      </c>
      <c r="J676" s="30">
        <v>3781</v>
      </c>
      <c r="K676" s="30">
        <v>221</v>
      </c>
      <c r="L676" s="30">
        <v>3560</v>
      </c>
      <c r="M676" s="30">
        <v>3124</v>
      </c>
      <c r="N676" s="30">
        <v>657</v>
      </c>
      <c r="O676" s="30">
        <v>876</v>
      </c>
      <c r="P676" s="30">
        <v>-9</v>
      </c>
      <c r="Q676" s="30">
        <v>885</v>
      </c>
      <c r="R676" s="30">
        <v>609</v>
      </c>
      <c r="S676" s="30">
        <v>267</v>
      </c>
    </row>
    <row r="677" spans="2:19" s="31" customFormat="1" ht="8.25" customHeight="1" x14ac:dyDescent="0.3">
      <c r="B677" s="48">
        <v>455</v>
      </c>
      <c r="C677" s="29" t="str">
        <f>VLOOKUP(B677,[1]Tabelle1!$A$1:$C$68,2,FALSE)</f>
        <v>Friesland</v>
      </c>
      <c r="D677" s="52">
        <v>2010</v>
      </c>
      <c r="E677" s="30">
        <v>309</v>
      </c>
      <c r="F677" s="30">
        <v>89</v>
      </c>
      <c r="G677" s="30">
        <v>220</v>
      </c>
      <c r="H677" s="30">
        <v>176</v>
      </c>
      <c r="I677" s="30">
        <v>133</v>
      </c>
      <c r="J677" s="30">
        <v>304</v>
      </c>
      <c r="K677" s="30">
        <v>119</v>
      </c>
      <c r="L677" s="30">
        <v>185</v>
      </c>
      <c r="M677" s="30">
        <v>159</v>
      </c>
      <c r="N677" s="30">
        <v>145</v>
      </c>
      <c r="O677" s="30">
        <v>5</v>
      </c>
      <c r="P677" s="30">
        <v>-30</v>
      </c>
      <c r="Q677" s="30">
        <v>35</v>
      </c>
      <c r="R677" s="30">
        <v>17</v>
      </c>
      <c r="S677" s="30">
        <v>-12</v>
      </c>
    </row>
    <row r="678" spans="2:19" s="31" customFormat="1" ht="8.25" customHeight="1" x14ac:dyDescent="0.3">
      <c r="B678" s="48">
        <v>456</v>
      </c>
      <c r="C678" s="29" t="str">
        <f>VLOOKUP(B678,[1]Tabelle1!$A$1:$C$68,2,FALSE)</f>
        <v>Grafschaft Bentheim</v>
      </c>
      <c r="D678" s="52">
        <v>2010</v>
      </c>
      <c r="E678" s="30">
        <v>1199</v>
      </c>
      <c r="F678" s="30">
        <v>130</v>
      </c>
      <c r="G678" s="30">
        <v>1069</v>
      </c>
      <c r="H678" s="30">
        <v>704</v>
      </c>
      <c r="I678" s="30">
        <v>495</v>
      </c>
      <c r="J678" s="30">
        <v>1121</v>
      </c>
      <c r="K678" s="30">
        <v>167</v>
      </c>
      <c r="L678" s="30">
        <v>954</v>
      </c>
      <c r="M678" s="30">
        <v>699</v>
      </c>
      <c r="N678" s="30">
        <v>422</v>
      </c>
      <c r="O678" s="30">
        <v>78</v>
      </c>
      <c r="P678" s="30">
        <v>-37</v>
      </c>
      <c r="Q678" s="30">
        <v>115</v>
      </c>
      <c r="R678" s="30">
        <v>5</v>
      </c>
      <c r="S678" s="30">
        <v>73</v>
      </c>
    </row>
    <row r="679" spans="2:19" s="31" customFormat="1" ht="8.25" customHeight="1" x14ac:dyDescent="0.3">
      <c r="B679" s="48">
        <v>457</v>
      </c>
      <c r="C679" s="29" t="str">
        <f>VLOOKUP(B679,[1]Tabelle1!$A$1:$C$68,2,FALSE)</f>
        <v>Leer</v>
      </c>
      <c r="D679" s="52">
        <v>2010</v>
      </c>
      <c r="E679" s="30">
        <v>1319</v>
      </c>
      <c r="F679" s="30">
        <v>152</v>
      </c>
      <c r="G679" s="30">
        <v>1167</v>
      </c>
      <c r="H679" s="30">
        <v>915</v>
      </c>
      <c r="I679" s="30">
        <v>404</v>
      </c>
      <c r="J679" s="30">
        <v>924</v>
      </c>
      <c r="K679" s="30">
        <v>109</v>
      </c>
      <c r="L679" s="30">
        <v>815</v>
      </c>
      <c r="M679" s="30">
        <v>650</v>
      </c>
      <c r="N679" s="30">
        <v>274</v>
      </c>
      <c r="O679" s="30">
        <v>395</v>
      </c>
      <c r="P679" s="30">
        <v>43</v>
      </c>
      <c r="Q679" s="30">
        <v>352</v>
      </c>
      <c r="R679" s="30">
        <v>265</v>
      </c>
      <c r="S679" s="30">
        <v>130</v>
      </c>
    </row>
    <row r="680" spans="2:19" s="31" customFormat="1" ht="8.25" customHeight="1" x14ac:dyDescent="0.3">
      <c r="B680" s="48">
        <v>458</v>
      </c>
      <c r="C680" s="29" t="str">
        <f>VLOOKUP(B680,[1]Tabelle1!$A$1:$C$68,2,FALSE)</f>
        <v>Oldenburg</v>
      </c>
      <c r="D680" s="52">
        <v>2010</v>
      </c>
      <c r="E680" s="30">
        <v>2625</v>
      </c>
      <c r="F680" s="30">
        <v>105</v>
      </c>
      <c r="G680" s="30">
        <v>2520</v>
      </c>
      <c r="H680" s="30">
        <v>1208</v>
      </c>
      <c r="I680" s="30">
        <v>1417</v>
      </c>
      <c r="J680" s="30">
        <v>1935</v>
      </c>
      <c r="K680" s="30">
        <v>122</v>
      </c>
      <c r="L680" s="30">
        <v>1813</v>
      </c>
      <c r="M680" s="30">
        <v>1016</v>
      </c>
      <c r="N680" s="30">
        <v>919</v>
      </c>
      <c r="O680" s="30">
        <v>690</v>
      </c>
      <c r="P680" s="30">
        <v>-17</v>
      </c>
      <c r="Q680" s="30">
        <v>707</v>
      </c>
      <c r="R680" s="30">
        <v>192</v>
      </c>
      <c r="S680" s="30">
        <v>498</v>
      </c>
    </row>
    <row r="681" spans="2:19" s="31" customFormat="1" ht="8.25" customHeight="1" x14ac:dyDescent="0.3">
      <c r="B681" s="48">
        <v>459</v>
      </c>
      <c r="C681" s="29" t="str">
        <f>VLOOKUP(B681,[1]Tabelle1!$A$1:$C$68,2,FALSE)</f>
        <v>Osnabrück</v>
      </c>
      <c r="D681" s="52">
        <v>2010</v>
      </c>
      <c r="E681" s="30">
        <v>2515</v>
      </c>
      <c r="F681" s="30">
        <v>217</v>
      </c>
      <c r="G681" s="30">
        <v>2298</v>
      </c>
      <c r="H681" s="30">
        <v>1390</v>
      </c>
      <c r="I681" s="30">
        <v>1125</v>
      </c>
      <c r="J681" s="30">
        <v>2375</v>
      </c>
      <c r="K681" s="30">
        <v>284</v>
      </c>
      <c r="L681" s="30">
        <v>2091</v>
      </c>
      <c r="M681" s="30">
        <v>1358</v>
      </c>
      <c r="N681" s="30">
        <v>1017</v>
      </c>
      <c r="O681" s="30">
        <v>140</v>
      </c>
      <c r="P681" s="30">
        <v>-67</v>
      </c>
      <c r="Q681" s="30">
        <v>207</v>
      </c>
      <c r="R681" s="30">
        <v>32</v>
      </c>
      <c r="S681" s="30">
        <v>108</v>
      </c>
    </row>
    <row r="682" spans="2:19" s="31" customFormat="1" ht="8.25" customHeight="1" x14ac:dyDescent="0.3">
      <c r="B682" s="48">
        <v>460</v>
      </c>
      <c r="C682" s="29" t="str">
        <f>VLOOKUP(B682,[1]Tabelle1!$A$1:$C$68,2,FALSE)</f>
        <v>Vechta</v>
      </c>
      <c r="D682" s="52">
        <v>2010</v>
      </c>
      <c r="E682" s="30">
        <v>6548</v>
      </c>
      <c r="F682" s="30">
        <v>127</v>
      </c>
      <c r="G682" s="30">
        <v>6421</v>
      </c>
      <c r="H682" s="30">
        <v>2493</v>
      </c>
      <c r="I682" s="30">
        <v>4055</v>
      </c>
      <c r="J682" s="30">
        <v>5904</v>
      </c>
      <c r="K682" s="30">
        <v>127</v>
      </c>
      <c r="L682" s="30">
        <v>5777</v>
      </c>
      <c r="M682" s="30">
        <v>2155</v>
      </c>
      <c r="N682" s="30">
        <v>3749</v>
      </c>
      <c r="O682" s="30">
        <v>644</v>
      </c>
      <c r="P682" s="30">
        <v>0</v>
      </c>
      <c r="Q682" s="30">
        <v>644</v>
      </c>
      <c r="R682" s="30">
        <v>338</v>
      </c>
      <c r="S682" s="30">
        <v>306</v>
      </c>
    </row>
    <row r="683" spans="2:19" s="31" customFormat="1" ht="8.25" customHeight="1" x14ac:dyDescent="0.3">
      <c r="B683" s="48">
        <v>461</v>
      </c>
      <c r="C683" s="29" t="str">
        <f>VLOOKUP(B683,[1]Tabelle1!$A$1:$C$68,2,FALSE)</f>
        <v>Wesermarsch</v>
      </c>
      <c r="D683" s="52">
        <v>2010</v>
      </c>
      <c r="E683" s="30">
        <v>644</v>
      </c>
      <c r="F683" s="30">
        <v>74</v>
      </c>
      <c r="G683" s="30">
        <v>570</v>
      </c>
      <c r="H683" s="30">
        <v>468</v>
      </c>
      <c r="I683" s="30">
        <v>176</v>
      </c>
      <c r="J683" s="30">
        <v>515</v>
      </c>
      <c r="K683" s="30">
        <v>87</v>
      </c>
      <c r="L683" s="30">
        <v>428</v>
      </c>
      <c r="M683" s="30">
        <v>366</v>
      </c>
      <c r="N683" s="30">
        <v>149</v>
      </c>
      <c r="O683" s="30">
        <v>129</v>
      </c>
      <c r="P683" s="30">
        <v>-13</v>
      </c>
      <c r="Q683" s="30">
        <v>142</v>
      </c>
      <c r="R683" s="30">
        <v>102</v>
      </c>
      <c r="S683" s="30">
        <v>27</v>
      </c>
    </row>
    <row r="684" spans="2:19" s="31" customFormat="1" ht="8.25" customHeight="1" x14ac:dyDescent="0.3">
      <c r="B684" s="48">
        <v>462</v>
      </c>
      <c r="C684" s="29" t="str">
        <f>VLOOKUP(B684,[1]Tabelle1!$A$1:$C$68,2,FALSE)</f>
        <v>Wittmund</v>
      </c>
      <c r="D684" s="52">
        <v>2010</v>
      </c>
      <c r="E684" s="30">
        <v>360</v>
      </c>
      <c r="F684" s="30">
        <v>74</v>
      </c>
      <c r="G684" s="30">
        <v>286</v>
      </c>
      <c r="H684" s="30">
        <v>197</v>
      </c>
      <c r="I684" s="30">
        <v>163</v>
      </c>
      <c r="J684" s="30">
        <v>245</v>
      </c>
      <c r="K684" s="30">
        <v>56</v>
      </c>
      <c r="L684" s="30">
        <v>189</v>
      </c>
      <c r="M684" s="30">
        <v>106</v>
      </c>
      <c r="N684" s="30">
        <v>139</v>
      </c>
      <c r="O684" s="30">
        <v>115</v>
      </c>
      <c r="P684" s="30">
        <v>18</v>
      </c>
      <c r="Q684" s="30">
        <v>97</v>
      </c>
      <c r="R684" s="30">
        <v>91</v>
      </c>
      <c r="S684" s="30">
        <v>24</v>
      </c>
    </row>
    <row r="685" spans="2:19" s="35" customFormat="1" ht="16.5" customHeight="1" x14ac:dyDescent="0.3">
      <c r="B685" s="50">
        <v>4</v>
      </c>
      <c r="C685" s="33" t="str">
        <f>VLOOKUP(B685,[1]Tabelle1!$A$1:$C$68,2,FALSE)</f>
        <v>Statistische Region Weser-Ems</v>
      </c>
      <c r="D685" s="53">
        <v>2010</v>
      </c>
      <c r="E685" s="34">
        <v>33668</v>
      </c>
      <c r="F685" s="34">
        <v>2162</v>
      </c>
      <c r="G685" s="34">
        <v>31506</v>
      </c>
      <c r="H685" s="34">
        <v>19929</v>
      </c>
      <c r="I685" s="34">
        <v>13739</v>
      </c>
      <c r="J685" s="34">
        <v>27455</v>
      </c>
      <c r="K685" s="34">
        <v>2455</v>
      </c>
      <c r="L685" s="34">
        <v>25000</v>
      </c>
      <c r="M685" s="34">
        <v>16146</v>
      </c>
      <c r="N685" s="34">
        <v>11309</v>
      </c>
      <c r="O685" s="34">
        <v>6213</v>
      </c>
      <c r="P685" s="34">
        <v>-293</v>
      </c>
      <c r="Q685" s="34">
        <v>6506</v>
      </c>
      <c r="R685" s="34">
        <v>3783</v>
      </c>
      <c r="S685" s="34">
        <v>2430</v>
      </c>
    </row>
    <row r="686" spans="2:19" s="35" customFormat="1" ht="16.5" customHeight="1" x14ac:dyDescent="0.3">
      <c r="B686" s="50">
        <v>0</v>
      </c>
      <c r="C686" s="33" t="str">
        <f>VLOOKUP(B686,[1]Tabelle1!$A$1:$C$68,2,FALSE)</f>
        <v>Niedersachsen</v>
      </c>
      <c r="D686" s="53">
        <v>2010</v>
      </c>
      <c r="E686" s="34">
        <v>76783</v>
      </c>
      <c r="F686" s="34">
        <v>9915</v>
      </c>
      <c r="G686" s="34">
        <v>66868</v>
      </c>
      <c r="H686" s="34">
        <v>46028</v>
      </c>
      <c r="I686" s="34">
        <v>30755</v>
      </c>
      <c r="J686" s="34">
        <v>62325</v>
      </c>
      <c r="K686" s="34">
        <v>9700</v>
      </c>
      <c r="L686" s="34">
        <v>52625</v>
      </c>
      <c r="M686" s="34">
        <v>38113</v>
      </c>
      <c r="N686" s="34">
        <v>24212</v>
      </c>
      <c r="O686" s="34">
        <v>14458</v>
      </c>
      <c r="P686" s="34">
        <v>215</v>
      </c>
      <c r="Q686" s="34">
        <v>14243</v>
      </c>
      <c r="R686" s="34">
        <v>7915</v>
      </c>
      <c r="S686" s="34">
        <v>6543</v>
      </c>
    </row>
    <row r="688" spans="2:19" ht="8.25" customHeight="1" x14ac:dyDescent="0.3">
      <c r="C688" s="55" t="s">
        <v>33</v>
      </c>
    </row>
    <row r="689" spans="3:3" ht="8.25" customHeight="1" x14ac:dyDescent="0.3"/>
    <row r="690" spans="3:3" ht="8.25" customHeight="1" x14ac:dyDescent="0.3">
      <c r="C690" s="55" t="s">
        <v>34</v>
      </c>
    </row>
    <row r="691" spans="3:3" ht="8.25" customHeight="1" x14ac:dyDescent="0.3">
      <c r="C691" s="55" t="s">
        <v>35</v>
      </c>
    </row>
    <row r="692" spans="3:3" ht="8.25" customHeight="1" x14ac:dyDescent="0.3">
      <c r="C692" s="55" t="s">
        <v>36</v>
      </c>
    </row>
    <row r="693" spans="3:3" ht="8.25" customHeight="1" x14ac:dyDescent="0.3">
      <c r="C693" s="56" t="s">
        <v>37</v>
      </c>
    </row>
  </sheetData>
  <mergeCells count="12">
    <mergeCell ref="P7:S7"/>
    <mergeCell ref="E9:S9"/>
    <mergeCell ref="B6:B9"/>
    <mergeCell ref="C6:C9"/>
    <mergeCell ref="E6:I6"/>
    <mergeCell ref="J6:N6"/>
    <mergeCell ref="O6:S6"/>
    <mergeCell ref="E7:E8"/>
    <mergeCell ref="F7:I7"/>
    <mergeCell ref="J7:J8"/>
    <mergeCell ref="K7:N7"/>
    <mergeCell ref="O7:O8"/>
  </mergeCells>
  <hyperlinks>
    <hyperlink ref="C693" r:id="rId1" xr:uid="{3F6506B7-FB58-4210-B436-FF4C40E46E1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2023-09-20T05:40:38Z</dcterms:created>
  <dcterms:modified xsi:type="dcterms:W3CDTF">2023-09-20T05:45:06Z</dcterms:modified>
</cp:coreProperties>
</file>