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customXml/itemProps4.xml" ContentType="application/vnd.openxmlformats-officedocument.customXml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customXml/itemProps2.xml" ContentType="application/vnd.openxmlformats-officedocument.customXmlProperties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MQ-4" sheetId="1" r:id="rId1"/>
    <sheet name="MQ-6" sheetId="2" r:id="rId2"/>
    <sheet name="MQ-7" sheetId="3" r:id="rId3"/>
    <sheet name="MQ-8" sheetId="4" r:id="rId4"/>
  </sheets>
  <calcPr calcId="125725"/>
</workbook>
</file>

<file path=xl/calcChain.xml><?xml version="1.0" encoding="utf-8"?>
<calcChain xmlns="http://schemas.openxmlformats.org/spreadsheetml/2006/main">
  <c r="I5" i="3"/>
  <c r="I6"/>
  <c r="I7"/>
  <c r="I8"/>
  <c r="I9"/>
  <c r="I10"/>
  <c r="I11"/>
  <c r="I12"/>
  <c r="I13"/>
  <c r="I4"/>
  <c r="D5"/>
  <c r="D6"/>
  <c r="D7"/>
  <c r="D8"/>
  <c r="D9"/>
  <c r="D10"/>
  <c r="D11"/>
  <c r="D12"/>
  <c r="D13"/>
  <c r="D4"/>
  <c r="D6" i="2"/>
  <c r="D7"/>
  <c r="D8"/>
  <c r="D9"/>
  <c r="D10"/>
  <c r="D11"/>
  <c r="D12"/>
  <c r="D5"/>
  <c r="J7"/>
  <c r="J8"/>
  <c r="J9"/>
  <c r="J10"/>
  <c r="J11"/>
  <c r="J12"/>
  <c r="J13"/>
  <c r="J14"/>
  <c r="J6"/>
  <c r="J8" i="4"/>
  <c r="D9"/>
  <c r="D10"/>
  <c r="D11"/>
  <c r="D12"/>
  <c r="D13"/>
  <c r="D14"/>
  <c r="D8"/>
  <c r="J9"/>
  <c r="J10"/>
  <c r="J11"/>
  <c r="J12"/>
  <c r="J13"/>
  <c r="J14"/>
  <c r="L6" i="1"/>
  <c r="L7"/>
  <c r="L8"/>
  <c r="L9"/>
  <c r="L10"/>
  <c r="L11"/>
  <c r="L12"/>
  <c r="L13"/>
  <c r="L5"/>
  <c r="E7"/>
  <c r="E8"/>
  <c r="E9"/>
  <c r="E10"/>
  <c r="E11"/>
  <c r="E12"/>
  <c r="E13"/>
  <c r="E14"/>
  <c r="E6"/>
  <c r="D4"/>
  <c r="D5"/>
  <c r="D6"/>
  <c r="D7"/>
  <c r="D8"/>
  <c r="D9"/>
  <c r="D10"/>
  <c r="D11"/>
  <c r="D12"/>
  <c r="D13"/>
  <c r="D14"/>
  <c r="D3"/>
  <c r="K3"/>
  <c r="K13"/>
  <c r="K4"/>
  <c r="K5"/>
  <c r="K6"/>
  <c r="K7"/>
  <c r="K8"/>
  <c r="K9"/>
  <c r="K10"/>
  <c r="K11"/>
  <c r="K12"/>
</calcChain>
</file>

<file path=xl/sharedStrings.xml><?xml version="1.0" encoding="utf-8"?>
<sst xmlns="http://schemas.openxmlformats.org/spreadsheetml/2006/main" count="49" uniqueCount="14">
  <si>
    <t>Gas Concentration (ppm)</t>
  </si>
  <si>
    <t>Output (Stable)</t>
  </si>
  <si>
    <t>Gas</t>
  </si>
  <si>
    <t>Output (stable)</t>
  </si>
  <si>
    <t>Test 2 - 30 min preheat</t>
  </si>
  <si>
    <t>Test 1 - 24 hour preheat</t>
  </si>
  <si>
    <t>Gas (Actual)</t>
  </si>
  <si>
    <t xml:space="preserve">Gas (Experimental) </t>
  </si>
  <si>
    <t>Gas (Experimental)</t>
  </si>
  <si>
    <t xml:space="preserve">Lethal </t>
  </si>
  <si>
    <t>Lethal</t>
  </si>
  <si>
    <t xml:space="preserve">Test 1 </t>
  </si>
  <si>
    <t xml:space="preserve"> </t>
  </si>
  <si>
    <t xml:space="preserve">Test 2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</si>
</sst>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Methane</a:t>
            </a:r>
            <a:r>
              <a:rPr lang="en-US" baseline="0"/>
              <a:t> (CH4) Test 1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'MQ-4'!$C$2</c:f>
              <c:strCache>
                <c:ptCount val="1"/>
                <c:pt idx="0">
                  <c:v>Gas (Actual)</c:v>
                </c:pt>
              </c:strCache>
            </c:strRef>
          </c:tx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0.44430090975470293"/>
                  <c:y val="-5.8329251560923896E-2"/>
                </c:manualLayout>
              </c:layout>
              <c:numFmt formatCode="General" sourceLinked="0"/>
            </c:trendlineLbl>
          </c:trendline>
          <c:xVal>
            <c:numRef>
              <c:f>'MQ-4'!$B$3:$B$14</c:f>
              <c:numCache>
                <c:formatCode>General</c:formatCode>
                <c:ptCount val="12"/>
                <c:pt idx="0">
                  <c:v>162</c:v>
                </c:pt>
                <c:pt idx="1">
                  <c:v>487</c:v>
                </c:pt>
                <c:pt idx="2">
                  <c:v>570</c:v>
                </c:pt>
                <c:pt idx="3">
                  <c:v>653</c:v>
                </c:pt>
                <c:pt idx="4">
                  <c:v>696</c:v>
                </c:pt>
                <c:pt idx="5">
                  <c:v>725</c:v>
                </c:pt>
                <c:pt idx="6">
                  <c:v>745</c:v>
                </c:pt>
                <c:pt idx="7">
                  <c:v>761</c:v>
                </c:pt>
                <c:pt idx="8">
                  <c:v>774</c:v>
                </c:pt>
                <c:pt idx="9">
                  <c:v>788</c:v>
                </c:pt>
                <c:pt idx="10">
                  <c:v>795</c:v>
                </c:pt>
                <c:pt idx="11">
                  <c:v>802</c:v>
                </c:pt>
              </c:numCache>
            </c:numRef>
          </c:xVal>
          <c:yVal>
            <c:numRef>
              <c:f>'MQ-4'!$C$3:$C$14</c:f>
              <c:numCache>
                <c:formatCode>General</c:formatCode>
                <c:ptCount val="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yVal>
          <c:smooth val="1"/>
        </c:ser>
        <c:axId val="156670976"/>
        <c:axId val="156681344"/>
      </c:scatterChart>
      <c:valAx>
        <c:axId val="15667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Output</a:t>
                </a:r>
              </a:p>
            </c:rich>
          </c:tx>
          <c:layout/>
        </c:title>
        <c:numFmt formatCode="General" sourceLinked="1"/>
        <c:tickLblPos val="nextTo"/>
        <c:crossAx val="156681344"/>
        <c:crosses val="autoZero"/>
        <c:crossBetween val="midCat"/>
      </c:valAx>
      <c:valAx>
        <c:axId val="156681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667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 Test 1 (Danger Level)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9990332458442692"/>
                  <c:y val="2.431649168853893E-2"/>
                </c:manualLayout>
              </c:layout>
              <c:numFmt formatCode="General" sourceLinked="0"/>
            </c:trendlineLbl>
          </c:trendline>
          <c:xVal>
            <c:numRef>
              <c:f>'MQ-7'!$B$4:$B$13</c:f>
              <c:numCache>
                <c:formatCode>General</c:formatCode>
                <c:ptCount val="10"/>
                <c:pt idx="0">
                  <c:v>480</c:v>
                </c:pt>
                <c:pt idx="1">
                  <c:v>550</c:v>
                </c:pt>
                <c:pt idx="2">
                  <c:v>605</c:v>
                </c:pt>
                <c:pt idx="3">
                  <c:v>638</c:v>
                </c:pt>
                <c:pt idx="4">
                  <c:v>658</c:v>
                </c:pt>
                <c:pt idx="5">
                  <c:v>680</c:v>
                </c:pt>
                <c:pt idx="6">
                  <c:v>701</c:v>
                </c:pt>
                <c:pt idx="7">
                  <c:v>711</c:v>
                </c:pt>
                <c:pt idx="8">
                  <c:v>723</c:v>
                </c:pt>
                <c:pt idx="9">
                  <c:v>735</c:v>
                </c:pt>
              </c:numCache>
            </c:numRef>
          </c:xVal>
          <c:yVal>
            <c:numRef>
              <c:f>'MQ-7'!$C$4:$C$13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yVal>
          <c:smooth val="1"/>
        </c:ser>
        <c:axId val="162261248"/>
        <c:axId val="162333056"/>
      </c:scatterChart>
      <c:valAx>
        <c:axId val="16226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  <c:layout>
            <c:manualLayout>
              <c:xMode val="edge"/>
              <c:yMode val="edge"/>
              <c:x val="0.35248381452318461"/>
              <c:y val="0.8786803732866727"/>
            </c:manualLayout>
          </c:layout>
        </c:title>
        <c:numFmt formatCode="General" sourceLinked="1"/>
        <c:tickLblPos val="nextTo"/>
        <c:crossAx val="162333056"/>
        <c:crosses val="autoZero"/>
        <c:crossBetween val="midCat"/>
      </c:valAx>
      <c:valAx>
        <c:axId val="162333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</c:title>
        <c:numFmt formatCode="General" sourceLinked="1"/>
        <c:tickLblPos val="nextTo"/>
        <c:crossAx val="162261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 Test 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'MQ-7'!$G$3:$G$13</c:f>
              <c:numCache>
                <c:formatCode>General</c:formatCode>
                <c:ptCount val="11"/>
                <c:pt idx="0">
                  <c:v>133</c:v>
                </c:pt>
                <c:pt idx="1">
                  <c:v>528</c:v>
                </c:pt>
                <c:pt idx="2">
                  <c:v>633</c:v>
                </c:pt>
                <c:pt idx="3">
                  <c:v>683</c:v>
                </c:pt>
                <c:pt idx="4">
                  <c:v>710</c:v>
                </c:pt>
                <c:pt idx="5">
                  <c:v>733</c:v>
                </c:pt>
                <c:pt idx="6">
                  <c:v>744</c:v>
                </c:pt>
                <c:pt idx="7">
                  <c:v>758</c:v>
                </c:pt>
                <c:pt idx="8">
                  <c:v>772</c:v>
                </c:pt>
                <c:pt idx="9">
                  <c:v>781</c:v>
                </c:pt>
                <c:pt idx="10">
                  <c:v>790</c:v>
                </c:pt>
              </c:numCache>
            </c:numRef>
          </c:xVal>
          <c:yVal>
            <c:numRef>
              <c:f>'MQ-7'!$H$3:$H$13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yVal>
          <c:smooth val="1"/>
        </c:ser>
        <c:axId val="162353536"/>
        <c:axId val="162355456"/>
      </c:scatterChart>
      <c:valAx>
        <c:axId val="16235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  <c:layout/>
        </c:title>
        <c:numFmt formatCode="General" sourceLinked="1"/>
        <c:tickLblPos val="nextTo"/>
        <c:crossAx val="162355456"/>
        <c:crosses val="autoZero"/>
        <c:crossBetween val="midCat"/>
      </c:valAx>
      <c:valAx>
        <c:axId val="162355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  <c:layout/>
        </c:title>
        <c:numFmt formatCode="General" sourceLinked="1"/>
        <c:tickLblPos val="nextTo"/>
        <c:crossAx val="162353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</a:t>
            </a:r>
            <a:r>
              <a:rPr lang="en-US" baseline="0"/>
              <a:t> Test 2 (Danger Level)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6985389326334217"/>
                  <c:y val="-4.1178186060075806E-3"/>
                </c:manualLayout>
              </c:layout>
              <c:numFmt formatCode="General" sourceLinked="0"/>
            </c:trendlineLbl>
          </c:trendline>
          <c:xVal>
            <c:numRef>
              <c:f>'MQ-7'!$G$4:$G$13</c:f>
              <c:numCache>
                <c:formatCode>General</c:formatCode>
                <c:ptCount val="10"/>
                <c:pt idx="0">
                  <c:v>528</c:v>
                </c:pt>
                <c:pt idx="1">
                  <c:v>633</c:v>
                </c:pt>
                <c:pt idx="2">
                  <c:v>683</c:v>
                </c:pt>
                <c:pt idx="3">
                  <c:v>710</c:v>
                </c:pt>
                <c:pt idx="4">
                  <c:v>733</c:v>
                </c:pt>
                <c:pt idx="5">
                  <c:v>744</c:v>
                </c:pt>
                <c:pt idx="6">
                  <c:v>758</c:v>
                </c:pt>
                <c:pt idx="7">
                  <c:v>772</c:v>
                </c:pt>
                <c:pt idx="8">
                  <c:v>781</c:v>
                </c:pt>
                <c:pt idx="9">
                  <c:v>790</c:v>
                </c:pt>
              </c:numCache>
            </c:numRef>
          </c:xVal>
          <c:yVal>
            <c:numRef>
              <c:f>'MQ-7'!$H$4:$H$13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yVal>
          <c:smooth val="1"/>
        </c:ser>
        <c:axId val="162470912"/>
        <c:axId val="162485376"/>
      </c:scatterChart>
      <c:valAx>
        <c:axId val="16247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62485376"/>
        <c:crosses val="autoZero"/>
        <c:crossBetween val="midCat"/>
      </c:valAx>
      <c:valAx>
        <c:axId val="162485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</c:title>
        <c:numFmt formatCode="General" sourceLinked="1"/>
        <c:tickLblPos val="nextTo"/>
        <c:crossAx val="162470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Hydrogen Test 1</a:t>
            </a:r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'MQ-8'!$B$3:$B$14</c:f>
              <c:numCache>
                <c:formatCode>General</c:formatCode>
                <c:ptCount val="12"/>
                <c:pt idx="0">
                  <c:v>107</c:v>
                </c:pt>
                <c:pt idx="1">
                  <c:v>612</c:v>
                </c:pt>
                <c:pt idx="2">
                  <c:v>709</c:v>
                </c:pt>
                <c:pt idx="3">
                  <c:v>786</c:v>
                </c:pt>
                <c:pt idx="4">
                  <c:v>827</c:v>
                </c:pt>
                <c:pt idx="5">
                  <c:v>854</c:v>
                </c:pt>
                <c:pt idx="6">
                  <c:v>870</c:v>
                </c:pt>
                <c:pt idx="7">
                  <c:v>880</c:v>
                </c:pt>
                <c:pt idx="8">
                  <c:v>888</c:v>
                </c:pt>
                <c:pt idx="9">
                  <c:v>893</c:v>
                </c:pt>
                <c:pt idx="10">
                  <c:v>897</c:v>
                </c:pt>
                <c:pt idx="11">
                  <c:v>901</c:v>
                </c:pt>
              </c:numCache>
            </c:numRef>
          </c:xVal>
          <c:yVal>
            <c:numRef>
              <c:f>'MQ-8'!$C$3:$C$14</c:f>
              <c:numCache>
                <c:formatCode>General</c:formatCode>
                <c:ptCount val="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yVal>
          <c:smooth val="1"/>
        </c:ser>
        <c:axId val="162563584"/>
        <c:axId val="162565504"/>
      </c:scatterChart>
      <c:valAx>
        <c:axId val="16256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62565504"/>
        <c:crosses val="autoZero"/>
        <c:crossBetween val="midCat"/>
      </c:valAx>
      <c:valAx>
        <c:axId val="162565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62563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Hydrogen Test 2</a:t>
            </a:r>
          </a:p>
        </c:rich>
      </c:tx>
    </c:title>
    <c:plotArea>
      <c:layout>
        <c:manualLayout>
          <c:layoutTarget val="inner"/>
          <c:xMode val="edge"/>
          <c:yMode val="edge"/>
          <c:x val="0.15034951881014874"/>
          <c:y val="0.16714129483814524"/>
          <c:w val="0.61786570428696408"/>
          <c:h val="0.67984179060951011"/>
        </c:manualLayout>
      </c:layout>
      <c:scatterChart>
        <c:scatterStyle val="smoothMarker"/>
        <c:ser>
          <c:idx val="0"/>
          <c:order val="0"/>
          <c:xVal>
            <c:numRef>
              <c:f>'MQ-8'!$H$3:$H$14</c:f>
              <c:numCache>
                <c:formatCode>General</c:formatCode>
                <c:ptCount val="12"/>
                <c:pt idx="0">
                  <c:v>68</c:v>
                </c:pt>
                <c:pt idx="1">
                  <c:v>560</c:v>
                </c:pt>
                <c:pt idx="2">
                  <c:v>669</c:v>
                </c:pt>
                <c:pt idx="3">
                  <c:v>771</c:v>
                </c:pt>
                <c:pt idx="4">
                  <c:v>823</c:v>
                </c:pt>
                <c:pt idx="5">
                  <c:v>853</c:v>
                </c:pt>
                <c:pt idx="6">
                  <c:v>869</c:v>
                </c:pt>
                <c:pt idx="7">
                  <c:v>877</c:v>
                </c:pt>
                <c:pt idx="8">
                  <c:v>884</c:v>
                </c:pt>
                <c:pt idx="9">
                  <c:v>889</c:v>
                </c:pt>
                <c:pt idx="10">
                  <c:v>894</c:v>
                </c:pt>
                <c:pt idx="11">
                  <c:v>897</c:v>
                </c:pt>
              </c:numCache>
            </c:numRef>
          </c:xVal>
          <c:yVal>
            <c:numRef>
              <c:f>'MQ-8'!$I$3:$I$14</c:f>
              <c:numCache>
                <c:formatCode>General</c:formatCode>
                <c:ptCount val="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yVal>
          <c:smooth val="1"/>
        </c:ser>
        <c:axId val="162590080"/>
        <c:axId val="162670080"/>
      </c:scatterChart>
      <c:valAx>
        <c:axId val="162590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62670080"/>
        <c:crosses val="autoZero"/>
        <c:crossBetween val="midCat"/>
      </c:valAx>
      <c:valAx>
        <c:axId val="162670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62590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Hydrogen Test 2 (Danger Level)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6853455818022726"/>
                  <c:y val="-5.6349518810148734E-2"/>
                </c:manualLayout>
              </c:layout>
              <c:numFmt formatCode="General" sourceLinked="0"/>
            </c:trendlineLbl>
          </c:trendline>
          <c:xVal>
            <c:numRef>
              <c:f>'MQ-8'!$H$8:$H$14</c:f>
              <c:numCache>
                <c:formatCode>General</c:formatCode>
                <c:ptCount val="7"/>
                <c:pt idx="0">
                  <c:v>853</c:v>
                </c:pt>
                <c:pt idx="1">
                  <c:v>869</c:v>
                </c:pt>
                <c:pt idx="2">
                  <c:v>877</c:v>
                </c:pt>
                <c:pt idx="3">
                  <c:v>884</c:v>
                </c:pt>
                <c:pt idx="4">
                  <c:v>889</c:v>
                </c:pt>
                <c:pt idx="5">
                  <c:v>894</c:v>
                </c:pt>
                <c:pt idx="6">
                  <c:v>897</c:v>
                </c:pt>
              </c:numCache>
            </c:numRef>
          </c:xVal>
          <c:yVal>
            <c:numRef>
              <c:f>'MQ-8'!$I$8:$I$14</c:f>
              <c:numCache>
                <c:formatCode>General</c:formatCode>
                <c:ptCount val="7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yVal>
          <c:smooth val="1"/>
        </c:ser>
        <c:axId val="162699520"/>
        <c:axId val="162713984"/>
      </c:scatterChart>
      <c:valAx>
        <c:axId val="16269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62713984"/>
        <c:crosses val="autoZero"/>
        <c:crossBetween val="midCat"/>
      </c:valAx>
      <c:valAx>
        <c:axId val="162713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</c:title>
        <c:numFmt formatCode="General" sourceLinked="1"/>
        <c:tickLblPos val="nextTo"/>
        <c:crossAx val="162699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Hydrogen Test 1 (Danger</a:t>
            </a:r>
            <a:r>
              <a:rPr lang="en-US" baseline="0"/>
              <a:t> Level)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8153521434820648"/>
                  <c:y val="-6.6614537766112564E-2"/>
                </c:manualLayout>
              </c:layout>
              <c:numFmt formatCode="General" sourceLinked="0"/>
            </c:trendlineLbl>
          </c:trendline>
          <c:xVal>
            <c:numRef>
              <c:f>'MQ-8'!$B$8:$B$14</c:f>
              <c:numCache>
                <c:formatCode>General</c:formatCode>
                <c:ptCount val="7"/>
                <c:pt idx="0">
                  <c:v>854</c:v>
                </c:pt>
                <c:pt idx="1">
                  <c:v>870</c:v>
                </c:pt>
                <c:pt idx="2">
                  <c:v>880</c:v>
                </c:pt>
                <c:pt idx="3">
                  <c:v>888</c:v>
                </c:pt>
                <c:pt idx="4">
                  <c:v>893</c:v>
                </c:pt>
                <c:pt idx="5">
                  <c:v>897</c:v>
                </c:pt>
                <c:pt idx="6">
                  <c:v>901</c:v>
                </c:pt>
              </c:numCache>
            </c:numRef>
          </c:xVal>
          <c:yVal>
            <c:numRef>
              <c:f>'MQ-8'!$C$8:$C$14</c:f>
              <c:numCache>
                <c:formatCode>General</c:formatCode>
                <c:ptCount val="7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10000</c:v>
                </c:pt>
              </c:numCache>
            </c:numRef>
          </c:yVal>
          <c:smooth val="1"/>
        </c:ser>
        <c:axId val="162751616"/>
        <c:axId val="162753536"/>
      </c:scatterChart>
      <c:valAx>
        <c:axId val="16275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</a:t>
                </a:r>
                <a:r>
                  <a:rPr lang="en-US" baseline="0"/>
                  <a:t> Output</a:t>
                </a:r>
                <a:endParaRPr lang="en-US"/>
              </a:p>
            </c:rich>
          </c:tx>
        </c:title>
        <c:numFmt formatCode="General" sourceLinked="1"/>
        <c:tickLblPos val="nextTo"/>
        <c:crossAx val="162753536"/>
        <c:crosses val="autoZero"/>
        <c:crossBetween val="midCat"/>
      </c:valAx>
      <c:valAx>
        <c:axId val="162753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627516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/>
              <a:t>Methane (CH4) Test 2</a:t>
            </a:r>
          </a:p>
        </c:rich>
      </c:tx>
      <c:layout>
        <c:manualLayout>
          <c:xMode val="edge"/>
          <c:yMode val="edge"/>
          <c:x val="0.33758457420545418"/>
          <c:y val="2.5000039174207702E-2"/>
        </c:manualLayout>
      </c:layout>
    </c:title>
    <c:plotArea>
      <c:layout>
        <c:manualLayout>
          <c:layoutTarget val="inner"/>
          <c:xMode val="edge"/>
          <c:yMode val="edge"/>
          <c:x val="0.14657464113282181"/>
          <c:y val="0.16747287186116674"/>
          <c:w val="0.61767575349378068"/>
          <c:h val="0.72822846397931662"/>
        </c:manualLayout>
      </c:layout>
      <c:scatterChart>
        <c:scatterStyle val="smoothMarker"/>
        <c:ser>
          <c:idx val="0"/>
          <c:order val="0"/>
          <c:tx>
            <c:strRef>
              <c:f>'MQ-4'!$J$2</c:f>
              <c:strCache>
                <c:ptCount val="1"/>
                <c:pt idx="0">
                  <c:v>Gas</c:v>
                </c:pt>
              </c:strCache>
            </c:strRef>
          </c:tx>
          <c:trendline>
            <c:trendlineType val="poly"/>
            <c:order val="4"/>
            <c:intercept val="0"/>
            <c:dispRSqr val="1"/>
            <c:dispEq val="1"/>
            <c:trendlineLbl>
              <c:layout>
                <c:manualLayout>
                  <c:x val="0.37336805010927543"/>
                  <c:y val="-6.7153564248868119E-2"/>
                </c:manualLayout>
              </c:layout>
              <c:numFmt formatCode="General" sourceLinked="0"/>
            </c:trendlineLbl>
          </c:trendline>
          <c:xVal>
            <c:numRef>
              <c:f>'MQ-4'!$I$3:$I$13</c:f>
              <c:numCache>
                <c:formatCode>General</c:formatCode>
                <c:ptCount val="11"/>
                <c:pt idx="0">
                  <c:v>126</c:v>
                </c:pt>
                <c:pt idx="1">
                  <c:v>555</c:v>
                </c:pt>
                <c:pt idx="2">
                  <c:v>638</c:v>
                </c:pt>
                <c:pt idx="3">
                  <c:v>686</c:v>
                </c:pt>
                <c:pt idx="4">
                  <c:v>717</c:v>
                </c:pt>
                <c:pt idx="5">
                  <c:v>741</c:v>
                </c:pt>
                <c:pt idx="6">
                  <c:v>759</c:v>
                </c:pt>
                <c:pt idx="7">
                  <c:v>773</c:v>
                </c:pt>
                <c:pt idx="8">
                  <c:v>785</c:v>
                </c:pt>
                <c:pt idx="9">
                  <c:v>794</c:v>
                </c:pt>
                <c:pt idx="10">
                  <c:v>803</c:v>
                </c:pt>
              </c:numCache>
            </c:numRef>
          </c:xVal>
          <c:yVal>
            <c:numRef>
              <c:f>'MQ-4'!$J$3:$J$13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yVal>
          <c:smooth val="1"/>
        </c:ser>
        <c:axId val="156837760"/>
        <c:axId val="156852224"/>
      </c:scatterChart>
      <c:valAx>
        <c:axId val="15683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327853350492882"/>
              <c:y val="0.91162173385043432"/>
            </c:manualLayout>
          </c:layout>
        </c:title>
        <c:numFmt formatCode="General" sourceLinked="1"/>
        <c:tickLblPos val="nextTo"/>
        <c:crossAx val="156852224"/>
        <c:crosses val="autoZero"/>
        <c:crossBetween val="midCat"/>
      </c:valAx>
      <c:valAx>
        <c:axId val="156852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6837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Methane (CH4) Danger</a:t>
            </a:r>
            <a:r>
              <a:rPr lang="en-US" baseline="0"/>
              <a:t> Amounts Test 1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7606188285976513"/>
                  <c:y val="3.8161126807881397E-2"/>
                </c:manualLayout>
              </c:layout>
              <c:numFmt formatCode="General" sourceLinked="0"/>
            </c:trendlineLbl>
          </c:trendline>
          <c:xVal>
            <c:numRef>
              <c:f>'MQ-4'!$B$6:$B$14</c:f>
              <c:numCache>
                <c:formatCode>General</c:formatCode>
                <c:ptCount val="9"/>
                <c:pt idx="0">
                  <c:v>653</c:v>
                </c:pt>
                <c:pt idx="1">
                  <c:v>696</c:v>
                </c:pt>
                <c:pt idx="2">
                  <c:v>725</c:v>
                </c:pt>
                <c:pt idx="3">
                  <c:v>745</c:v>
                </c:pt>
                <c:pt idx="4">
                  <c:v>761</c:v>
                </c:pt>
                <c:pt idx="5">
                  <c:v>774</c:v>
                </c:pt>
                <c:pt idx="6">
                  <c:v>788</c:v>
                </c:pt>
                <c:pt idx="7">
                  <c:v>795</c:v>
                </c:pt>
                <c:pt idx="8">
                  <c:v>802</c:v>
                </c:pt>
              </c:numCache>
            </c:numRef>
          </c:xVal>
          <c:yVal>
            <c:numRef>
              <c:f>'MQ-4'!$C$6:$C$14</c:f>
              <c:numCache>
                <c:formatCode>General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yVal>
          <c:smooth val="1"/>
        </c:ser>
        <c:axId val="156869376"/>
        <c:axId val="156871296"/>
      </c:scatterChart>
      <c:valAx>
        <c:axId val="15686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6871296"/>
        <c:crosses val="autoZero"/>
        <c:crossBetween val="midCat"/>
      </c:valAx>
      <c:valAx>
        <c:axId val="156871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6869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Methane (CH4) Danger Amounts Test 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28303391076115475"/>
                  <c:y val="3.0435661561722355E-2"/>
                </c:manualLayout>
              </c:layout>
              <c:numFmt formatCode="General" sourceLinked="0"/>
            </c:trendlineLbl>
          </c:trendline>
          <c:xVal>
            <c:numRef>
              <c:f>'MQ-4'!$I$5:$I$13</c:f>
              <c:numCache>
                <c:formatCode>General</c:formatCode>
                <c:ptCount val="9"/>
                <c:pt idx="0">
                  <c:v>638</c:v>
                </c:pt>
                <c:pt idx="1">
                  <c:v>686</c:v>
                </c:pt>
                <c:pt idx="2">
                  <c:v>717</c:v>
                </c:pt>
                <c:pt idx="3">
                  <c:v>741</c:v>
                </c:pt>
                <c:pt idx="4">
                  <c:v>759</c:v>
                </c:pt>
                <c:pt idx="5">
                  <c:v>773</c:v>
                </c:pt>
                <c:pt idx="6">
                  <c:v>785</c:v>
                </c:pt>
                <c:pt idx="7">
                  <c:v>794</c:v>
                </c:pt>
                <c:pt idx="8">
                  <c:v>803</c:v>
                </c:pt>
              </c:numCache>
            </c:numRef>
          </c:xVal>
          <c:yVal>
            <c:numRef>
              <c:f>'MQ-4'!$J$5:$J$13</c:f>
              <c:numCache>
                <c:formatCode>General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yVal>
          <c:smooth val="1"/>
        </c:ser>
        <c:axId val="161959296"/>
        <c:axId val="161981952"/>
      </c:scatterChart>
      <c:valAx>
        <c:axId val="16195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Output</a:t>
                </a:r>
              </a:p>
            </c:rich>
          </c:tx>
          <c:layout/>
        </c:title>
        <c:numFmt formatCode="General" sourceLinked="1"/>
        <c:tickLblPos val="nextTo"/>
        <c:crossAx val="161981952"/>
        <c:crosses val="autoZero"/>
        <c:crossBetween val="midCat"/>
      </c:valAx>
      <c:valAx>
        <c:axId val="16198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1959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LPG Test 1</a:t>
            </a:r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'MQ-6'!$B$3:$B$12</c:f>
              <c:numCache>
                <c:formatCode>General</c:formatCode>
                <c:ptCount val="10"/>
                <c:pt idx="0">
                  <c:v>96</c:v>
                </c:pt>
                <c:pt idx="1">
                  <c:v>373</c:v>
                </c:pt>
                <c:pt idx="2">
                  <c:v>464</c:v>
                </c:pt>
                <c:pt idx="3">
                  <c:v>524</c:v>
                </c:pt>
                <c:pt idx="4">
                  <c:v>566</c:v>
                </c:pt>
                <c:pt idx="5">
                  <c:v>598</c:v>
                </c:pt>
                <c:pt idx="6">
                  <c:v>625</c:v>
                </c:pt>
                <c:pt idx="7">
                  <c:v>648</c:v>
                </c:pt>
                <c:pt idx="8">
                  <c:v>665</c:v>
                </c:pt>
                <c:pt idx="9">
                  <c:v>685</c:v>
                </c:pt>
              </c:numCache>
            </c:numRef>
          </c:xVal>
          <c:yVal>
            <c:numRef>
              <c:f>'MQ-6'!$C$3:$C$12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yVal>
          <c:smooth val="1"/>
        </c:ser>
        <c:axId val="162039680"/>
        <c:axId val="162062336"/>
      </c:scatterChart>
      <c:valAx>
        <c:axId val="16203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</a:t>
                </a:r>
                <a:r>
                  <a:rPr lang="en-US" baseline="0"/>
                  <a:t> Output</a:t>
                </a:r>
                <a:endParaRPr lang="en-US"/>
              </a:p>
            </c:rich>
          </c:tx>
        </c:title>
        <c:numFmt formatCode="General" sourceLinked="1"/>
        <c:tickLblPos val="nextTo"/>
        <c:crossAx val="162062336"/>
        <c:crosses val="autoZero"/>
        <c:crossBetween val="midCat"/>
      </c:valAx>
      <c:valAx>
        <c:axId val="162062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62039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LPG Test 1 (Danger Zone)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533661417322885"/>
                  <c:y val="4.4583244661984815E-2"/>
                </c:manualLayout>
              </c:layout>
              <c:numFmt formatCode="General" sourceLinked="0"/>
            </c:trendlineLbl>
          </c:trendline>
          <c:xVal>
            <c:numRef>
              <c:f>'MQ-6'!$B$5:$B$12</c:f>
              <c:numCache>
                <c:formatCode>General</c:formatCode>
                <c:ptCount val="8"/>
                <c:pt idx="0">
                  <c:v>464</c:v>
                </c:pt>
                <c:pt idx="1">
                  <c:v>524</c:v>
                </c:pt>
                <c:pt idx="2">
                  <c:v>566</c:v>
                </c:pt>
                <c:pt idx="3">
                  <c:v>598</c:v>
                </c:pt>
                <c:pt idx="4">
                  <c:v>625</c:v>
                </c:pt>
                <c:pt idx="5">
                  <c:v>648</c:v>
                </c:pt>
                <c:pt idx="6">
                  <c:v>665</c:v>
                </c:pt>
                <c:pt idx="7">
                  <c:v>685</c:v>
                </c:pt>
              </c:numCache>
            </c:numRef>
          </c:xVal>
          <c:yVal>
            <c:numRef>
              <c:f>'MQ-6'!$C$5:$C$12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yVal>
          <c:smooth val="1"/>
        </c:ser>
        <c:axId val="162099968"/>
        <c:axId val="162101888"/>
      </c:scatterChart>
      <c:valAx>
        <c:axId val="16209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62101888"/>
        <c:crosses val="autoZero"/>
        <c:crossBetween val="midCat"/>
      </c:valAx>
      <c:valAx>
        <c:axId val="16210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62099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LPG Test 2</a:t>
            </a:r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'MQ-6'!$H$3:$H$14</c:f>
              <c:numCache>
                <c:formatCode>General</c:formatCode>
                <c:ptCount val="12"/>
                <c:pt idx="0">
                  <c:v>87</c:v>
                </c:pt>
                <c:pt idx="1">
                  <c:v>281</c:v>
                </c:pt>
                <c:pt idx="2">
                  <c:v>361</c:v>
                </c:pt>
                <c:pt idx="3">
                  <c:v>453</c:v>
                </c:pt>
                <c:pt idx="4">
                  <c:v>512</c:v>
                </c:pt>
                <c:pt idx="5">
                  <c:v>555</c:v>
                </c:pt>
                <c:pt idx="6">
                  <c:v>592</c:v>
                </c:pt>
                <c:pt idx="7">
                  <c:v>619</c:v>
                </c:pt>
                <c:pt idx="8">
                  <c:v>641</c:v>
                </c:pt>
                <c:pt idx="9">
                  <c:v>661</c:v>
                </c:pt>
                <c:pt idx="10">
                  <c:v>677</c:v>
                </c:pt>
                <c:pt idx="11">
                  <c:v>690</c:v>
                </c:pt>
              </c:numCache>
            </c:numRef>
          </c:xVal>
          <c:yVal>
            <c:numRef>
              <c:f>'MQ-6'!$I$3:$I$14</c:f>
              <c:numCache>
                <c:formatCode>General</c:formatCode>
                <c:ptCount val="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yVal>
          <c:smooth val="1"/>
        </c:ser>
        <c:axId val="162118272"/>
        <c:axId val="162132736"/>
      </c:scatterChart>
      <c:valAx>
        <c:axId val="162118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</c:title>
        <c:numFmt formatCode="General" sourceLinked="1"/>
        <c:tickLblPos val="nextTo"/>
        <c:crossAx val="162132736"/>
        <c:crosses val="autoZero"/>
        <c:crossBetween val="midCat"/>
      </c:valAx>
      <c:valAx>
        <c:axId val="162132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</c:title>
        <c:numFmt formatCode="General" sourceLinked="1"/>
        <c:tickLblPos val="nextTo"/>
        <c:crossAx val="162118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LPG Test 2 (Danger Zone)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33187970253718335"/>
                  <c:y val="5.3081073199183426E-2"/>
                </c:manualLayout>
              </c:layout>
              <c:numFmt formatCode="General" sourceLinked="0"/>
            </c:trendlineLbl>
          </c:trendline>
          <c:xVal>
            <c:numRef>
              <c:f>'MQ-6'!$H$6:$H$14</c:f>
              <c:numCache>
                <c:formatCode>General</c:formatCode>
                <c:ptCount val="9"/>
                <c:pt idx="0">
                  <c:v>453</c:v>
                </c:pt>
                <c:pt idx="1">
                  <c:v>512</c:v>
                </c:pt>
                <c:pt idx="2">
                  <c:v>555</c:v>
                </c:pt>
                <c:pt idx="3">
                  <c:v>592</c:v>
                </c:pt>
                <c:pt idx="4">
                  <c:v>619</c:v>
                </c:pt>
                <c:pt idx="5">
                  <c:v>641</c:v>
                </c:pt>
                <c:pt idx="6">
                  <c:v>661</c:v>
                </c:pt>
                <c:pt idx="7">
                  <c:v>677</c:v>
                </c:pt>
                <c:pt idx="8">
                  <c:v>690</c:v>
                </c:pt>
              </c:numCache>
            </c:numRef>
          </c:xVal>
          <c:yVal>
            <c:numRef>
              <c:f>'MQ-6'!$I$6:$I$14</c:f>
              <c:numCache>
                <c:formatCode>General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yVal>
          <c:smooth val="1"/>
        </c:ser>
        <c:axId val="162165888"/>
        <c:axId val="162167808"/>
      </c:scatterChart>
      <c:valAx>
        <c:axId val="16216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</a:t>
                </a:r>
                <a:r>
                  <a:rPr lang="en-US" baseline="0"/>
                  <a:t> Output</a:t>
                </a:r>
                <a:endParaRPr lang="en-US"/>
              </a:p>
            </c:rich>
          </c:tx>
        </c:title>
        <c:numFmt formatCode="General" sourceLinked="1"/>
        <c:tickLblPos val="nextTo"/>
        <c:crossAx val="162167808"/>
        <c:crosses val="autoZero"/>
        <c:crossBetween val="midCat"/>
      </c:valAx>
      <c:valAx>
        <c:axId val="162167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</c:title>
        <c:numFmt formatCode="General" sourceLinked="1"/>
        <c:tickLblPos val="nextTo"/>
        <c:crossAx val="162165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</a:t>
            </a:r>
            <a:r>
              <a:rPr lang="en-US" baseline="0"/>
              <a:t> Test 1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'MQ-7'!$B$3:$B$13</c:f>
              <c:numCache>
                <c:formatCode>General</c:formatCode>
                <c:ptCount val="11"/>
                <c:pt idx="0">
                  <c:v>170</c:v>
                </c:pt>
                <c:pt idx="1">
                  <c:v>480</c:v>
                </c:pt>
                <c:pt idx="2">
                  <c:v>550</c:v>
                </c:pt>
                <c:pt idx="3">
                  <c:v>605</c:v>
                </c:pt>
                <c:pt idx="4">
                  <c:v>638</c:v>
                </c:pt>
                <c:pt idx="5">
                  <c:v>658</c:v>
                </c:pt>
                <c:pt idx="6">
                  <c:v>680</c:v>
                </c:pt>
                <c:pt idx="7">
                  <c:v>701</c:v>
                </c:pt>
                <c:pt idx="8">
                  <c:v>711</c:v>
                </c:pt>
                <c:pt idx="9">
                  <c:v>723</c:v>
                </c:pt>
                <c:pt idx="10">
                  <c:v>735</c:v>
                </c:pt>
              </c:numCache>
            </c:numRef>
          </c:xVal>
          <c:yVal>
            <c:numRef>
              <c:f>'MQ-7'!$C$3:$C$13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yVal>
          <c:smooth val="1"/>
        </c:ser>
        <c:axId val="162217344"/>
        <c:axId val="162235904"/>
      </c:scatterChart>
      <c:valAx>
        <c:axId val="16221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Stable Output</a:t>
                </a:r>
              </a:p>
            </c:rich>
          </c:tx>
          <c:layout/>
        </c:title>
        <c:numFmt formatCode="General" sourceLinked="1"/>
        <c:tickLblPos val="nextTo"/>
        <c:crossAx val="162235904"/>
        <c:crosses val="autoZero"/>
        <c:crossBetween val="midCat"/>
      </c:valAx>
      <c:valAx>
        <c:axId val="162235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(ppm)</a:t>
                </a:r>
              </a:p>
            </c:rich>
          </c:tx>
          <c:layout/>
        </c:title>
        <c:numFmt formatCode="General" sourceLinked="1"/>
        <c:tickLblPos val="nextTo"/>
        <c:crossAx val="16221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76199</xdr:rowOff>
    </xdr:from>
    <xdr:to>
      <xdr:col>4</xdr:col>
      <xdr:colOff>542925</xdr:colOff>
      <xdr:row>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95249</xdr:rowOff>
    </xdr:from>
    <xdr:to>
      <xdr:col>11</xdr:col>
      <xdr:colOff>609600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28</xdr:row>
      <xdr:rowOff>171450</xdr:rowOff>
    </xdr:from>
    <xdr:to>
      <xdr:col>4</xdr:col>
      <xdr:colOff>533400</xdr:colOff>
      <xdr:row>43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114300</xdr:rowOff>
    </xdr:from>
    <xdr:to>
      <xdr:col>11</xdr:col>
      <xdr:colOff>590550</xdr:colOff>
      <xdr:row>44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180975</xdr:rowOff>
    </xdr:from>
    <xdr:to>
      <xdr:col>4</xdr:col>
      <xdr:colOff>47625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27</xdr:row>
      <xdr:rowOff>161925</xdr:rowOff>
    </xdr:from>
    <xdr:to>
      <xdr:col>4</xdr:col>
      <xdr:colOff>38100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14</xdr:row>
      <xdr:rowOff>133350</xdr:rowOff>
    </xdr:from>
    <xdr:to>
      <xdr:col>10</xdr:col>
      <xdr:colOff>219075</xdr:colOff>
      <xdr:row>29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29</xdr:row>
      <xdr:rowOff>180975</xdr:rowOff>
    </xdr:from>
    <xdr:to>
      <xdr:col>10</xdr:col>
      <xdr:colOff>219075</xdr:colOff>
      <xdr:row>44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133350</xdr:rowOff>
    </xdr:from>
    <xdr:to>
      <xdr:col>4</xdr:col>
      <xdr:colOff>19050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30</xdr:row>
      <xdr:rowOff>19050</xdr:rowOff>
    </xdr:from>
    <xdr:to>
      <xdr:col>4</xdr:col>
      <xdr:colOff>19050</xdr:colOff>
      <xdr:row>44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</xdr:colOff>
      <xdr:row>14</xdr:row>
      <xdr:rowOff>133350</xdr:rowOff>
    </xdr:from>
    <xdr:to>
      <xdr:col>9</xdr:col>
      <xdr:colOff>66675</xdr:colOff>
      <xdr:row>29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85725</xdr:colOff>
      <xdr:row>30</xdr:row>
      <xdr:rowOff>9525</xdr:rowOff>
    </xdr:from>
    <xdr:to>
      <xdr:col>9</xdr:col>
      <xdr:colOff>66675</xdr:colOff>
      <xdr:row>44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38100</xdr:rowOff>
    </xdr:from>
    <xdr:to>
      <xdr:col>4</xdr:col>
      <xdr:colOff>28575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15</xdr:row>
      <xdr:rowOff>9525</xdr:rowOff>
    </xdr:from>
    <xdr:to>
      <xdr:col>10</xdr:col>
      <xdr:colOff>485775</xdr:colOff>
      <xdr:row>29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30</xdr:row>
      <xdr:rowOff>133350</xdr:rowOff>
    </xdr:from>
    <xdr:to>
      <xdr:col>10</xdr:col>
      <xdr:colOff>485775</xdr:colOff>
      <xdr:row>45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30</xdr:row>
      <xdr:rowOff>142875</xdr:rowOff>
    </xdr:from>
    <xdr:to>
      <xdr:col>4</xdr:col>
      <xdr:colOff>38100</xdr:colOff>
      <xdr:row>45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P17" sqref="P17"/>
    </sheetView>
  </sheetViews>
  <sheetFormatPr defaultRowHeight="15"/>
  <cols>
    <col min="1" max="1" width="23.5703125" bestFit="1" customWidth="1"/>
    <col min="2" max="2" width="14.85546875" bestFit="1" customWidth="1"/>
    <col min="3" max="3" width="11.7109375" bestFit="1" customWidth="1"/>
    <col min="4" max="4" width="18.7109375" bestFit="1" customWidth="1"/>
    <col min="7" max="7" width="5.85546875" customWidth="1"/>
    <col min="8" max="8" width="23.5703125" bestFit="1" customWidth="1"/>
    <col min="9" max="9" width="14.7109375" bestFit="1" customWidth="1"/>
    <col min="10" max="10" width="6" bestFit="1" customWidth="1"/>
    <col min="11" max="11" width="18.28515625" bestFit="1" customWidth="1"/>
    <col min="12" max="12" width="10.42578125" customWidth="1"/>
  </cols>
  <sheetData>
    <row r="1" spans="1:12">
      <c r="A1" s="2" t="s">
        <v>5</v>
      </c>
      <c r="H1" s="2" t="s">
        <v>4</v>
      </c>
    </row>
    <row r="2" spans="1:12">
      <c r="A2" s="2" t="s">
        <v>0</v>
      </c>
      <c r="B2" s="2" t="s">
        <v>1</v>
      </c>
      <c r="C2" s="2" t="s">
        <v>6</v>
      </c>
      <c r="D2" s="3" t="s">
        <v>7</v>
      </c>
      <c r="H2" s="2" t="s">
        <v>0</v>
      </c>
      <c r="I2" s="2" t="s">
        <v>3</v>
      </c>
      <c r="J2" s="2" t="s">
        <v>2</v>
      </c>
      <c r="K2" s="3" t="s">
        <v>8</v>
      </c>
    </row>
    <row r="3" spans="1:12">
      <c r="A3" s="1">
        <v>0</v>
      </c>
      <c r="B3" s="1">
        <v>162</v>
      </c>
      <c r="C3" s="1">
        <v>0</v>
      </c>
      <c r="D3" s="1">
        <f>(0.0000003*(B3^4))-(0.0004*(B3^3))+(0.1498*(B3^2))-(16.072*B3)</f>
        <v>-166.2997392000002</v>
      </c>
      <c r="H3" s="1">
        <v>0</v>
      </c>
      <c r="I3" s="1">
        <v>126</v>
      </c>
      <c r="J3" s="1">
        <v>0</v>
      </c>
      <c r="K3" s="1">
        <f>(3*(10^-7)*(I3^4))-(0.0004*(I3^3))+(0.1516*(I3^2))-(13.731*I3)</f>
        <v>-47.840587199999618</v>
      </c>
    </row>
    <row r="4" spans="1:12">
      <c r="A4" s="1">
        <v>500</v>
      </c>
      <c r="B4" s="1">
        <v>487</v>
      </c>
      <c r="C4" s="1">
        <v>500</v>
      </c>
      <c r="D4" s="1">
        <f t="shared" ref="D4:D14" si="0">(0.0000003*(B4^4))-(0.0004*(B4^3))+(0.1498*(B4^2))-(16.072*B4)</f>
        <v>-1624.9286317000051</v>
      </c>
      <c r="H4" s="1">
        <v>1000</v>
      </c>
      <c r="I4" s="1">
        <v>555</v>
      </c>
      <c r="J4" s="1">
        <v>1000</v>
      </c>
      <c r="K4" s="1">
        <f t="shared" ref="K4:K12" si="1">(3*(10^-7)*(I4^4))-(0.0004*(I4^3))+(0.1516*(I4^2))-(13.731*I4)</f>
        <v>-841.84481250000499</v>
      </c>
      <c r="L4" s="2" t="s">
        <v>10</v>
      </c>
    </row>
    <row r="5" spans="1:12">
      <c r="A5" s="1">
        <v>1000</v>
      </c>
      <c r="B5" s="1">
        <v>570</v>
      </c>
      <c r="C5" s="1">
        <v>1000</v>
      </c>
      <c r="D5" s="1">
        <f t="shared" si="0"/>
        <v>-2900.2170000000024</v>
      </c>
      <c r="E5" s="2" t="s">
        <v>9</v>
      </c>
      <c r="H5" s="1">
        <v>2000</v>
      </c>
      <c r="I5" s="1">
        <v>638</v>
      </c>
      <c r="J5" s="1">
        <v>2000</v>
      </c>
      <c r="K5" s="1">
        <f t="shared" si="1"/>
        <v>-1224.6910192000032</v>
      </c>
      <c r="L5" s="1">
        <f>3.7672*EXP(0.0098*I5)</f>
        <v>1956.1470367796428</v>
      </c>
    </row>
    <row r="6" spans="1:12">
      <c r="A6" s="1">
        <v>2000</v>
      </c>
      <c r="B6" s="1">
        <v>653</v>
      </c>
      <c r="C6" s="1">
        <v>2000</v>
      </c>
      <c r="D6" s="1">
        <f t="shared" si="0"/>
        <v>-3449.5880157000174</v>
      </c>
      <c r="E6" s="1">
        <f>1.7073*EXP(0.0108*B6)</f>
        <v>1973.005266481545</v>
      </c>
      <c r="H6" s="1">
        <v>3000</v>
      </c>
      <c r="I6" s="1">
        <v>686</v>
      </c>
      <c r="J6" s="1">
        <v>3000</v>
      </c>
      <c r="K6" s="1">
        <f t="shared" si="1"/>
        <v>-770.47623520001071</v>
      </c>
      <c r="L6" s="1">
        <f t="shared" ref="L6:L13" si="2">3.7672*EXP(0.0098*I6)</f>
        <v>3131.076079906044</v>
      </c>
    </row>
    <row r="7" spans="1:12">
      <c r="A7" s="1">
        <v>3000</v>
      </c>
      <c r="B7" s="1">
        <v>696</v>
      </c>
      <c r="C7" s="1">
        <v>3000</v>
      </c>
      <c r="D7" s="1">
        <f t="shared" si="0"/>
        <v>-3084.3512832000179</v>
      </c>
      <c r="E7" s="1">
        <f t="shared" ref="E7:E14" si="3">1.7073*EXP(0.0108*B7)</f>
        <v>3139.1683128365717</v>
      </c>
      <c r="H7" s="1">
        <v>4000</v>
      </c>
      <c r="I7" s="1">
        <v>717</v>
      </c>
      <c r="J7" s="1">
        <v>4000</v>
      </c>
      <c r="K7" s="1">
        <f t="shared" si="1"/>
        <v>-63.70982370001002</v>
      </c>
      <c r="L7" s="1">
        <f t="shared" si="2"/>
        <v>4242.6019181178981</v>
      </c>
    </row>
    <row r="8" spans="1:12">
      <c r="A8" s="1">
        <v>4000</v>
      </c>
      <c r="B8" s="1">
        <v>725</v>
      </c>
      <c r="C8" s="1">
        <v>4000</v>
      </c>
      <c r="D8" s="1">
        <f t="shared" si="0"/>
        <v>-2460.3328124999989</v>
      </c>
      <c r="E8" s="1">
        <f t="shared" si="3"/>
        <v>4293.7389192384044</v>
      </c>
      <c r="H8" s="1">
        <v>5000</v>
      </c>
      <c r="I8" s="1">
        <v>741</v>
      </c>
      <c r="J8" s="1">
        <v>5000</v>
      </c>
      <c r="K8" s="1">
        <f t="shared" si="1"/>
        <v>765.38356829999429</v>
      </c>
      <c r="L8" s="1">
        <f t="shared" si="2"/>
        <v>5367.5777766812516</v>
      </c>
    </row>
    <row r="9" spans="1:12">
      <c r="A9" s="1">
        <v>5000</v>
      </c>
      <c r="B9" s="1">
        <v>745</v>
      </c>
      <c r="C9" s="1">
        <v>5000</v>
      </c>
      <c r="D9" s="1">
        <f t="shared" si="0"/>
        <v>-1812.519812500017</v>
      </c>
      <c r="E9" s="1">
        <f t="shared" si="3"/>
        <v>5328.9695874745612</v>
      </c>
      <c r="H9" s="1">
        <v>6000</v>
      </c>
      <c r="I9" s="1">
        <v>759</v>
      </c>
      <c r="J9" s="1">
        <v>6000</v>
      </c>
      <c r="K9" s="1">
        <f t="shared" si="1"/>
        <v>1574.6545682999695</v>
      </c>
      <c r="L9" s="1">
        <f t="shared" si="2"/>
        <v>6403.064737400342</v>
      </c>
    </row>
    <row r="10" spans="1:12">
      <c r="A10" s="1">
        <v>6000</v>
      </c>
      <c r="B10" s="1">
        <v>761</v>
      </c>
      <c r="C10" s="1">
        <v>6000</v>
      </c>
      <c r="D10" s="1">
        <f t="shared" si="0"/>
        <v>-1148.5588077000266</v>
      </c>
      <c r="E10" s="1">
        <f t="shared" si="3"/>
        <v>6334.1643580088012</v>
      </c>
      <c r="H10" s="1">
        <v>7000</v>
      </c>
      <c r="I10" s="1">
        <v>773</v>
      </c>
      <c r="J10" s="1">
        <v>7000</v>
      </c>
      <c r="K10" s="1">
        <f t="shared" si="1"/>
        <v>2327.6383523000059</v>
      </c>
      <c r="L10" s="1">
        <f t="shared" si="2"/>
        <v>7344.6836674987035</v>
      </c>
    </row>
    <row r="11" spans="1:12">
      <c r="A11" s="1">
        <v>7000</v>
      </c>
      <c r="B11" s="1">
        <v>774</v>
      </c>
      <c r="C11" s="1">
        <v>7000</v>
      </c>
      <c r="D11" s="1">
        <f t="shared" si="0"/>
        <v>-504.45666720000372</v>
      </c>
      <c r="E11" s="1">
        <f t="shared" si="3"/>
        <v>7288.9382909519027</v>
      </c>
      <c r="H11" s="1">
        <v>8000</v>
      </c>
      <c r="I11" s="1">
        <v>785</v>
      </c>
      <c r="J11" s="1">
        <v>8000</v>
      </c>
      <c r="K11" s="1">
        <f t="shared" si="1"/>
        <v>3066.2001874999769</v>
      </c>
      <c r="L11" s="1">
        <f t="shared" si="2"/>
        <v>8261.2568829669399</v>
      </c>
    </row>
    <row r="12" spans="1:12">
      <c r="A12" s="1">
        <v>8000</v>
      </c>
      <c r="B12" s="1">
        <v>788</v>
      </c>
      <c r="C12" s="1">
        <v>8000</v>
      </c>
      <c r="D12" s="1">
        <f t="shared" si="0"/>
        <v>302.56174079995799</v>
      </c>
      <c r="E12" s="1">
        <f t="shared" si="3"/>
        <v>8478.706445067859</v>
      </c>
      <c r="H12" s="1">
        <v>9000</v>
      </c>
      <c r="I12" s="1">
        <v>794</v>
      </c>
      <c r="J12" s="1">
        <v>9000</v>
      </c>
      <c r="K12" s="1">
        <f t="shared" si="1"/>
        <v>3680.0750288000017</v>
      </c>
      <c r="L12" s="1">
        <f t="shared" si="2"/>
        <v>9022.9988085373552</v>
      </c>
    </row>
    <row r="13" spans="1:12">
      <c r="A13" s="1">
        <v>9000</v>
      </c>
      <c r="B13" s="1">
        <v>795</v>
      </c>
      <c r="C13" s="1">
        <v>9000</v>
      </c>
      <c r="D13" s="1">
        <f t="shared" si="0"/>
        <v>752.83518749996983</v>
      </c>
      <c r="E13" s="1">
        <f t="shared" si="3"/>
        <v>9144.5483804807536</v>
      </c>
      <c r="H13" s="1">
        <v>10000</v>
      </c>
      <c r="I13" s="1">
        <v>803</v>
      </c>
      <c r="J13" s="1">
        <v>10000</v>
      </c>
      <c r="K13" s="1">
        <f>(3*(10^-7)*(I13^4))-(0.0004*(I13^3))+(0.1516*(I13^2))-(13.731*I13)</f>
        <v>4347.9945443000051</v>
      </c>
      <c r="L13" s="1">
        <f t="shared" si="2"/>
        <v>9854.9783225754527</v>
      </c>
    </row>
    <row r="14" spans="1:12">
      <c r="A14" s="1">
        <v>10000</v>
      </c>
      <c r="B14" s="1">
        <v>802</v>
      </c>
      <c r="C14" s="1">
        <v>10000</v>
      </c>
      <c r="D14" s="1">
        <f t="shared" si="0"/>
        <v>1235.7876847999942</v>
      </c>
      <c r="E14" s="1">
        <f t="shared" si="3"/>
        <v>9862.6795991500931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activeCell="N15" sqref="N15"/>
    </sheetView>
  </sheetViews>
  <sheetFormatPr defaultRowHeight="15"/>
  <cols>
    <col min="1" max="1" width="23.5703125" bestFit="1" customWidth="1"/>
    <col min="2" max="2" width="14.85546875" bestFit="1" customWidth="1"/>
    <col min="3" max="3" width="11.7109375" bestFit="1" customWidth="1"/>
    <col min="4" max="4" width="18.7109375" bestFit="1" customWidth="1"/>
    <col min="7" max="7" width="23.5703125" bestFit="1" customWidth="1"/>
    <col min="8" max="8" width="14.85546875" bestFit="1" customWidth="1"/>
    <col min="9" max="9" width="11.7109375" bestFit="1" customWidth="1"/>
    <col min="10" max="10" width="18.7109375" bestFit="1" customWidth="1"/>
    <col min="13" max="13" width="23.5703125" bestFit="1" customWidth="1"/>
    <col min="14" max="14" width="14.85546875" bestFit="1" customWidth="1"/>
    <col min="15" max="15" width="11.7109375" bestFit="1" customWidth="1"/>
    <col min="16" max="16" width="18.7109375" bestFit="1" customWidth="1"/>
  </cols>
  <sheetData>
    <row r="1" spans="1:16">
      <c r="A1" s="2" t="s">
        <v>11</v>
      </c>
      <c r="G1" s="2" t="s">
        <v>13</v>
      </c>
      <c r="M1" s="2" t="s">
        <v>13</v>
      </c>
    </row>
    <row r="2" spans="1:16">
      <c r="A2" s="2" t="s">
        <v>0</v>
      </c>
      <c r="B2" s="2" t="s">
        <v>1</v>
      </c>
      <c r="C2" s="2" t="s">
        <v>6</v>
      </c>
      <c r="D2" s="3" t="s">
        <v>7</v>
      </c>
      <c r="G2" s="2" t="s">
        <v>0</v>
      </c>
      <c r="H2" s="2" t="s">
        <v>1</v>
      </c>
      <c r="I2" s="2" t="s">
        <v>6</v>
      </c>
      <c r="J2" s="3" t="s">
        <v>7</v>
      </c>
      <c r="M2" s="2" t="s">
        <v>0</v>
      </c>
      <c r="N2" s="2" t="s">
        <v>1</v>
      </c>
      <c r="O2" s="2" t="s">
        <v>6</v>
      </c>
      <c r="P2" s="3" t="s">
        <v>7</v>
      </c>
    </row>
    <row r="3" spans="1:16">
      <c r="A3" s="1">
        <v>0</v>
      </c>
      <c r="B3" s="1">
        <v>96</v>
      </c>
      <c r="C3" s="1">
        <v>0</v>
      </c>
      <c r="D3" s="1"/>
      <c r="G3" s="1">
        <v>0</v>
      </c>
      <c r="H3" s="1">
        <v>87</v>
      </c>
      <c r="I3" s="1">
        <v>0</v>
      </c>
      <c r="J3" s="1"/>
      <c r="M3" s="1">
        <v>0</v>
      </c>
      <c r="N3" s="1">
        <v>128</v>
      </c>
      <c r="O3" s="1">
        <v>0</v>
      </c>
      <c r="P3" s="1"/>
    </row>
    <row r="4" spans="1:16">
      <c r="A4" s="1">
        <v>1000</v>
      </c>
      <c r="B4" s="1">
        <v>373</v>
      </c>
      <c r="C4" s="1">
        <v>1000</v>
      </c>
      <c r="D4" s="1"/>
      <c r="G4" s="1">
        <v>500</v>
      </c>
      <c r="H4" s="1">
        <v>281</v>
      </c>
      <c r="I4" s="1">
        <v>500</v>
      </c>
      <c r="J4" s="1"/>
      <c r="M4" s="1">
        <v>500</v>
      </c>
      <c r="N4" s="1">
        <v>378</v>
      </c>
      <c r="O4" s="1">
        <v>500</v>
      </c>
      <c r="P4" s="1"/>
    </row>
    <row r="5" spans="1:16">
      <c r="A5" s="1">
        <v>2000</v>
      </c>
      <c r="B5" s="1">
        <v>464</v>
      </c>
      <c r="C5" s="1">
        <v>2000</v>
      </c>
      <c r="D5" s="1">
        <f>96.168*EXP(0.0067*B5)</f>
        <v>2153.6011253673005</v>
      </c>
      <c r="G5" s="1">
        <v>1000</v>
      </c>
      <c r="H5" s="1">
        <v>361</v>
      </c>
      <c r="I5" s="1">
        <v>1000</v>
      </c>
      <c r="J5" s="1"/>
      <c r="M5" s="1">
        <v>1000</v>
      </c>
      <c r="N5" s="1">
        <v>463</v>
      </c>
      <c r="O5" s="1">
        <v>1000</v>
      </c>
      <c r="P5" s="1"/>
    </row>
    <row r="6" spans="1:16">
      <c r="A6" s="1">
        <v>3000</v>
      </c>
      <c r="B6" s="1">
        <v>524</v>
      </c>
      <c r="C6" s="1">
        <v>3000</v>
      </c>
      <c r="D6" s="1">
        <f t="shared" ref="D6:D12" si="0">96.168*EXP(0.0067*B6)</f>
        <v>3219.2273682629198</v>
      </c>
      <c r="G6" s="1">
        <v>2000</v>
      </c>
      <c r="H6" s="1">
        <v>453</v>
      </c>
      <c r="I6" s="1">
        <v>2000</v>
      </c>
      <c r="J6" s="1">
        <f>96.168*EXP(0.0067*H6)</f>
        <v>2000.588491483318</v>
      </c>
      <c r="M6" s="1">
        <v>2000</v>
      </c>
      <c r="N6" s="1">
        <v>550</v>
      </c>
      <c r="O6" s="1">
        <v>2000</v>
      </c>
      <c r="P6" s="1"/>
    </row>
    <row r="7" spans="1:16">
      <c r="A7" s="1">
        <v>4000</v>
      </c>
      <c r="B7" s="1">
        <v>566</v>
      </c>
      <c r="C7" s="1">
        <v>4000</v>
      </c>
      <c r="D7" s="1">
        <f t="shared" si="0"/>
        <v>4265.4231178416185</v>
      </c>
      <c r="G7" s="1">
        <v>3000</v>
      </c>
      <c r="H7" s="1">
        <v>512</v>
      </c>
      <c r="I7" s="1">
        <v>3000</v>
      </c>
      <c r="J7" s="1">
        <f t="shared" ref="J7:J14" si="1">96.168*EXP(0.0067*H7)</f>
        <v>2970.532955522197</v>
      </c>
      <c r="M7" s="1">
        <v>3000</v>
      </c>
      <c r="N7" s="1">
        <v>604</v>
      </c>
      <c r="O7" s="1">
        <v>3000</v>
      </c>
      <c r="P7" s="1"/>
    </row>
    <row r="8" spans="1:16">
      <c r="A8" s="1">
        <v>5000</v>
      </c>
      <c r="B8" s="1">
        <v>598</v>
      </c>
      <c r="C8" s="1">
        <v>5000</v>
      </c>
      <c r="D8" s="1">
        <f t="shared" si="0"/>
        <v>5285.3634286370998</v>
      </c>
      <c r="G8" s="1">
        <v>4000</v>
      </c>
      <c r="H8" s="1">
        <v>555</v>
      </c>
      <c r="I8" s="1">
        <v>4000</v>
      </c>
      <c r="J8" s="1">
        <f t="shared" si="1"/>
        <v>3962.3662433801228</v>
      </c>
      <c r="M8" s="1">
        <v>4000</v>
      </c>
      <c r="N8" s="1">
        <v>646</v>
      </c>
      <c r="O8" s="1">
        <v>4000</v>
      </c>
      <c r="P8" s="1"/>
    </row>
    <row r="9" spans="1:16">
      <c r="A9" s="1">
        <v>6000</v>
      </c>
      <c r="B9" s="1">
        <v>625</v>
      </c>
      <c r="C9" s="1">
        <v>6000</v>
      </c>
      <c r="D9" s="1">
        <f t="shared" si="0"/>
        <v>6333.4263866529991</v>
      </c>
      <c r="G9" s="1">
        <v>5000</v>
      </c>
      <c r="H9" s="1">
        <v>592</v>
      </c>
      <c r="I9" s="1">
        <v>5000</v>
      </c>
      <c r="J9" s="1">
        <f t="shared" si="1"/>
        <v>5077.1058415992356</v>
      </c>
      <c r="M9" s="1">
        <v>5000</v>
      </c>
      <c r="N9" s="1">
        <v>673</v>
      </c>
      <c r="O9" s="1">
        <v>5000</v>
      </c>
      <c r="P9" s="1"/>
    </row>
    <row r="10" spans="1:16">
      <c r="A10" s="1">
        <v>7000</v>
      </c>
      <c r="B10" s="1">
        <v>648</v>
      </c>
      <c r="C10" s="1">
        <v>7000</v>
      </c>
      <c r="D10" s="1">
        <f t="shared" si="0"/>
        <v>7388.6229874696928</v>
      </c>
      <c r="G10" s="1">
        <v>6000</v>
      </c>
      <c r="H10" s="1">
        <v>619</v>
      </c>
      <c r="I10" s="1">
        <v>6000</v>
      </c>
      <c r="J10" s="1">
        <f t="shared" si="1"/>
        <v>6083.8722898013448</v>
      </c>
      <c r="M10" s="1">
        <v>6000</v>
      </c>
      <c r="N10" s="1">
        <v>695</v>
      </c>
      <c r="O10" s="1">
        <v>6000</v>
      </c>
      <c r="P10" s="1"/>
    </row>
    <row r="11" spans="1:16">
      <c r="A11" s="1">
        <v>8000</v>
      </c>
      <c r="B11" s="1">
        <v>665</v>
      </c>
      <c r="C11" s="1">
        <v>8000</v>
      </c>
      <c r="D11" s="1">
        <f t="shared" si="0"/>
        <v>8279.9868730859271</v>
      </c>
      <c r="G11" s="1">
        <v>7000</v>
      </c>
      <c r="H11" s="1">
        <v>641</v>
      </c>
      <c r="I11" s="1">
        <v>7000</v>
      </c>
      <c r="J11" s="1">
        <f t="shared" si="1"/>
        <v>7050.0970523472715</v>
      </c>
      <c r="M11" s="1">
        <v>7000</v>
      </c>
      <c r="N11" s="1">
        <v>713</v>
      </c>
      <c r="O11" s="1">
        <v>7000</v>
      </c>
      <c r="P11" s="1"/>
    </row>
    <row r="12" spans="1:16">
      <c r="A12" s="1">
        <v>9000</v>
      </c>
      <c r="B12" s="1">
        <v>685</v>
      </c>
      <c r="C12" s="1">
        <v>9000</v>
      </c>
      <c r="D12" s="1">
        <f t="shared" si="0"/>
        <v>9467.2775374383855</v>
      </c>
      <c r="G12" s="1">
        <v>8000</v>
      </c>
      <c r="H12" s="1">
        <v>661</v>
      </c>
      <c r="I12" s="1">
        <v>8000</v>
      </c>
      <c r="J12" s="1">
        <f t="shared" si="1"/>
        <v>8061.0303474517623</v>
      </c>
      <c r="M12" s="1">
        <v>8000</v>
      </c>
      <c r="N12" s="1">
        <v>728</v>
      </c>
      <c r="O12" s="1">
        <v>8000</v>
      </c>
      <c r="P12" s="1"/>
    </row>
    <row r="13" spans="1:16">
      <c r="G13" s="1">
        <v>9000</v>
      </c>
      <c r="H13" s="1">
        <v>677</v>
      </c>
      <c r="I13" s="1">
        <v>9000</v>
      </c>
      <c r="J13" s="1">
        <f t="shared" si="1"/>
        <v>8973.1912588763589</v>
      </c>
      <c r="M13" s="1">
        <v>9000</v>
      </c>
      <c r="N13" s="1">
        <v>742</v>
      </c>
      <c r="O13" s="1">
        <v>9000</v>
      </c>
      <c r="P13" s="1"/>
    </row>
    <row r="14" spans="1:16">
      <c r="G14" s="1">
        <v>10000</v>
      </c>
      <c r="H14" s="1">
        <v>690</v>
      </c>
      <c r="I14" s="1">
        <v>10000</v>
      </c>
      <c r="J14" s="1">
        <f t="shared" si="1"/>
        <v>9789.8034821861293</v>
      </c>
      <c r="M14" s="1">
        <v>10000</v>
      </c>
      <c r="N14" s="1">
        <v>755</v>
      </c>
      <c r="O14" s="1">
        <v>10000</v>
      </c>
      <c r="P14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K33" sqref="K33"/>
    </sheetView>
  </sheetViews>
  <sheetFormatPr defaultRowHeight="15"/>
  <cols>
    <col min="1" max="1" width="23.5703125" bestFit="1" customWidth="1"/>
    <col min="2" max="2" width="14.85546875" bestFit="1" customWidth="1"/>
    <col min="3" max="3" width="11.7109375" bestFit="1" customWidth="1"/>
    <col min="4" max="4" width="18.7109375" bestFit="1" customWidth="1"/>
    <col min="6" max="6" width="23.5703125" bestFit="1" customWidth="1"/>
    <col min="7" max="7" width="14.85546875" bestFit="1" customWidth="1"/>
    <col min="8" max="8" width="11.7109375" bestFit="1" customWidth="1"/>
    <col min="9" max="9" width="18.7109375" bestFit="1" customWidth="1"/>
  </cols>
  <sheetData>
    <row r="1" spans="1:9">
      <c r="A1" s="2" t="s">
        <v>11</v>
      </c>
      <c r="F1" s="2" t="s">
        <v>13</v>
      </c>
    </row>
    <row r="2" spans="1:9">
      <c r="A2" s="2" t="s">
        <v>0</v>
      </c>
      <c r="B2" s="2" t="s">
        <v>1</v>
      </c>
      <c r="C2" s="2" t="s">
        <v>6</v>
      </c>
      <c r="D2" s="3" t="s">
        <v>7</v>
      </c>
      <c r="F2" s="2" t="s">
        <v>0</v>
      </c>
      <c r="G2" s="2" t="s">
        <v>1</v>
      </c>
      <c r="H2" s="2" t="s">
        <v>6</v>
      </c>
      <c r="I2" s="3" t="s">
        <v>7</v>
      </c>
    </row>
    <row r="3" spans="1:9">
      <c r="A3" s="1">
        <v>0</v>
      </c>
      <c r="B3" s="1">
        <v>170</v>
      </c>
      <c r="C3" s="1">
        <v>0</v>
      </c>
      <c r="D3" s="1"/>
      <c r="F3" s="1">
        <v>0</v>
      </c>
      <c r="G3" s="1">
        <v>133</v>
      </c>
      <c r="H3" s="1">
        <v>0</v>
      </c>
      <c r="I3" s="1"/>
    </row>
    <row r="4" spans="1:9">
      <c r="A4" s="1">
        <v>200</v>
      </c>
      <c r="B4" s="1">
        <v>480</v>
      </c>
      <c r="C4" s="1">
        <v>200</v>
      </c>
      <c r="D4" s="1">
        <f>2.8198*EXP(0.0089*B4)</f>
        <v>202.08046515776559</v>
      </c>
      <c r="F4" s="1">
        <v>200</v>
      </c>
      <c r="G4" s="1">
        <v>528</v>
      </c>
      <c r="H4" s="1">
        <v>200</v>
      </c>
      <c r="I4" s="1">
        <f>1.5035*EXP(0.009*G4)</f>
        <v>174.12888152396729</v>
      </c>
    </row>
    <row r="5" spans="1:9">
      <c r="A5" s="1">
        <v>400</v>
      </c>
      <c r="B5" s="1">
        <v>550</v>
      </c>
      <c r="C5" s="1">
        <v>400</v>
      </c>
      <c r="D5" s="1">
        <f t="shared" ref="D5:D13" si="0">2.8198*EXP(0.0089*B5)</f>
        <v>376.78169465169873</v>
      </c>
      <c r="F5" s="1">
        <v>400</v>
      </c>
      <c r="G5" s="1">
        <v>633</v>
      </c>
      <c r="H5" s="1">
        <v>400</v>
      </c>
      <c r="I5" s="1">
        <f t="shared" ref="I5:I13" si="1">1.5035*EXP(0.009*G5)</f>
        <v>448.0011159834844</v>
      </c>
    </row>
    <row r="6" spans="1:9">
      <c r="A6" s="1">
        <v>600</v>
      </c>
      <c r="B6" s="1">
        <v>605</v>
      </c>
      <c r="C6" s="1">
        <v>600</v>
      </c>
      <c r="D6" s="1">
        <f t="shared" si="0"/>
        <v>614.7194349920095</v>
      </c>
      <c r="F6" s="1">
        <v>600</v>
      </c>
      <c r="G6" s="1">
        <v>683</v>
      </c>
      <c r="H6" s="1">
        <v>600</v>
      </c>
      <c r="I6" s="1">
        <f t="shared" si="1"/>
        <v>702.6056093100932</v>
      </c>
    </row>
    <row r="7" spans="1:9">
      <c r="A7" s="1">
        <v>800</v>
      </c>
      <c r="B7" s="1">
        <v>638</v>
      </c>
      <c r="C7" s="1">
        <v>800</v>
      </c>
      <c r="D7" s="1">
        <f t="shared" si="0"/>
        <v>824.57323406380817</v>
      </c>
      <c r="F7" s="1">
        <v>800</v>
      </c>
      <c r="G7" s="1">
        <v>710</v>
      </c>
      <c r="H7" s="1">
        <v>800</v>
      </c>
      <c r="I7" s="1">
        <f t="shared" si="1"/>
        <v>895.87036756093266</v>
      </c>
    </row>
    <row r="8" spans="1:9">
      <c r="A8" s="1">
        <v>1000</v>
      </c>
      <c r="B8" s="1">
        <v>658</v>
      </c>
      <c r="C8" s="1">
        <v>1000</v>
      </c>
      <c r="D8" s="1">
        <f t="shared" si="0"/>
        <v>985.22097927190805</v>
      </c>
      <c r="F8" s="1">
        <v>1000</v>
      </c>
      <c r="G8" s="1">
        <v>733</v>
      </c>
      <c r="H8" s="1">
        <v>1000</v>
      </c>
      <c r="I8" s="1">
        <f t="shared" si="1"/>
        <v>1101.904938674764</v>
      </c>
    </row>
    <row r="9" spans="1:9">
      <c r="A9" s="1">
        <v>1200</v>
      </c>
      <c r="B9" s="1">
        <v>680</v>
      </c>
      <c r="C9" s="1">
        <v>1200</v>
      </c>
      <c r="D9" s="1">
        <f t="shared" si="0"/>
        <v>1198.30814338766</v>
      </c>
      <c r="F9" s="1">
        <v>1200</v>
      </c>
      <c r="G9" s="1">
        <v>744</v>
      </c>
      <c r="H9" s="1">
        <v>1200</v>
      </c>
      <c r="I9" s="1">
        <f t="shared" si="1"/>
        <v>1216.5761081083035</v>
      </c>
    </row>
    <row r="10" spans="1:9">
      <c r="A10" s="1">
        <v>1400</v>
      </c>
      <c r="B10" s="1">
        <v>701</v>
      </c>
      <c r="C10" s="1">
        <v>1400</v>
      </c>
      <c r="D10" s="1">
        <f t="shared" si="0"/>
        <v>1444.5685294896487</v>
      </c>
      <c r="F10" s="1">
        <v>1400</v>
      </c>
      <c r="G10" s="1">
        <v>758</v>
      </c>
      <c r="H10" s="1">
        <v>1400</v>
      </c>
      <c r="I10" s="1">
        <f t="shared" si="1"/>
        <v>1379.9405857864097</v>
      </c>
    </row>
    <row r="11" spans="1:9">
      <c r="A11" s="1">
        <v>1600</v>
      </c>
      <c r="B11" s="1">
        <v>711</v>
      </c>
      <c r="C11" s="1">
        <v>1600</v>
      </c>
      <c r="D11" s="1">
        <f t="shared" si="0"/>
        <v>1579.029916322906</v>
      </c>
      <c r="F11" s="1">
        <v>1600</v>
      </c>
      <c r="G11" s="1">
        <v>772</v>
      </c>
      <c r="H11" s="1">
        <v>1600</v>
      </c>
      <c r="I11" s="1">
        <f t="shared" si="1"/>
        <v>1565.241999747557</v>
      </c>
    </row>
    <row r="12" spans="1:9">
      <c r="A12" s="1">
        <v>1800</v>
      </c>
      <c r="B12" s="1">
        <v>723</v>
      </c>
      <c r="C12" s="1">
        <v>1800</v>
      </c>
      <c r="D12" s="1">
        <f t="shared" si="0"/>
        <v>1757.0050465716286</v>
      </c>
      <c r="F12" s="1">
        <v>1800</v>
      </c>
      <c r="G12" s="1">
        <v>781</v>
      </c>
      <c r="H12" s="1">
        <v>1800</v>
      </c>
      <c r="I12" s="1">
        <f t="shared" si="1"/>
        <v>1697.3028706102066</v>
      </c>
    </row>
    <row r="13" spans="1:9">
      <c r="A13" s="1">
        <v>2000</v>
      </c>
      <c r="B13" s="1">
        <v>735</v>
      </c>
      <c r="C13" s="1">
        <v>2000</v>
      </c>
      <c r="D13" s="1">
        <f t="shared" si="0"/>
        <v>1955.040054508298</v>
      </c>
      <c r="F13" s="1">
        <v>2000</v>
      </c>
      <c r="G13" s="1">
        <v>790</v>
      </c>
      <c r="H13" s="1">
        <v>2000</v>
      </c>
      <c r="I13" s="1">
        <f t="shared" si="1"/>
        <v>1840.5058355489264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F28" sqref="F28"/>
    </sheetView>
  </sheetViews>
  <sheetFormatPr defaultRowHeight="15"/>
  <cols>
    <col min="1" max="1" width="23.5703125" bestFit="1" customWidth="1"/>
    <col min="2" max="2" width="14.85546875" bestFit="1" customWidth="1"/>
    <col min="3" max="3" width="11.7109375" bestFit="1" customWidth="1"/>
    <col min="4" max="4" width="18.7109375" bestFit="1" customWidth="1"/>
    <col min="7" max="7" width="23.5703125" bestFit="1" customWidth="1"/>
    <col min="8" max="8" width="14.85546875" bestFit="1" customWidth="1"/>
    <col min="9" max="9" width="11.7109375" bestFit="1" customWidth="1"/>
    <col min="10" max="10" width="18.7109375" bestFit="1" customWidth="1"/>
  </cols>
  <sheetData>
    <row r="1" spans="1:10">
      <c r="A1" s="2" t="s">
        <v>11</v>
      </c>
      <c r="G1" s="2" t="s">
        <v>13</v>
      </c>
    </row>
    <row r="2" spans="1:10">
      <c r="A2" s="2" t="s">
        <v>0</v>
      </c>
      <c r="B2" s="2" t="s">
        <v>1</v>
      </c>
      <c r="C2" s="2" t="s">
        <v>6</v>
      </c>
      <c r="D2" s="3" t="s">
        <v>7</v>
      </c>
      <c r="G2" s="2" t="s">
        <v>0</v>
      </c>
      <c r="H2" s="2" t="s">
        <v>1</v>
      </c>
      <c r="I2" s="2" t="s">
        <v>6</v>
      </c>
      <c r="J2" s="3" t="s">
        <v>7</v>
      </c>
    </row>
    <row r="3" spans="1:10">
      <c r="A3" s="1">
        <v>0</v>
      </c>
      <c r="B3" s="1">
        <v>107</v>
      </c>
      <c r="C3" s="1">
        <v>0</v>
      </c>
      <c r="D3" s="1"/>
      <c r="G3" s="1">
        <v>0</v>
      </c>
      <c r="H3" s="1">
        <v>68</v>
      </c>
      <c r="I3" s="1">
        <v>0</v>
      </c>
      <c r="J3" s="1"/>
    </row>
    <row r="4" spans="1:10">
      <c r="A4" s="1">
        <v>500</v>
      </c>
      <c r="B4" s="1">
        <v>612</v>
      </c>
      <c r="C4" s="1">
        <v>500</v>
      </c>
      <c r="D4" s="1"/>
      <c r="E4" s="4"/>
      <c r="G4" s="1">
        <v>500</v>
      </c>
      <c r="H4" s="1">
        <v>560</v>
      </c>
      <c r="I4" s="1">
        <v>500</v>
      </c>
      <c r="J4" s="1"/>
    </row>
    <row r="5" spans="1:10">
      <c r="A5" s="1">
        <v>1000</v>
      </c>
      <c r="B5" s="1">
        <v>709</v>
      </c>
      <c r="C5" s="1">
        <v>1000</v>
      </c>
      <c r="D5" s="1"/>
      <c r="E5" s="5"/>
      <c r="G5" s="1">
        <v>1000</v>
      </c>
      <c r="H5" s="1">
        <v>669</v>
      </c>
      <c r="I5" s="1">
        <v>1000</v>
      </c>
      <c r="J5" s="1"/>
    </row>
    <row r="6" spans="1:10">
      <c r="A6" s="1">
        <v>2000</v>
      </c>
      <c r="B6" s="1">
        <v>786</v>
      </c>
      <c r="C6" s="1">
        <v>2000</v>
      </c>
      <c r="D6" s="1"/>
      <c r="E6" s="4"/>
      <c r="G6" s="1">
        <v>2000</v>
      </c>
      <c r="H6" s="1">
        <v>771</v>
      </c>
      <c r="I6" s="1">
        <v>2000</v>
      </c>
      <c r="J6" s="1"/>
    </row>
    <row r="7" spans="1:10">
      <c r="A7" s="1">
        <v>3000</v>
      </c>
      <c r="B7" s="1">
        <v>827</v>
      </c>
      <c r="C7" s="1">
        <v>3000</v>
      </c>
      <c r="D7" s="1"/>
      <c r="E7" s="4"/>
      <c r="F7" t="s">
        <v>12</v>
      </c>
      <c r="G7" s="1">
        <v>3000</v>
      </c>
      <c r="H7" s="1">
        <v>823</v>
      </c>
      <c r="I7" s="1">
        <v>3000</v>
      </c>
      <c r="J7" s="1"/>
    </row>
    <row r="8" spans="1:10">
      <c r="A8" s="1">
        <v>4000</v>
      </c>
      <c r="B8" s="1">
        <v>854</v>
      </c>
      <c r="C8" s="1">
        <v>4000</v>
      </c>
      <c r="D8" s="1">
        <f>0.0002*EXP(0.0195*B8)</f>
        <v>3414.5698620082394</v>
      </c>
      <c r="E8" s="4"/>
      <c r="G8" s="1">
        <v>4000</v>
      </c>
      <c r="H8" s="1">
        <v>853</v>
      </c>
      <c r="I8" s="1">
        <v>4000</v>
      </c>
      <c r="J8" s="1">
        <f>0.00006*EXP(0.021*H8)</f>
        <v>3611.3393884902339</v>
      </c>
    </row>
    <row r="9" spans="1:10">
      <c r="A9" s="1">
        <v>5000</v>
      </c>
      <c r="B9" s="1">
        <v>870</v>
      </c>
      <c r="C9" s="1">
        <v>5000</v>
      </c>
      <c r="D9" s="1">
        <f t="shared" ref="D9:D14" si="0">0.0002*EXP(0.0195*B9)</f>
        <v>4664.8306416595851</v>
      </c>
      <c r="E9" s="4"/>
      <c r="G9" s="1">
        <v>5000</v>
      </c>
      <c r="H9" s="1">
        <v>869</v>
      </c>
      <c r="I9" s="1">
        <v>5000</v>
      </c>
      <c r="J9" s="1">
        <f t="shared" ref="J9:J14" si="1">0.00006*EXP(0.021*H9)</f>
        <v>5053.4881381512359</v>
      </c>
    </row>
    <row r="10" spans="1:10">
      <c r="A10" s="1">
        <v>6000</v>
      </c>
      <c r="B10" s="1">
        <v>880</v>
      </c>
      <c r="C10" s="1">
        <v>6000</v>
      </c>
      <c r="D10" s="1">
        <f t="shared" si="0"/>
        <v>5669.2199289228356</v>
      </c>
      <c r="E10" s="4"/>
      <c r="G10" s="1">
        <v>6000</v>
      </c>
      <c r="H10" s="1">
        <v>877</v>
      </c>
      <c r="I10" s="1">
        <v>6000</v>
      </c>
      <c r="J10" s="1">
        <f t="shared" si="1"/>
        <v>5977.9561300935356</v>
      </c>
    </row>
    <row r="11" spans="1:10">
      <c r="A11" s="1">
        <v>7000</v>
      </c>
      <c r="B11" s="1">
        <v>888</v>
      </c>
      <c r="C11" s="1">
        <v>7000</v>
      </c>
      <c r="D11" s="1">
        <f t="shared" si="0"/>
        <v>6626.332804004287</v>
      </c>
      <c r="E11" s="4"/>
      <c r="G11" s="1">
        <v>7000</v>
      </c>
      <c r="H11" s="1">
        <v>884</v>
      </c>
      <c r="I11" s="1">
        <v>7000</v>
      </c>
      <c r="J11" s="1">
        <f t="shared" si="1"/>
        <v>6924.5891741124533</v>
      </c>
    </row>
    <row r="12" spans="1:10">
      <c r="A12" s="1">
        <v>8000</v>
      </c>
      <c r="B12" s="1">
        <v>893</v>
      </c>
      <c r="C12" s="1">
        <v>8000</v>
      </c>
      <c r="D12" s="1">
        <f t="shared" si="0"/>
        <v>7304.9450987407245</v>
      </c>
      <c r="E12" s="4"/>
      <c r="G12" s="1">
        <v>8000</v>
      </c>
      <c r="H12" s="1">
        <v>889</v>
      </c>
      <c r="I12" s="1">
        <v>8000</v>
      </c>
      <c r="J12" s="1">
        <f t="shared" si="1"/>
        <v>7691.2146680409542</v>
      </c>
    </row>
    <row r="13" spans="1:10">
      <c r="A13" s="1">
        <v>9000</v>
      </c>
      <c r="B13" s="1">
        <v>897</v>
      </c>
      <c r="C13" s="1">
        <v>9000</v>
      </c>
      <c r="D13" s="1">
        <f t="shared" si="0"/>
        <v>7897.54166658956</v>
      </c>
      <c r="E13" s="4"/>
      <c r="G13" s="1">
        <v>9000</v>
      </c>
      <c r="H13" s="1">
        <v>894</v>
      </c>
      <c r="I13" s="1">
        <v>9000</v>
      </c>
      <c r="J13" s="1">
        <f t="shared" si="1"/>
        <v>8542.7137383165245</v>
      </c>
    </row>
    <row r="14" spans="1:10">
      <c r="A14" s="1">
        <v>10000</v>
      </c>
      <c r="B14" s="1">
        <v>901</v>
      </c>
      <c r="C14" s="1">
        <v>10000</v>
      </c>
      <c r="D14" s="1">
        <f t="shared" si="0"/>
        <v>8538.2112435410909</v>
      </c>
      <c r="E14" s="4"/>
      <c r="G14" s="1">
        <v>10000</v>
      </c>
      <c r="H14" s="1">
        <v>897</v>
      </c>
      <c r="I14" s="1">
        <v>10000</v>
      </c>
      <c r="J14" s="1">
        <f t="shared" si="1"/>
        <v>9098.2194111770877</v>
      </c>
    </row>
    <row r="15" spans="1:10">
      <c r="E15" s="4"/>
    </row>
    <row r="21" spans="8:8">
      <c r="H21" t="s">
        <v>12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8B79CE89321A4F8C72BC3050B8AF31" ma:contentTypeVersion="0" ma:contentTypeDescription="Create a new document." ma:contentTypeScope="" ma:versionID="4d974f4efaca6944996c053b609cf82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rca:RCAuthoringProperties xmlns:rca="urn:sharePointPublishingRcaProperties">
  <rca:Converter rca:guid="6dfdc5b4-2a28-4a06-b0c6-ad3901e3a807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</rca:property>
    <rca:property rca:type="CreateSynchronously">True</rca:property>
    <rca:property rca:type="AllowChangeProcessingConfig">True</rca:property>
    <rca:property rca:type="ConverterSpecificSettings"/>
  </rca:Converter>
  <rca:Converter rca:guid="2798ee32-2961-4232-97dd-1a76b9aa6c6f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http://usmasvddbackus/Courses/CS/CS403</rca:property>
    <rca:property rca:type="CreateSynchronously">True</rca:property>
    <rca:property rca:type="AllowChangeProcessingConfig">True</rca:property>
    <rca:property rca:type="ConverterSpecificSettings">&lt;XslApplicatorConverterSettings Version="1" &gt;&lt;FilePlaceHolder Url="http://usmasvddbackus/Style Library/XSL Style Sheets/Rss.xsl"&gt;&lt;/FilePlaceHolder&gt;&lt;/XslApplicatorConverterSettings&gt;</rca:property>
  </rca:Converter>
</rca:RCAuthoring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3274900-F8BD-4C9D-B0CD-741B129DE05B}"/>
</file>

<file path=customXml/itemProps2.xml><?xml version="1.0" encoding="utf-8"?>
<ds:datastoreItem xmlns:ds="http://schemas.openxmlformats.org/officeDocument/2006/customXml" ds:itemID="{42C01F8C-6785-404C-A78C-96340ABCCC6C}"/>
</file>

<file path=customXml/itemProps3.xml><?xml version="1.0" encoding="utf-8"?>
<ds:datastoreItem xmlns:ds="http://schemas.openxmlformats.org/officeDocument/2006/customXml" ds:itemID="{851E0DDB-E7F7-4187-92A9-CF990D413AF5}"/>
</file>

<file path=customXml/itemProps4.xml><?xml version="1.0" encoding="utf-8"?>
<ds:datastoreItem xmlns:ds="http://schemas.openxmlformats.org/officeDocument/2006/customXml" ds:itemID="{65687841-8BE4-40FD-8C0E-CA1C555CC0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MQ-4</vt:lpstr>
      <vt:lpstr>MQ-6</vt:lpstr>
      <vt:lpstr>MQ-7</vt:lpstr>
      <vt:lpstr>MQ-8</vt:lpstr>
    </vt:vector>
  </TitlesOfParts>
  <Company>USMA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EECS</dc:creator>
  <cp:lastModifiedBy>EECS</cp:lastModifiedBy>
  <cp:lastPrinted>2014-04-15T15:46:22Z</cp:lastPrinted>
  <dcterms:created xsi:type="dcterms:W3CDTF">2014-02-21T15:55:21Z</dcterms:created>
  <dcterms:modified xsi:type="dcterms:W3CDTF">2014-05-07T15:30:03Z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0x010100F38B79CE89321A4F8C72BC3050B8AF31</vt:lpwstr>
  </property>
</Properties>
</file>