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55"/>
  </bookViews>
  <sheets>
    <sheet name="Sheet1" sheetId="1" r:id="rId1"/>
  </sheets>
  <definedNames>
    <definedName name="_xlnm.Print_Area" localSheetId="0">Sheet1!$A$1:$K$65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0" i="1" l="1"/>
  <c r="E8" i="1"/>
  <c r="B10" i="1"/>
  <c r="E5" i="1"/>
  <c r="B5" i="1"/>
</calcChain>
</file>

<file path=xl/sharedStrings.xml><?xml version="1.0" encoding="utf-8"?>
<sst xmlns="http://schemas.openxmlformats.org/spreadsheetml/2006/main" count="111" uniqueCount="62">
  <si>
    <t>Jettison time (s)</t>
  </si>
  <si>
    <t>Flight time (s)</t>
  </si>
  <si>
    <t>Time step (s)</t>
  </si>
  <si>
    <t>Payload (kg)</t>
  </si>
  <si>
    <t>Number of SRBs</t>
  </si>
  <si>
    <t>Central interstage adapter (kg)</t>
  </si>
  <si>
    <t>Cylindrical interstage adapater (kg)</t>
  </si>
  <si>
    <t>Common centaur propellant (kg)</t>
  </si>
  <si>
    <t>CFLR (kg)</t>
  </si>
  <si>
    <t>Common centaur inert mass (kg)</t>
  </si>
  <si>
    <t>Propellant (kg)</t>
  </si>
  <si>
    <t>Booster inert mass (kg)</t>
  </si>
  <si>
    <t>Sea level thrust (N)</t>
  </si>
  <si>
    <t>Vacuum thrust (N)</t>
  </si>
  <si>
    <t>Solid rocket booster force (N)</t>
  </si>
  <si>
    <t>Solid rocket booster mass (kg)</t>
  </si>
  <si>
    <t>Payload fairing (kg)</t>
  </si>
  <si>
    <t xml:space="preserve"> </t>
  </si>
  <si>
    <t>Solid rocket booster area (m^2)</t>
  </si>
  <si>
    <t>Payload area (m^2)</t>
  </si>
  <si>
    <t>Nozzle area (m^2)</t>
  </si>
  <si>
    <t>AFT Stub adapter (kg)</t>
  </si>
  <si>
    <t>Atlas V 500 Series</t>
  </si>
  <si>
    <t>Atlas V 400 Series</t>
  </si>
  <si>
    <t>Liquid rocket booster force (N)</t>
  </si>
  <si>
    <t>Liquid rocket booster area (m^2)</t>
  </si>
  <si>
    <t>Liquid rocket booster propellant (kg)</t>
  </si>
  <si>
    <t>Atlas V HLV</t>
  </si>
  <si>
    <t>Density (kg/m^3)</t>
  </si>
  <si>
    <t>Temperature (K)</t>
  </si>
  <si>
    <t>Altitude (m)</t>
  </si>
  <si>
    <t>Drag Coefficient</t>
  </si>
  <si>
    <t>Short Payload fairing (kg)</t>
  </si>
  <si>
    <t>Medium Payload fairing (kg)</t>
  </si>
  <si>
    <t>Long Payload fairing (kg)</t>
  </si>
  <si>
    <t>Options</t>
  </si>
  <si>
    <t>LPF Payload fairing (kg)</t>
  </si>
  <si>
    <t>EPF Payload fairing (kg)</t>
  </si>
  <si>
    <t>XEPF Payload fairing (kg)</t>
  </si>
  <si>
    <t>Common centaur inert mass 5x1 (kg)</t>
  </si>
  <si>
    <t>Common centaur inert mass 5x2 (kg)</t>
  </si>
  <si>
    <t>Common centaur inert mass 4x1 (kg)</t>
  </si>
  <si>
    <t>Common centaur inert mass 4x2 (kg)</t>
  </si>
  <si>
    <t>Cylindrical interstage adapter (kg)</t>
  </si>
  <si>
    <t>Interstage adapter 4x1 (kg)</t>
  </si>
  <si>
    <t>Interstage adapter 4x2 (kg)</t>
  </si>
  <si>
    <t>Liquid rocket booster inert mass (kg)</t>
  </si>
  <si>
    <t>Throttle point 1 (s)</t>
  </si>
  <si>
    <t>Throttle point 2 (s)</t>
  </si>
  <si>
    <t>Throttle point 3 (s)</t>
  </si>
  <si>
    <t>Throttle point 4 (s)</t>
  </si>
  <si>
    <t>Throttle point 5 (s)</t>
  </si>
  <si>
    <t>Throttle point 6 (s)</t>
  </si>
  <si>
    <t>Throttle point 7 (s)</t>
  </si>
  <si>
    <t>Mach Number</t>
  </si>
  <si>
    <t>Solid rocket booster side area (m^2)</t>
  </si>
  <si>
    <t>Liquid rocket booster side area (m^2)</t>
  </si>
  <si>
    <t>Main side area (m^2)</t>
  </si>
  <si>
    <t>Initial rolling time (s)</t>
  </si>
  <si>
    <t xml:space="preserve">Reference: </t>
  </si>
  <si>
    <t>Max angle (degrees)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</si>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</sst>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0" fillId="2" borderId="5" xfId="0" applyFill="1" applyBorder="1"/>
    <xf numFmtId="0" fontId="0" fillId="2" borderId="6" xfId="0" applyFill="1" applyBorder="1"/>
    <xf numFmtId="0" fontId="0" fillId="0" borderId="9" xfId="0" applyBorder="1"/>
    <xf numFmtId="0" fontId="0" fillId="0" borderId="10" xfId="0" applyBorder="1"/>
    <xf numFmtId="0" fontId="1" fillId="0" borderId="0" xfId="0" applyFont="1"/>
    <xf numFmtId="0" fontId="1" fillId="0" borderId="0" xfId="0" applyFont="1" applyFill="1"/>
    <xf numFmtId="0" fontId="1" fillId="0" borderId="2" xfId="0" applyFont="1" applyFill="1" applyBorder="1"/>
    <xf numFmtId="0" fontId="1" fillId="0" borderId="0" xfId="0" applyFont="1" applyFill="1" applyBorder="1"/>
    <xf numFmtId="0" fontId="0" fillId="0" borderId="2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A2" zoomScaleNormal="100" zoomScaleSheetLayoutView="100" workbookViewId="0">
      <selection activeCell="I6" sqref="I6"/>
    </sheetView>
  </sheetViews>
  <sheetFormatPr defaultRowHeight="15" x14ac:dyDescent="0.25"/>
  <cols>
    <col min="1" max="1" width="32.85546875" customWidth="1"/>
    <col min="2" max="3" width="15.5703125" customWidth="1"/>
    <col min="4" max="4" width="33.140625" customWidth="1"/>
    <col min="5" max="5" width="8.7109375" customWidth="1"/>
    <col min="7" max="7" width="32.42578125" customWidth="1"/>
    <col min="8" max="8" width="10.28515625" customWidth="1"/>
    <col min="11" max="11" width="10.5703125" customWidth="1"/>
  </cols>
  <sheetData>
    <row r="1" spans="1:11" x14ac:dyDescent="0.25">
      <c r="A1" s="4" t="s">
        <v>0</v>
      </c>
      <c r="B1" s="5">
        <v>115</v>
      </c>
      <c r="D1" s="4" t="s">
        <v>0</v>
      </c>
      <c r="E1" s="5">
        <v>115</v>
      </c>
      <c r="F1" s="2"/>
      <c r="G1" s="14" t="s">
        <v>0</v>
      </c>
      <c r="H1" s="15">
        <v>235.6</v>
      </c>
    </row>
    <row r="2" spans="1:11" x14ac:dyDescent="0.25">
      <c r="A2" s="6" t="s">
        <v>1</v>
      </c>
      <c r="B2" s="7">
        <v>250</v>
      </c>
      <c r="D2" s="6" t="s">
        <v>1</v>
      </c>
      <c r="E2" s="7">
        <v>250</v>
      </c>
      <c r="F2" s="2"/>
      <c r="G2" s="6" t="s">
        <v>1</v>
      </c>
      <c r="H2" s="7">
        <v>374.5</v>
      </c>
      <c r="J2" s="21"/>
      <c r="K2" t="s">
        <v>61</v>
      </c>
    </row>
    <row r="3" spans="1:11" x14ac:dyDescent="0.25">
      <c r="A3" s="6" t="s">
        <v>2</v>
      </c>
      <c r="B3" s="7">
        <v>0.1</v>
      </c>
      <c r="D3" s="6" t="s">
        <v>2</v>
      </c>
      <c r="E3" s="7">
        <v>0.1</v>
      </c>
      <c r="F3" s="2"/>
      <c r="G3" s="6" t="s">
        <v>2</v>
      </c>
      <c r="H3" s="7">
        <v>0.1</v>
      </c>
    </row>
    <row r="4" spans="1:11" x14ac:dyDescent="0.25">
      <c r="A4" s="12" t="s">
        <v>4</v>
      </c>
      <c r="B4" s="13">
        <v>3</v>
      </c>
      <c r="D4" s="12" t="s">
        <v>4</v>
      </c>
      <c r="E4" s="13">
        <v>2</v>
      </c>
      <c r="F4" s="2"/>
      <c r="G4" s="6" t="s">
        <v>4</v>
      </c>
      <c r="H4" s="7">
        <v>0</v>
      </c>
    </row>
    <row r="5" spans="1:11" x14ac:dyDescent="0.25">
      <c r="A5" s="12" t="s">
        <v>32</v>
      </c>
      <c r="B5" s="13">
        <f>IF(A5 = "Short Payload fairing (kg)", 3524, IF(A5 = "Medium Payload fairing (kg)", 4003, IF(A5 = "Long Payload fairing (kg)", 4379, 0)))</f>
        <v>3524</v>
      </c>
      <c r="D5" s="12" t="s">
        <v>37</v>
      </c>
      <c r="E5" s="13">
        <f>IF(D5 = "LPF Payload fairing (kg)", 2127, IF(D5 = "EPF Payload fairing (kg)", 2305, IF(D5 = "XEPF Payload fairing (kg)", 2487, 0)))</f>
        <v>2305</v>
      </c>
      <c r="F5" s="3"/>
      <c r="G5" s="6" t="s">
        <v>16</v>
      </c>
      <c r="H5" s="7">
        <v>4379</v>
      </c>
    </row>
    <row r="6" spans="1:11" x14ac:dyDescent="0.25">
      <c r="A6" s="6" t="s">
        <v>3</v>
      </c>
      <c r="B6" s="7">
        <v>0</v>
      </c>
      <c r="D6" s="6" t="s">
        <v>3</v>
      </c>
      <c r="E6" s="7">
        <v>0</v>
      </c>
      <c r="F6" s="2"/>
      <c r="G6" s="6" t="s">
        <v>3</v>
      </c>
      <c r="H6" s="7">
        <v>0</v>
      </c>
    </row>
    <row r="7" spans="1:11" x14ac:dyDescent="0.25">
      <c r="A7" s="6" t="s">
        <v>5</v>
      </c>
      <c r="B7" s="7">
        <v>2227</v>
      </c>
      <c r="D7" s="6" t="s">
        <v>21</v>
      </c>
      <c r="E7" s="7">
        <v>181.7</v>
      </c>
      <c r="F7" s="2"/>
      <c r="G7" s="6" t="s">
        <v>5</v>
      </c>
      <c r="H7" s="7">
        <v>2292</v>
      </c>
    </row>
    <row r="8" spans="1:11" x14ac:dyDescent="0.25">
      <c r="A8" s="6" t="s">
        <v>43</v>
      </c>
      <c r="B8" s="7">
        <v>285</v>
      </c>
      <c r="D8" s="12" t="s">
        <v>45</v>
      </c>
      <c r="E8" s="13">
        <f>IF(D8 = "Interstage adapter 4x1 (kg)", 947, IF(D8 = "Interstage adapter 4x2 (kg)", 962, 0))</f>
        <v>962</v>
      </c>
      <c r="F8" s="2"/>
      <c r="G8" s="6" t="s">
        <v>6</v>
      </c>
      <c r="H8" s="7">
        <v>282</v>
      </c>
    </row>
    <row r="9" spans="1:11" x14ac:dyDescent="0.25">
      <c r="A9" s="6" t="s">
        <v>7</v>
      </c>
      <c r="B9" s="7">
        <v>20830</v>
      </c>
      <c r="D9" s="6" t="s">
        <v>7</v>
      </c>
      <c r="E9" s="7">
        <v>20830</v>
      </c>
      <c r="F9" s="2"/>
      <c r="G9" s="6" t="s">
        <v>7</v>
      </c>
      <c r="H9" s="7">
        <v>20830</v>
      </c>
    </row>
    <row r="10" spans="1:11" x14ac:dyDescent="0.25">
      <c r="A10" s="12" t="s">
        <v>40</v>
      </c>
      <c r="B10" s="13">
        <f>IF(A10 = "Common centaur inert mass 5x1 (kg)", 2247, IF(A10 = "Common centaur inert mass 5x2 (kg)", 2462, 0))</f>
        <v>2462</v>
      </c>
      <c r="D10" s="12" t="s">
        <v>42</v>
      </c>
      <c r="E10" s="13">
        <f>IF(D10 = "Common centaur inert mass 4x1 (kg)", 2243, IF(D10 = "Common centaur inert mass 4x2 (kg)", 2458, 0))</f>
        <v>2458</v>
      </c>
      <c r="F10" s="2"/>
      <c r="G10" s="6" t="s">
        <v>9</v>
      </c>
      <c r="H10" s="7">
        <v>2316</v>
      </c>
    </row>
    <row r="11" spans="1:11" x14ac:dyDescent="0.25">
      <c r="A11" s="6" t="s">
        <v>10</v>
      </c>
      <c r="B11" s="7">
        <v>284089</v>
      </c>
      <c r="D11" s="6" t="s">
        <v>10</v>
      </c>
      <c r="E11" s="7">
        <v>284089</v>
      </c>
      <c r="F11" s="2"/>
      <c r="G11" s="6" t="s">
        <v>10</v>
      </c>
      <c r="H11" s="7">
        <v>286795</v>
      </c>
    </row>
    <row r="12" spans="1:11" x14ac:dyDescent="0.25">
      <c r="A12" s="6" t="s">
        <v>11</v>
      </c>
      <c r="B12" s="7">
        <v>21351</v>
      </c>
      <c r="D12" s="6" t="s">
        <v>11</v>
      </c>
      <c r="E12" s="7">
        <v>21054</v>
      </c>
      <c r="F12" s="2"/>
      <c r="G12" s="6" t="s">
        <v>11</v>
      </c>
      <c r="H12" s="7">
        <v>23648</v>
      </c>
    </row>
    <row r="13" spans="1:11" x14ac:dyDescent="0.25">
      <c r="A13" s="6" t="s">
        <v>15</v>
      </c>
      <c r="B13" s="7">
        <v>46697</v>
      </c>
      <c r="D13" s="6" t="s">
        <v>15</v>
      </c>
      <c r="E13" s="7">
        <v>46697</v>
      </c>
      <c r="F13" s="2"/>
      <c r="G13" s="6" t="s">
        <v>26</v>
      </c>
      <c r="H13" s="7">
        <v>286795</v>
      </c>
    </row>
    <row r="14" spans="1:11" x14ac:dyDescent="0.25">
      <c r="A14" s="6" t="s">
        <v>14</v>
      </c>
      <c r="B14" s="7">
        <v>1688400</v>
      </c>
      <c r="D14" s="6" t="s">
        <v>14</v>
      </c>
      <c r="E14" s="7">
        <v>1688400</v>
      </c>
      <c r="F14" s="2"/>
      <c r="G14" s="6" t="s">
        <v>24</v>
      </c>
      <c r="H14" s="7">
        <v>4152000</v>
      </c>
    </row>
    <row r="15" spans="1:11" x14ac:dyDescent="0.25">
      <c r="A15" s="6" t="s">
        <v>12</v>
      </c>
      <c r="B15" s="7">
        <v>3827000</v>
      </c>
      <c r="D15" s="6" t="s">
        <v>12</v>
      </c>
      <c r="E15" s="7">
        <v>3827000</v>
      </c>
      <c r="F15" s="2"/>
      <c r="G15" s="6" t="s">
        <v>12</v>
      </c>
      <c r="H15" s="7">
        <v>3827000</v>
      </c>
    </row>
    <row r="16" spans="1:11" x14ac:dyDescent="0.25">
      <c r="A16" s="6" t="s">
        <v>13</v>
      </c>
      <c r="B16" s="7">
        <v>4152000</v>
      </c>
      <c r="D16" s="6" t="s">
        <v>13</v>
      </c>
      <c r="E16" s="7">
        <v>4152000</v>
      </c>
      <c r="F16" s="2"/>
      <c r="G16" s="6" t="s">
        <v>13</v>
      </c>
      <c r="H16" s="7">
        <v>4152000</v>
      </c>
    </row>
    <row r="17" spans="1:8" x14ac:dyDescent="0.25">
      <c r="A17" s="6" t="s">
        <v>19</v>
      </c>
      <c r="B17" s="7">
        <v>22.9</v>
      </c>
      <c r="D17" s="6" t="s">
        <v>19</v>
      </c>
      <c r="E17" s="7">
        <v>13.9</v>
      </c>
      <c r="F17" s="2"/>
      <c r="G17" s="6" t="s">
        <v>19</v>
      </c>
      <c r="H17" s="7">
        <v>22.9</v>
      </c>
    </row>
    <row r="18" spans="1:8" x14ac:dyDescent="0.25">
      <c r="A18" s="6" t="s">
        <v>18</v>
      </c>
      <c r="B18" s="7">
        <v>0.98</v>
      </c>
      <c r="D18" s="6" t="s">
        <v>18</v>
      </c>
      <c r="E18" s="7">
        <v>1.76</v>
      </c>
      <c r="F18" s="2"/>
      <c r="G18" s="6" t="s">
        <v>25</v>
      </c>
      <c r="H18" s="7">
        <v>9.07</v>
      </c>
    </row>
    <row r="19" spans="1:8" x14ac:dyDescent="0.25">
      <c r="A19" s="6" t="s">
        <v>55</v>
      </c>
      <c r="B19" s="7">
        <v>31.6</v>
      </c>
      <c r="D19" s="6" t="s">
        <v>55</v>
      </c>
      <c r="E19" s="7">
        <v>31.6</v>
      </c>
      <c r="F19" s="2"/>
      <c r="G19" s="6" t="s">
        <v>56</v>
      </c>
      <c r="H19" s="7">
        <v>136.69999999999999</v>
      </c>
    </row>
    <row r="20" spans="1:8" x14ac:dyDescent="0.25">
      <c r="A20" s="6" t="s">
        <v>20</v>
      </c>
      <c r="B20" s="7">
        <v>3.2810000000000001</v>
      </c>
      <c r="D20" s="6" t="s">
        <v>20</v>
      </c>
      <c r="E20" s="7">
        <v>3.2810000000000001</v>
      </c>
      <c r="F20" s="2"/>
      <c r="G20" s="6" t="s">
        <v>20</v>
      </c>
      <c r="H20" s="7">
        <v>9.843</v>
      </c>
    </row>
    <row r="21" spans="1:8" x14ac:dyDescent="0.25">
      <c r="A21" s="8" t="s">
        <v>57</v>
      </c>
      <c r="B21" s="9">
        <v>264</v>
      </c>
      <c r="D21" s="8" t="s">
        <v>57</v>
      </c>
      <c r="E21" s="9">
        <v>264</v>
      </c>
      <c r="F21" s="2"/>
      <c r="G21" s="6" t="s">
        <v>57</v>
      </c>
      <c r="H21" s="7">
        <v>264</v>
      </c>
    </row>
    <row r="22" spans="1:8" x14ac:dyDescent="0.25">
      <c r="A22" s="6" t="s">
        <v>58</v>
      </c>
      <c r="B22" s="7">
        <v>5</v>
      </c>
      <c r="D22" s="8" t="s">
        <v>58</v>
      </c>
      <c r="E22" s="9">
        <v>5</v>
      </c>
      <c r="F22" s="2"/>
      <c r="G22" s="8" t="s">
        <v>58</v>
      </c>
      <c r="H22" s="9">
        <v>5</v>
      </c>
    </row>
    <row r="23" spans="1:8" x14ac:dyDescent="0.25">
      <c r="A23" s="6" t="s">
        <v>8</v>
      </c>
      <c r="B23" s="7">
        <v>275</v>
      </c>
      <c r="D23" s="6" t="s">
        <v>47</v>
      </c>
      <c r="E23" s="7">
        <v>100</v>
      </c>
      <c r="F23" s="2"/>
      <c r="G23" s="8" t="s">
        <v>46</v>
      </c>
      <c r="H23" s="9">
        <v>21902</v>
      </c>
    </row>
    <row r="24" spans="1:8" x14ac:dyDescent="0.25">
      <c r="A24" s="6" t="s">
        <v>47</v>
      </c>
      <c r="B24" s="7">
        <v>35</v>
      </c>
      <c r="D24" s="6" t="s">
        <v>48</v>
      </c>
      <c r="E24" s="7">
        <v>212.5</v>
      </c>
      <c r="F24" s="2"/>
      <c r="G24" s="6" t="s">
        <v>47</v>
      </c>
      <c r="H24" s="7">
        <v>60</v>
      </c>
    </row>
    <row r="25" spans="1:8" x14ac:dyDescent="0.25">
      <c r="A25" s="6" t="s">
        <v>48</v>
      </c>
      <c r="B25" s="7">
        <v>65</v>
      </c>
      <c r="D25" s="6" t="s">
        <v>49</v>
      </c>
      <c r="E25" s="7">
        <v>230</v>
      </c>
      <c r="F25" s="2"/>
      <c r="G25" s="6" t="s">
        <v>48</v>
      </c>
      <c r="H25" s="7">
        <v>100</v>
      </c>
    </row>
    <row r="26" spans="1:8" x14ac:dyDescent="0.25">
      <c r="A26" s="6" t="s">
        <v>49</v>
      </c>
      <c r="B26" s="7">
        <v>130</v>
      </c>
      <c r="D26" s="8" t="s">
        <v>60</v>
      </c>
      <c r="E26" s="9">
        <v>30</v>
      </c>
      <c r="F26" s="2"/>
      <c r="G26" s="6" t="s">
        <v>49</v>
      </c>
      <c r="H26" s="7">
        <v>220</v>
      </c>
    </row>
    <row r="27" spans="1:8" x14ac:dyDescent="0.25">
      <c r="A27" s="6" t="s">
        <v>50</v>
      </c>
      <c r="B27" s="7">
        <v>200</v>
      </c>
      <c r="D27" s="6"/>
      <c r="E27" s="7"/>
      <c r="F27" s="2"/>
      <c r="G27" s="6" t="s">
        <v>50</v>
      </c>
      <c r="H27" s="7">
        <v>230</v>
      </c>
    </row>
    <row r="28" spans="1:8" x14ac:dyDescent="0.25">
      <c r="A28" s="6" t="s">
        <v>51</v>
      </c>
      <c r="B28" s="7">
        <v>210</v>
      </c>
      <c r="D28" s="6"/>
      <c r="E28" s="7"/>
      <c r="F28" s="2"/>
      <c r="G28" s="6" t="s">
        <v>51</v>
      </c>
      <c r="H28" s="7">
        <v>320</v>
      </c>
    </row>
    <row r="29" spans="1:8" x14ac:dyDescent="0.25">
      <c r="A29" s="6" t="s">
        <v>52</v>
      </c>
      <c r="B29" s="7">
        <v>220</v>
      </c>
      <c r="D29" s="6"/>
      <c r="E29" s="7"/>
      <c r="F29" s="2"/>
      <c r="G29" s="6" t="s">
        <v>52</v>
      </c>
      <c r="H29" s="7">
        <v>340</v>
      </c>
    </row>
    <row r="30" spans="1:8" x14ac:dyDescent="0.25">
      <c r="A30" s="6" t="s">
        <v>53</v>
      </c>
      <c r="B30" s="7">
        <v>230</v>
      </c>
      <c r="D30" s="6"/>
      <c r="E30" s="7"/>
      <c r="F30" s="2"/>
      <c r="G30" s="8" t="s">
        <v>60</v>
      </c>
      <c r="H30" s="9">
        <v>40</v>
      </c>
    </row>
    <row r="31" spans="1:8" x14ac:dyDescent="0.25">
      <c r="A31" s="8" t="s">
        <v>60</v>
      </c>
      <c r="B31" s="9">
        <v>40</v>
      </c>
      <c r="D31" s="6"/>
      <c r="E31" s="7"/>
      <c r="F31" s="2"/>
      <c r="G31" s="6"/>
      <c r="H31" s="7"/>
    </row>
    <row r="32" spans="1:8" x14ac:dyDescent="0.25">
      <c r="A32" s="6"/>
      <c r="B32" s="7"/>
      <c r="D32" s="6"/>
      <c r="E32" s="7"/>
      <c r="F32" s="2"/>
      <c r="G32" s="6"/>
      <c r="H32" s="7"/>
    </row>
    <row r="33" spans="1:8" ht="15.75" thickBot="1" x14ac:dyDescent="0.3">
      <c r="A33" s="10" t="s">
        <v>22</v>
      </c>
      <c r="B33" s="11"/>
      <c r="D33" s="10" t="s">
        <v>23</v>
      </c>
      <c r="E33" s="11"/>
      <c r="F33" s="2"/>
      <c r="G33" s="10" t="s">
        <v>27</v>
      </c>
      <c r="H33" s="11"/>
    </row>
    <row r="35" spans="1:8" x14ac:dyDescent="0.25">
      <c r="A35" t="s">
        <v>59</v>
      </c>
      <c r="B35" t="s">
        <v>17</v>
      </c>
    </row>
    <row r="36" spans="1:8" x14ac:dyDescent="0.25">
      <c r="A36" s="1" t="s">
        <v>30</v>
      </c>
      <c r="B36" s="1" t="s">
        <v>29</v>
      </c>
      <c r="C36" s="1" t="s">
        <v>28</v>
      </c>
      <c r="D36" s="20"/>
      <c r="E36" s="2"/>
    </row>
    <row r="37" spans="1:8" x14ac:dyDescent="0.25">
      <c r="A37" s="1">
        <v>0</v>
      </c>
      <c r="B37" s="1">
        <v>288</v>
      </c>
      <c r="C37" s="1">
        <v>1.2250000000000001</v>
      </c>
      <c r="D37" s="17" t="s">
        <v>35</v>
      </c>
      <c r="G37" s="16">
        <v>0</v>
      </c>
    </row>
    <row r="38" spans="1:8" x14ac:dyDescent="0.25">
      <c r="A38" s="1">
        <v>5000</v>
      </c>
      <c r="B38" s="1">
        <v>255.53</v>
      </c>
      <c r="C38" s="1">
        <v>0.73640000000000005</v>
      </c>
      <c r="D38" s="18" t="s">
        <v>32</v>
      </c>
      <c r="G38" s="16">
        <v>1</v>
      </c>
    </row>
    <row r="39" spans="1:8" x14ac:dyDescent="0.25">
      <c r="A39" s="1">
        <v>10000</v>
      </c>
      <c r="B39" s="1">
        <v>223.1</v>
      </c>
      <c r="C39" s="1">
        <v>0.41349999999999998</v>
      </c>
      <c r="D39" s="18" t="s">
        <v>33</v>
      </c>
      <c r="G39" s="16">
        <v>2</v>
      </c>
    </row>
    <row r="40" spans="1:8" x14ac:dyDescent="0.25">
      <c r="A40" s="1">
        <v>15000</v>
      </c>
      <c r="B40" s="1">
        <v>216.5</v>
      </c>
      <c r="C40" s="1">
        <v>0.1948</v>
      </c>
      <c r="D40" s="18" t="s">
        <v>34</v>
      </c>
      <c r="G40" s="16">
        <v>3</v>
      </c>
    </row>
    <row r="41" spans="1:8" x14ac:dyDescent="0.25">
      <c r="A41" s="1">
        <v>20000</v>
      </c>
      <c r="B41" s="1">
        <v>216.5</v>
      </c>
      <c r="C41" s="1">
        <v>8.8910000000000003E-2</v>
      </c>
      <c r="D41" s="18" t="s">
        <v>36</v>
      </c>
      <c r="G41" s="16">
        <v>4</v>
      </c>
    </row>
    <row r="42" spans="1:8" x14ac:dyDescent="0.25">
      <c r="A42" s="1">
        <v>25000</v>
      </c>
      <c r="B42" s="1">
        <v>221.4</v>
      </c>
      <c r="C42" s="1">
        <v>4.0079999999999998E-2</v>
      </c>
      <c r="D42" s="18" t="s">
        <v>37</v>
      </c>
      <c r="G42" s="16">
        <v>5</v>
      </c>
    </row>
    <row r="43" spans="1:8" x14ac:dyDescent="0.25">
      <c r="A43" s="1">
        <v>30000</v>
      </c>
      <c r="B43" s="1">
        <v>226.36</v>
      </c>
      <c r="C43" s="1">
        <v>1.8409999999999999E-2</v>
      </c>
      <c r="D43" s="18" t="s">
        <v>38</v>
      </c>
    </row>
    <row r="44" spans="1:8" x14ac:dyDescent="0.25">
      <c r="A44" s="1">
        <v>40000</v>
      </c>
      <c r="B44" s="1">
        <v>250.2</v>
      </c>
      <c r="C44" s="1">
        <v>3.9960000000000004E-3</v>
      </c>
      <c r="D44" s="18" t="s">
        <v>39</v>
      </c>
    </row>
    <row r="45" spans="1:8" x14ac:dyDescent="0.25">
      <c r="A45" s="1">
        <v>50000</v>
      </c>
      <c r="B45" s="1">
        <v>270.5</v>
      </c>
      <c r="C45" s="1">
        <v>1.0269999999999999E-3</v>
      </c>
      <c r="D45" s="18" t="s">
        <v>40</v>
      </c>
    </row>
    <row r="46" spans="1:8" x14ac:dyDescent="0.25">
      <c r="A46" s="1">
        <v>60000</v>
      </c>
      <c r="B46" s="1">
        <v>246.81</v>
      </c>
      <c r="C46" s="1">
        <v>3.0969999999999999E-4</v>
      </c>
      <c r="D46" s="18" t="s">
        <v>41</v>
      </c>
    </row>
    <row r="47" spans="1:8" x14ac:dyDescent="0.25">
      <c r="A47" s="1">
        <v>70000</v>
      </c>
      <c r="B47" s="1">
        <v>219.43</v>
      </c>
      <c r="C47" s="1">
        <v>8.2830000000000005E-5</v>
      </c>
      <c r="D47" s="18" t="s">
        <v>42</v>
      </c>
    </row>
    <row r="48" spans="1:8" x14ac:dyDescent="0.25">
      <c r="C48" s="2"/>
      <c r="D48" s="19" t="s">
        <v>44</v>
      </c>
    </row>
    <row r="49" spans="1:4" x14ac:dyDescent="0.25">
      <c r="A49" s="1" t="s">
        <v>31</v>
      </c>
      <c r="B49" s="1" t="s">
        <v>54</v>
      </c>
      <c r="C49" s="2"/>
      <c r="D49" s="19" t="s">
        <v>45</v>
      </c>
    </row>
    <row r="50" spans="1:4" x14ac:dyDescent="0.25">
      <c r="A50" s="1">
        <v>0.4</v>
      </c>
      <c r="B50" s="1">
        <v>0</v>
      </c>
      <c r="C50" s="2"/>
      <c r="D50" s="2"/>
    </row>
    <row r="51" spans="1:4" x14ac:dyDescent="0.25">
      <c r="A51" s="1">
        <v>0.25</v>
      </c>
      <c r="B51" s="1">
        <v>0.5</v>
      </c>
      <c r="C51" s="2"/>
      <c r="D51" s="2"/>
    </row>
    <row r="52" spans="1:4" x14ac:dyDescent="0.25">
      <c r="A52" s="1">
        <v>0.5</v>
      </c>
      <c r="B52" s="1">
        <v>1</v>
      </c>
    </row>
    <row r="53" spans="1:4" x14ac:dyDescent="0.25">
      <c r="A53" s="1">
        <v>0.74</v>
      </c>
      <c r="B53" s="1">
        <v>1.5</v>
      </c>
    </row>
    <row r="54" spans="1:4" x14ac:dyDescent="0.25">
      <c r="A54" s="1">
        <v>0.6</v>
      </c>
      <c r="B54" s="1">
        <v>2</v>
      </c>
    </row>
    <row r="55" spans="1:4" x14ac:dyDescent="0.25">
      <c r="A55" s="1">
        <v>0.35</v>
      </c>
      <c r="B55" s="1">
        <v>2.5</v>
      </c>
    </row>
    <row r="56" spans="1:4" x14ac:dyDescent="0.25">
      <c r="A56" s="1">
        <v>0.27</v>
      </c>
      <c r="B56" s="1">
        <v>3</v>
      </c>
    </row>
    <row r="57" spans="1:4" x14ac:dyDescent="0.25">
      <c r="A57" s="1">
        <v>0.24</v>
      </c>
      <c r="B57" s="1">
        <v>3.5</v>
      </c>
    </row>
    <row r="58" spans="1:4" x14ac:dyDescent="0.25">
      <c r="A58" s="1">
        <v>0.22</v>
      </c>
      <c r="B58" s="1">
        <v>4</v>
      </c>
    </row>
    <row r="59" spans="1:4" x14ac:dyDescent="0.25">
      <c r="A59" s="1">
        <v>0.22</v>
      </c>
      <c r="B59" s="1">
        <v>4.5</v>
      </c>
    </row>
    <row r="60" spans="1:4" x14ac:dyDescent="0.25">
      <c r="A60" s="1">
        <v>0.22</v>
      </c>
      <c r="B60" s="1">
        <v>5</v>
      </c>
    </row>
    <row r="61" spans="1:4" x14ac:dyDescent="0.25">
      <c r="A61" s="1">
        <v>0.22</v>
      </c>
      <c r="B61" s="1">
        <v>5.5</v>
      </c>
    </row>
    <row r="62" spans="1:4" x14ac:dyDescent="0.25">
      <c r="A62" s="1">
        <v>0.22</v>
      </c>
      <c r="B62" s="1">
        <v>6</v>
      </c>
    </row>
    <row r="63" spans="1:4" x14ac:dyDescent="0.25">
      <c r="A63" s="1">
        <v>0.22</v>
      </c>
      <c r="B63" s="1">
        <v>6.5</v>
      </c>
    </row>
    <row r="64" spans="1:4" x14ac:dyDescent="0.25">
      <c r="A64" s="1">
        <v>0.24</v>
      </c>
      <c r="B64" s="1">
        <v>7</v>
      </c>
    </row>
  </sheetData>
  <dataValidations count="7">
    <dataValidation type="list" allowBlank="1" showInputMessage="1" showErrorMessage="1" sqref="A5">
      <formula1>$D$38:$D$40</formula1>
    </dataValidation>
    <dataValidation type="list" allowBlank="1" showInputMessage="1" showErrorMessage="1" sqref="D5">
      <formula1>$D$41:$D$43</formula1>
    </dataValidation>
    <dataValidation type="list" allowBlank="1" showInputMessage="1" showErrorMessage="1" sqref="A10">
      <formula1>$D$44:$D$45</formula1>
    </dataValidation>
    <dataValidation type="list" allowBlank="1" showInputMessage="1" showErrorMessage="1" sqref="D8">
      <formula1>$D$48:$D$49</formula1>
    </dataValidation>
    <dataValidation type="list" allowBlank="1" showInputMessage="1" showErrorMessage="1" sqref="D10">
      <formula1>$D$46:$D$47</formula1>
    </dataValidation>
    <dataValidation type="list" allowBlank="1" showInputMessage="1" showErrorMessage="1" sqref="B4">
      <formula1>$G$37:$G$42</formula1>
    </dataValidation>
    <dataValidation type="list" allowBlank="1" showInputMessage="1" showErrorMessage="1" sqref="E4">
      <formula1>$G$37:$G$40</formula1>
    </dataValidation>
  </dataValidations>
  <pageMargins left="0.7" right="0.7" top="0.75" bottom="0.75" header="0.3" footer="0.3"/>
  <pageSetup paperSize="9" scale="4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2018-11-07T12:41:56Z</dcterms:modified>
</cp:coreProperties>
</file>