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465" windowHeight="6360"/>
  </bookViews>
  <sheets>
    <sheet name="Pinmux" sheetId="1" r:id="rId1"/>
    <sheet name="Mode Calculato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2" l="1"/>
  <c r="D7" i="2"/>
  <c r="D6" i="2"/>
  <c r="D5" i="2"/>
  <c r="C2" i="2"/>
  <c r="D2" i="2"/>
  <c r="C6" i="2"/>
</calcChain>
</file>

<file path=xl/sharedStrings.xml><?xml version="1.0" encoding="utf-8"?>
<sst xmlns="http://schemas.openxmlformats.org/spreadsheetml/2006/main" count="319" uniqueCount="267">
  <si>
    <t>Pin</t>
  </si>
  <si>
    <t>Header</t>
  </si>
  <si>
    <t>P8_13</t>
  </si>
  <si>
    <t>$PINS</t>
  </si>
  <si>
    <t>ADDR/OFFSET</t>
  </si>
  <si>
    <t>0x824/024</t>
  </si>
  <si>
    <t>GPIO #</t>
  </si>
  <si>
    <t>Name</t>
  </si>
  <si>
    <t>EHRPWM2B</t>
  </si>
  <si>
    <t>Mode 7</t>
  </si>
  <si>
    <t>gpio0[23]</t>
  </si>
  <si>
    <t>Mode6</t>
  </si>
  <si>
    <t>Mode5</t>
  </si>
  <si>
    <t>Mode4</t>
  </si>
  <si>
    <t>Mode3</t>
  </si>
  <si>
    <t>Mode2</t>
  </si>
  <si>
    <t>Mode1</t>
  </si>
  <si>
    <t>ehrpwm2B</t>
  </si>
  <si>
    <t>P8_19</t>
  </si>
  <si>
    <t>0x820/020</t>
  </si>
  <si>
    <t>EHRPWM2A</t>
  </si>
  <si>
    <t>gpio0[22]</t>
  </si>
  <si>
    <t>ehrpwm2A</t>
  </si>
  <si>
    <t>P8_34</t>
  </si>
  <si>
    <t>0x8cc/0cc</t>
  </si>
  <si>
    <t>UART3_RTSN</t>
  </si>
  <si>
    <t>gpio2[17]</t>
  </si>
  <si>
    <t>ehrpwm1A</t>
  </si>
  <si>
    <t>P8_36</t>
  </si>
  <si>
    <t>0x8c8/0c8</t>
  </si>
  <si>
    <t>UART3_CTSN</t>
  </si>
  <si>
    <t>gpio2[16]</t>
  </si>
  <si>
    <t>ehrpwm1B</t>
  </si>
  <si>
    <t>P8_45</t>
  </si>
  <si>
    <t>0x8a0/0a0</t>
  </si>
  <si>
    <t>gpio2[6]</t>
  </si>
  <si>
    <t>GPIO2_6</t>
  </si>
  <si>
    <t>P8_46</t>
  </si>
  <si>
    <t>0x8a4/0a4</t>
  </si>
  <si>
    <t>GPIO2_7</t>
  </si>
  <si>
    <t>gpio2[7]</t>
  </si>
  <si>
    <t>P9_14</t>
  </si>
  <si>
    <t>0x848/048</t>
  </si>
  <si>
    <t>EHRPWM1A</t>
  </si>
  <si>
    <t>gpio1[18]</t>
  </si>
  <si>
    <t>ehrpwm1A_mux1</t>
  </si>
  <si>
    <t>U14</t>
  </si>
  <si>
    <t>T10</t>
  </si>
  <si>
    <t>U10</t>
  </si>
  <si>
    <t>U4</t>
  </si>
  <si>
    <t>U3</t>
  </si>
  <si>
    <t>R1</t>
  </si>
  <si>
    <t>R2</t>
  </si>
  <si>
    <t>P9_16</t>
  </si>
  <si>
    <t>0x84c/04c</t>
  </si>
  <si>
    <t>EHRPWM1B</t>
  </si>
  <si>
    <t>gpio1[19]</t>
  </si>
  <si>
    <t>ehrpwm1B_mux1</t>
  </si>
  <si>
    <t>T14</t>
  </si>
  <si>
    <t>P9_21</t>
  </si>
  <si>
    <t>0x954/154</t>
  </si>
  <si>
    <t>UART2_TXD</t>
  </si>
  <si>
    <t>gpio0[3]</t>
  </si>
  <si>
    <t>ehrpwm0B</t>
  </si>
  <si>
    <t>B17</t>
  </si>
  <si>
    <t>P9_22</t>
  </si>
  <si>
    <t>0x950/150</t>
  </si>
  <si>
    <t>gpio0[2]</t>
  </si>
  <si>
    <t>UART2_RXD</t>
  </si>
  <si>
    <t>ehrpwm0A</t>
  </si>
  <si>
    <t>A17</t>
  </si>
  <si>
    <t>P9_29</t>
  </si>
  <si>
    <t>0x994/194</t>
  </si>
  <si>
    <t>SPI1_D0</t>
  </si>
  <si>
    <t>gpio3[15]</t>
  </si>
  <si>
    <t>B13</t>
  </si>
  <si>
    <t>P9_31</t>
  </si>
  <si>
    <t>0x990/190</t>
  </si>
  <si>
    <t>SPI1_SCLK</t>
  </si>
  <si>
    <t>gpio3[14]</t>
  </si>
  <si>
    <t>A13</t>
  </si>
  <si>
    <t>Allocated (Group: mcasp0_pins)</t>
  </si>
  <si>
    <t>Allocated (Group: nxp_hdmi_bonelt_pins)</t>
  </si>
  <si>
    <t>P9_30</t>
  </si>
  <si>
    <t>0x998/198</t>
  </si>
  <si>
    <t>SPI1_D1</t>
  </si>
  <si>
    <t>gpio3[16]</t>
  </si>
  <si>
    <t>spi1_d0</t>
  </si>
  <si>
    <t>spi1_d1</t>
  </si>
  <si>
    <t>spi1_sclk</t>
  </si>
  <si>
    <t>D12</t>
  </si>
  <si>
    <t>Allocated? Mcasp0_pins? Check…</t>
  </si>
  <si>
    <t>MISO</t>
  </si>
  <si>
    <t>MOSI</t>
  </si>
  <si>
    <t>P9_28</t>
  </si>
  <si>
    <t>0x99c/19c</t>
  </si>
  <si>
    <t>gpio3[17]</t>
  </si>
  <si>
    <t>SPI1_CS0</t>
  </si>
  <si>
    <t>spi1_cs0</t>
  </si>
  <si>
    <t>C12</t>
  </si>
  <si>
    <t>P9_24</t>
  </si>
  <si>
    <t>0x984/184</t>
  </si>
  <si>
    <t>UART1_TXD</t>
  </si>
  <si>
    <t>gpio0[15]</t>
  </si>
  <si>
    <t>I2C1_SCL</t>
  </si>
  <si>
    <t>D15</t>
  </si>
  <si>
    <t>P9_26</t>
  </si>
  <si>
    <t>0x980/180</t>
  </si>
  <si>
    <t>UART1_RXD</t>
  </si>
  <si>
    <t>gpio0[14]</t>
  </si>
  <si>
    <t>I2C1_SDA</t>
  </si>
  <si>
    <t>D16</t>
  </si>
  <si>
    <t>P9_11</t>
  </si>
  <si>
    <t>0x870/070</t>
  </si>
  <si>
    <t>gpio0[30]</t>
  </si>
  <si>
    <t>UART4_RXD</t>
  </si>
  <si>
    <t>uart4_rxd_mux2</t>
  </si>
  <si>
    <t>T17</t>
  </si>
  <si>
    <t>P9_13</t>
  </si>
  <si>
    <t>0x874/074</t>
  </si>
  <si>
    <t>UART4_TXD</t>
  </si>
  <si>
    <t>gpio0[31]</t>
  </si>
  <si>
    <t>uart4_txd_mux2</t>
  </si>
  <si>
    <t>U17</t>
  </si>
  <si>
    <t>UART4</t>
  </si>
  <si>
    <t>I2C1</t>
  </si>
  <si>
    <t>SPI1</t>
  </si>
  <si>
    <t>GPIO's</t>
  </si>
  <si>
    <t>P8_07</t>
  </si>
  <si>
    <t>0x890/090</t>
  </si>
  <si>
    <t>TIMER4</t>
  </si>
  <si>
    <t>gpio2[2]</t>
  </si>
  <si>
    <t>R7</t>
  </si>
  <si>
    <t>P8_08</t>
  </si>
  <si>
    <t>0x894/094</t>
  </si>
  <si>
    <t>TIMER7</t>
  </si>
  <si>
    <t>gpio2[3]</t>
  </si>
  <si>
    <t>T7</t>
  </si>
  <si>
    <t>P8_09</t>
  </si>
  <si>
    <t>0x89c/09c</t>
  </si>
  <si>
    <t>TIMER5</t>
  </si>
  <si>
    <t>gpio2[5]</t>
  </si>
  <si>
    <t>T6</t>
  </si>
  <si>
    <t>P8_10</t>
  </si>
  <si>
    <t>0x898/098</t>
  </si>
  <si>
    <t>TIMER6</t>
  </si>
  <si>
    <t>gpio2[4]</t>
  </si>
  <si>
    <t>U6</t>
  </si>
  <si>
    <t>P8_11</t>
  </si>
  <si>
    <t>0x834/034</t>
  </si>
  <si>
    <t>GPIO1_13</t>
  </si>
  <si>
    <t>gpio1[13]</t>
  </si>
  <si>
    <t>R12</t>
  </si>
  <si>
    <t>P8_12</t>
  </si>
  <si>
    <t>0x830/030</t>
  </si>
  <si>
    <t>GPIO1_12</t>
  </si>
  <si>
    <t>gpio1[12]</t>
  </si>
  <si>
    <t>T12</t>
  </si>
  <si>
    <t>P8_14</t>
  </si>
  <si>
    <t>0x828/028</t>
  </si>
  <si>
    <t>GPIO0_26</t>
  </si>
  <si>
    <t>T11</t>
  </si>
  <si>
    <t>P8_15</t>
  </si>
  <si>
    <t>0x83c/03c</t>
  </si>
  <si>
    <t>GPIO1_15</t>
  </si>
  <si>
    <t>gpio1[15]</t>
  </si>
  <si>
    <t>gpio0[26]</t>
  </si>
  <si>
    <t>U13</t>
  </si>
  <si>
    <t>P8_16</t>
  </si>
  <si>
    <t>0x838/038</t>
  </si>
  <si>
    <t>GPIO1_14</t>
  </si>
  <si>
    <t>gpio1[14]</t>
  </si>
  <si>
    <t>V13</t>
  </si>
  <si>
    <t>P8_17</t>
  </si>
  <si>
    <t>0x82c/02c</t>
  </si>
  <si>
    <t>GPIO0_27</t>
  </si>
  <si>
    <t>gpio0[27]</t>
  </si>
  <si>
    <t>U12</t>
  </si>
  <si>
    <t>P8_18</t>
  </si>
  <si>
    <t>0x88c/08c</t>
  </si>
  <si>
    <t>GPIO2_1</t>
  </si>
  <si>
    <t>gpio2[1]</t>
  </si>
  <si>
    <t>V12</t>
  </si>
  <si>
    <t>P8_26</t>
  </si>
  <si>
    <t>0x87c/07c</t>
  </si>
  <si>
    <t>GPIO1_29</t>
  </si>
  <si>
    <t>gpio1[29]</t>
  </si>
  <si>
    <t>V6</t>
  </si>
  <si>
    <t>P9_12</t>
  </si>
  <si>
    <t>0x878/078</t>
  </si>
  <si>
    <t>GPIO1_28</t>
  </si>
  <si>
    <t>gpio1[28]</t>
  </si>
  <si>
    <t>U18</t>
  </si>
  <si>
    <t>P9_15</t>
  </si>
  <si>
    <t>0x840/040</t>
  </si>
  <si>
    <t>GPIO1_16</t>
  </si>
  <si>
    <t>gpio1[16]</t>
  </si>
  <si>
    <t>R13</t>
  </si>
  <si>
    <t>P9_17</t>
  </si>
  <si>
    <t>uart1_txd</t>
  </si>
  <si>
    <t>uart1_rxd</t>
  </si>
  <si>
    <t>0x95c/15c</t>
  </si>
  <si>
    <t>gpio0[5]</t>
  </si>
  <si>
    <t>gpio0[4]</t>
  </si>
  <si>
    <t>0x958/158</t>
  </si>
  <si>
    <t>P9_18</t>
  </si>
  <si>
    <t>A16</t>
  </si>
  <si>
    <t>B16</t>
  </si>
  <si>
    <t>P9_23</t>
  </si>
  <si>
    <t>0x844/044</t>
  </si>
  <si>
    <t>GPIO1_17</t>
  </si>
  <si>
    <t>gpio1[17]</t>
  </si>
  <si>
    <t>V14</t>
  </si>
  <si>
    <t>P9_27</t>
  </si>
  <si>
    <t>0x9a4/1a4</t>
  </si>
  <si>
    <t>GPIO3_19</t>
  </si>
  <si>
    <t>gpio3[19]</t>
  </si>
  <si>
    <t>C13</t>
  </si>
  <si>
    <t>gpmc_be1n</t>
  </si>
  <si>
    <t>gpmc_a0</t>
  </si>
  <si>
    <t>gpmc_a1</t>
  </si>
  <si>
    <t>mcasp0_fsr</t>
  </si>
  <si>
    <t>gpmc_wait0</t>
  </si>
  <si>
    <t>gpmc_wpn</t>
  </si>
  <si>
    <t>spi0_cs0</t>
  </si>
  <si>
    <t>spi0_d1</t>
  </si>
  <si>
    <t>mcasp0_ahclkr</t>
  </si>
  <si>
    <t>mcasp0_fsx</t>
  </si>
  <si>
    <t>mcasp0_axr0</t>
  </si>
  <si>
    <t>mcasp0_aclkx</t>
  </si>
  <si>
    <t>gpmc_a2</t>
  </si>
  <si>
    <t>gpmc_a3</t>
  </si>
  <si>
    <t>spi0_d0</t>
  </si>
  <si>
    <t>spi0_sclk</t>
  </si>
  <si>
    <t>gpmc_ad9</t>
  </si>
  <si>
    <t>gpmc_ad8</t>
  </si>
  <si>
    <t>lcd_data12</t>
  </si>
  <si>
    <t>lcd_data10</t>
  </si>
  <si>
    <t>lcd_data0</t>
  </si>
  <si>
    <t>lcd_data1</t>
  </si>
  <si>
    <t>Use</t>
  </si>
  <si>
    <t>gpmc_advn_ale</t>
  </si>
  <si>
    <t>gpmc_oen_ren</t>
  </si>
  <si>
    <t>gpmc_be0n_cle</t>
  </si>
  <si>
    <t>gpmc_wen</t>
  </si>
  <si>
    <t>gpmc_ad13</t>
  </si>
  <si>
    <t>gpmc_ad12</t>
  </si>
  <si>
    <t>gpmc_ad10</t>
  </si>
  <si>
    <t>gpmc_ad15</t>
  </si>
  <si>
    <t>gpmc_ad14</t>
  </si>
  <si>
    <t>gpmc_ad11</t>
  </si>
  <si>
    <t>gpmc_clk_mux0</t>
  </si>
  <si>
    <t>gpmc_csn0</t>
  </si>
  <si>
    <t>Mode0/TRM Name</t>
  </si>
  <si>
    <t>Notes</t>
  </si>
  <si>
    <t>Bit</t>
  </si>
  <si>
    <t>Binary</t>
  </si>
  <si>
    <t>Hex</t>
  </si>
  <si>
    <t>Pull Enable</t>
  </si>
  <si>
    <t>Receiver Enable</t>
  </si>
  <si>
    <t>Pull Up/Down</t>
  </si>
  <si>
    <t>Slew Slow/Fast</t>
  </si>
  <si>
    <t>Pin Mode (0-7)</t>
  </si>
  <si>
    <t>Result</t>
  </si>
  <si>
    <t>Function</t>
  </si>
  <si>
    <t>Use?</t>
  </si>
  <si>
    <t>Factory-Allocation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</si>
</sst>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Normal="100" workbookViewId="0">
      <selection activeCell="N9" sqref="N9"/>
    </sheetView>
  </sheetViews>
  <sheetFormatPr defaultRowHeight="15" x14ac:dyDescent="0.25"/>
  <cols>
    <col min="2" max="2" width="6.85546875" customWidth="1"/>
    <col min="3" max="3" width="13.28515625" customWidth="1"/>
    <col min="5" max="5" width="11.28515625" customWidth="1"/>
    <col min="7" max="7" width="16.7109375" bestFit="1" customWidth="1"/>
    <col min="9" max="9" width="10.85546875" customWidth="1"/>
    <col min="10" max="11" width="10.7109375" bestFit="1" customWidth="1"/>
    <col min="12" max="12" width="10.7109375" customWidth="1"/>
    <col min="13" max="13" width="17.85546875" bestFit="1" customWidth="1"/>
    <col min="15" max="15" width="39.140625" bestFit="1" customWidth="1"/>
  </cols>
  <sheetData>
    <row r="1" spans="1:17" x14ac:dyDescent="0.25">
      <c r="A1" t="s">
        <v>1</v>
      </c>
      <c r="B1" s="1" t="s">
        <v>3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253</v>
      </c>
      <c r="N1" t="s">
        <v>0</v>
      </c>
      <c r="O1" t="s">
        <v>266</v>
      </c>
      <c r="P1" t="s">
        <v>254</v>
      </c>
      <c r="Q1" t="s">
        <v>265</v>
      </c>
    </row>
    <row r="2" spans="1:17" x14ac:dyDescent="0.25">
      <c r="A2" t="s">
        <v>2</v>
      </c>
      <c r="B2">
        <v>9</v>
      </c>
      <c r="C2" t="s">
        <v>5</v>
      </c>
      <c r="D2">
        <v>23</v>
      </c>
      <c r="E2" t="s">
        <v>8</v>
      </c>
      <c r="F2" t="s">
        <v>10</v>
      </c>
      <c r="I2" t="s">
        <v>17</v>
      </c>
      <c r="M2" t="s">
        <v>234</v>
      </c>
      <c r="N2" t="s">
        <v>47</v>
      </c>
      <c r="Q2" t="s">
        <v>240</v>
      </c>
    </row>
    <row r="3" spans="1:17" x14ac:dyDescent="0.25">
      <c r="A3" t="s">
        <v>18</v>
      </c>
      <c r="B3">
        <v>8</v>
      </c>
      <c r="C3" t="s">
        <v>19</v>
      </c>
      <c r="D3">
        <v>22</v>
      </c>
      <c r="E3" t="s">
        <v>20</v>
      </c>
      <c r="F3" t="s">
        <v>21</v>
      </c>
      <c r="I3" t="s">
        <v>22</v>
      </c>
      <c r="M3" t="s">
        <v>235</v>
      </c>
      <c r="N3" t="s">
        <v>48</v>
      </c>
      <c r="Q3" t="s">
        <v>240</v>
      </c>
    </row>
    <row r="4" spans="1:17" x14ac:dyDescent="0.25">
      <c r="A4" t="s">
        <v>23</v>
      </c>
      <c r="B4">
        <v>51</v>
      </c>
      <c r="C4" t="s">
        <v>24</v>
      </c>
      <c r="D4">
        <v>81</v>
      </c>
      <c r="E4" t="s">
        <v>25</v>
      </c>
      <c r="F4" t="s">
        <v>26</v>
      </c>
      <c r="K4" t="s">
        <v>27</v>
      </c>
      <c r="M4" t="s">
        <v>236</v>
      </c>
      <c r="N4" t="s">
        <v>49</v>
      </c>
      <c r="O4" t="s">
        <v>82</v>
      </c>
    </row>
    <row r="5" spans="1:17" x14ac:dyDescent="0.25">
      <c r="A5" t="s">
        <v>28</v>
      </c>
      <c r="B5">
        <v>50</v>
      </c>
      <c r="C5" t="s">
        <v>29</v>
      </c>
      <c r="D5">
        <v>80</v>
      </c>
      <c r="E5" t="s">
        <v>30</v>
      </c>
      <c r="F5" t="s">
        <v>31</v>
      </c>
      <c r="K5" t="s">
        <v>32</v>
      </c>
      <c r="M5" t="s">
        <v>237</v>
      </c>
      <c r="N5" t="s">
        <v>50</v>
      </c>
      <c r="O5" t="s">
        <v>82</v>
      </c>
    </row>
    <row r="6" spans="1:17" x14ac:dyDescent="0.25">
      <c r="A6" t="s">
        <v>33</v>
      </c>
      <c r="B6">
        <v>40</v>
      </c>
      <c r="C6" t="s">
        <v>34</v>
      </c>
      <c r="D6">
        <v>70</v>
      </c>
      <c r="E6" t="s">
        <v>36</v>
      </c>
      <c r="F6" t="s">
        <v>35</v>
      </c>
      <c r="J6" t="s">
        <v>22</v>
      </c>
      <c r="M6" t="s">
        <v>238</v>
      </c>
      <c r="N6" t="s">
        <v>51</v>
      </c>
      <c r="O6" t="s">
        <v>82</v>
      </c>
    </row>
    <row r="7" spans="1:17" x14ac:dyDescent="0.25">
      <c r="A7" t="s">
        <v>37</v>
      </c>
      <c r="B7">
        <v>41</v>
      </c>
      <c r="C7" t="s">
        <v>38</v>
      </c>
      <c r="D7">
        <v>71</v>
      </c>
      <c r="E7" t="s">
        <v>39</v>
      </c>
      <c r="F7" t="s">
        <v>40</v>
      </c>
      <c r="J7" t="s">
        <v>17</v>
      </c>
      <c r="M7" t="s">
        <v>239</v>
      </c>
      <c r="N7" t="s">
        <v>52</v>
      </c>
      <c r="O7" t="s">
        <v>82</v>
      </c>
    </row>
    <row r="8" spans="1:17" x14ac:dyDescent="0.25">
      <c r="A8" t="s">
        <v>41</v>
      </c>
      <c r="B8">
        <v>18</v>
      </c>
      <c r="C8" t="s">
        <v>42</v>
      </c>
      <c r="D8">
        <v>50</v>
      </c>
      <c r="E8" t="s">
        <v>43</v>
      </c>
      <c r="F8" t="s">
        <v>44</v>
      </c>
      <c r="G8" t="s">
        <v>45</v>
      </c>
      <c r="M8" t="s">
        <v>230</v>
      </c>
      <c r="N8" t="s">
        <v>46</v>
      </c>
      <c r="Q8" t="s">
        <v>240</v>
      </c>
    </row>
    <row r="9" spans="1:17" x14ac:dyDescent="0.25">
      <c r="A9" t="s">
        <v>53</v>
      </c>
      <c r="B9">
        <v>19</v>
      </c>
      <c r="C9" t="s">
        <v>54</v>
      </c>
      <c r="D9">
        <v>51</v>
      </c>
      <c r="E9" t="s">
        <v>55</v>
      </c>
      <c r="F9" t="s">
        <v>56</v>
      </c>
      <c r="G9" t="s">
        <v>57</v>
      </c>
      <c r="M9" t="s">
        <v>231</v>
      </c>
      <c r="N9" t="s">
        <v>58</v>
      </c>
      <c r="Q9" t="s">
        <v>240</v>
      </c>
    </row>
    <row r="10" spans="1:17" x14ac:dyDescent="0.25">
      <c r="A10" t="s">
        <v>59</v>
      </c>
      <c r="B10">
        <v>85</v>
      </c>
      <c r="C10" t="s">
        <v>60</v>
      </c>
      <c r="D10">
        <v>3</v>
      </c>
      <c r="E10" t="s">
        <v>61</v>
      </c>
      <c r="F10" t="s">
        <v>62</v>
      </c>
      <c r="J10" t="s">
        <v>63</v>
      </c>
      <c r="M10" t="s">
        <v>232</v>
      </c>
      <c r="N10" t="s">
        <v>64</v>
      </c>
      <c r="Q10" t="s">
        <v>240</v>
      </c>
    </row>
    <row r="11" spans="1:17" x14ac:dyDescent="0.25">
      <c r="A11" t="s">
        <v>65</v>
      </c>
      <c r="B11">
        <v>84</v>
      </c>
      <c r="C11" t="s">
        <v>66</v>
      </c>
      <c r="D11">
        <v>2</v>
      </c>
      <c r="E11" t="s">
        <v>68</v>
      </c>
      <c r="F11" t="s">
        <v>67</v>
      </c>
      <c r="J11" t="s">
        <v>69</v>
      </c>
      <c r="M11" t="s">
        <v>233</v>
      </c>
      <c r="N11" t="s">
        <v>70</v>
      </c>
      <c r="Q11" t="s">
        <v>240</v>
      </c>
    </row>
    <row r="12" spans="1:17" x14ac:dyDescent="0.25">
      <c r="A12" t="s">
        <v>71</v>
      </c>
      <c r="B12">
        <v>101</v>
      </c>
      <c r="C12" t="s">
        <v>72</v>
      </c>
      <c r="D12">
        <v>111</v>
      </c>
      <c r="E12" t="s">
        <v>73</v>
      </c>
      <c r="F12" t="s">
        <v>74</v>
      </c>
      <c r="L12" t="s">
        <v>63</v>
      </c>
      <c r="M12" t="s">
        <v>227</v>
      </c>
      <c r="N12" t="s">
        <v>75</v>
      </c>
      <c r="O12" t="s">
        <v>81</v>
      </c>
    </row>
    <row r="13" spans="1:17" x14ac:dyDescent="0.25">
      <c r="A13" t="s">
        <v>76</v>
      </c>
      <c r="B13">
        <v>100</v>
      </c>
      <c r="C13" t="s">
        <v>77</v>
      </c>
      <c r="D13">
        <v>110</v>
      </c>
      <c r="E13" t="s">
        <v>78</v>
      </c>
      <c r="F13" t="s">
        <v>79</v>
      </c>
      <c r="L13" t="s">
        <v>69</v>
      </c>
      <c r="M13" t="s">
        <v>229</v>
      </c>
      <c r="N13" t="s">
        <v>80</v>
      </c>
      <c r="O13" t="s">
        <v>81</v>
      </c>
    </row>
    <row r="15" spans="1:17" x14ac:dyDescent="0.25">
      <c r="A15" t="s">
        <v>126</v>
      </c>
    </row>
    <row r="16" spans="1:17" x14ac:dyDescent="0.25">
      <c r="A16" t="s">
        <v>94</v>
      </c>
      <c r="B16">
        <v>103</v>
      </c>
      <c r="C16" t="s">
        <v>95</v>
      </c>
      <c r="D16">
        <v>113</v>
      </c>
      <c r="E16" t="s">
        <v>97</v>
      </c>
      <c r="F16" t="s">
        <v>96</v>
      </c>
      <c r="J16" t="s">
        <v>98</v>
      </c>
      <c r="M16" t="s">
        <v>226</v>
      </c>
      <c r="N16" t="s">
        <v>99</v>
      </c>
      <c r="O16" t="s">
        <v>81</v>
      </c>
      <c r="Q16" t="s">
        <v>240</v>
      </c>
    </row>
    <row r="17" spans="1:17" x14ac:dyDescent="0.25">
      <c r="A17" t="s">
        <v>71</v>
      </c>
      <c r="B17">
        <v>101</v>
      </c>
      <c r="C17" t="s">
        <v>72</v>
      </c>
      <c r="D17">
        <v>111</v>
      </c>
      <c r="E17" t="s">
        <v>73</v>
      </c>
      <c r="F17" t="s">
        <v>74</v>
      </c>
      <c r="J17" t="s">
        <v>87</v>
      </c>
      <c r="M17" t="s">
        <v>227</v>
      </c>
      <c r="N17" t="s">
        <v>75</v>
      </c>
      <c r="O17" t="s">
        <v>81</v>
      </c>
      <c r="P17" t="s">
        <v>92</v>
      </c>
      <c r="Q17" t="s">
        <v>240</v>
      </c>
    </row>
    <row r="18" spans="1:17" x14ac:dyDescent="0.25">
      <c r="A18" t="s">
        <v>83</v>
      </c>
      <c r="B18">
        <v>102</v>
      </c>
      <c r="C18" t="s">
        <v>84</v>
      </c>
      <c r="D18">
        <v>112</v>
      </c>
      <c r="E18" t="s">
        <v>85</v>
      </c>
      <c r="F18" t="s">
        <v>86</v>
      </c>
      <c r="J18" t="s">
        <v>88</v>
      </c>
      <c r="M18" t="s">
        <v>228</v>
      </c>
      <c r="N18" t="s">
        <v>90</v>
      </c>
      <c r="O18" t="s">
        <v>91</v>
      </c>
      <c r="P18" t="s">
        <v>93</v>
      </c>
      <c r="Q18" t="s">
        <v>240</v>
      </c>
    </row>
    <row r="19" spans="1:17" x14ac:dyDescent="0.25">
      <c r="A19" t="s">
        <v>76</v>
      </c>
      <c r="B19">
        <v>100</v>
      </c>
      <c r="C19" t="s">
        <v>77</v>
      </c>
      <c r="D19">
        <v>110</v>
      </c>
      <c r="E19" t="s">
        <v>78</v>
      </c>
      <c r="F19" t="s">
        <v>79</v>
      </c>
      <c r="J19" t="s">
        <v>89</v>
      </c>
      <c r="M19" t="s">
        <v>229</v>
      </c>
      <c r="N19" t="s">
        <v>80</v>
      </c>
      <c r="O19" t="s">
        <v>81</v>
      </c>
      <c r="Q19" t="s">
        <v>240</v>
      </c>
    </row>
    <row r="21" spans="1:17" x14ac:dyDescent="0.25">
      <c r="A21" t="s">
        <v>125</v>
      </c>
    </row>
    <row r="22" spans="1:17" x14ac:dyDescent="0.25">
      <c r="A22" t="s">
        <v>198</v>
      </c>
      <c r="B22">
        <v>87</v>
      </c>
      <c r="C22" t="s">
        <v>201</v>
      </c>
      <c r="D22">
        <v>5</v>
      </c>
      <c r="E22" t="s">
        <v>104</v>
      </c>
      <c r="F22" t="s">
        <v>202</v>
      </c>
      <c r="K22" t="s">
        <v>104</v>
      </c>
      <c r="M22" t="s">
        <v>224</v>
      </c>
      <c r="N22" t="s">
        <v>206</v>
      </c>
      <c r="Q22" t="s">
        <v>240</v>
      </c>
    </row>
    <row r="23" spans="1:17" x14ac:dyDescent="0.25">
      <c r="A23" t="s">
        <v>205</v>
      </c>
      <c r="B23">
        <v>86</v>
      </c>
      <c r="C23" t="s">
        <v>204</v>
      </c>
      <c r="D23">
        <v>4</v>
      </c>
      <c r="E23" t="s">
        <v>110</v>
      </c>
      <c r="F23" t="s">
        <v>203</v>
      </c>
      <c r="K23" t="s">
        <v>110</v>
      </c>
      <c r="M23" t="s">
        <v>225</v>
      </c>
      <c r="N23" t="s">
        <v>207</v>
      </c>
      <c r="Q23" t="s">
        <v>240</v>
      </c>
    </row>
    <row r="25" spans="1:17" x14ac:dyDescent="0.25">
      <c r="A25" t="s">
        <v>124</v>
      </c>
    </row>
    <row r="26" spans="1:17" x14ac:dyDescent="0.25">
      <c r="A26" t="s">
        <v>112</v>
      </c>
      <c r="B26">
        <v>28</v>
      </c>
      <c r="C26" t="s">
        <v>113</v>
      </c>
      <c r="D26">
        <v>30</v>
      </c>
      <c r="E26" t="s">
        <v>115</v>
      </c>
      <c r="F26" t="s">
        <v>114</v>
      </c>
      <c r="G26" t="s">
        <v>116</v>
      </c>
      <c r="M26" t="s">
        <v>222</v>
      </c>
      <c r="N26" t="s">
        <v>117</v>
      </c>
    </row>
    <row r="27" spans="1:17" x14ac:dyDescent="0.25">
      <c r="A27" t="s">
        <v>118</v>
      </c>
      <c r="B27">
        <v>29</v>
      </c>
      <c r="C27" t="s">
        <v>119</v>
      </c>
      <c r="D27">
        <v>31</v>
      </c>
      <c r="E27" t="s">
        <v>120</v>
      </c>
      <c r="F27" t="s">
        <v>121</v>
      </c>
      <c r="G27" t="s">
        <v>122</v>
      </c>
      <c r="M27" t="s">
        <v>223</v>
      </c>
      <c r="N27" t="s">
        <v>123</v>
      </c>
    </row>
    <row r="28" spans="1:17" x14ac:dyDescent="0.25">
      <c r="A28" t="s">
        <v>100</v>
      </c>
      <c r="B28">
        <v>97</v>
      </c>
      <c r="C28" t="s">
        <v>101</v>
      </c>
      <c r="D28">
        <v>15</v>
      </c>
      <c r="E28" t="s">
        <v>102</v>
      </c>
      <c r="F28" t="s">
        <v>103</v>
      </c>
      <c r="M28" t="s">
        <v>199</v>
      </c>
      <c r="N28" t="s">
        <v>105</v>
      </c>
    </row>
    <row r="29" spans="1:17" x14ac:dyDescent="0.25">
      <c r="A29" t="s">
        <v>106</v>
      </c>
      <c r="B29">
        <v>96</v>
      </c>
      <c r="C29" t="s">
        <v>107</v>
      </c>
      <c r="D29">
        <v>14</v>
      </c>
      <c r="E29" t="s">
        <v>108</v>
      </c>
      <c r="F29" t="s">
        <v>109</v>
      </c>
      <c r="M29" t="s">
        <v>200</v>
      </c>
      <c r="N29" t="s">
        <v>111</v>
      </c>
    </row>
    <row r="31" spans="1:17" x14ac:dyDescent="0.25">
      <c r="A31" t="s">
        <v>127</v>
      </c>
    </row>
    <row r="32" spans="1:17" x14ac:dyDescent="0.25">
      <c r="A32" t="s">
        <v>128</v>
      </c>
      <c r="B32">
        <v>36</v>
      </c>
      <c r="C32" t="s">
        <v>129</v>
      </c>
      <c r="D32">
        <v>66</v>
      </c>
      <c r="E32" t="s">
        <v>130</v>
      </c>
      <c r="F32" t="s">
        <v>131</v>
      </c>
      <c r="M32" t="s">
        <v>241</v>
      </c>
      <c r="N32" t="s">
        <v>132</v>
      </c>
      <c r="Q32" t="s">
        <v>240</v>
      </c>
    </row>
    <row r="33" spans="1:17" x14ac:dyDescent="0.25">
      <c r="A33" t="s">
        <v>133</v>
      </c>
      <c r="B33">
        <v>37</v>
      </c>
      <c r="C33" t="s">
        <v>134</v>
      </c>
      <c r="D33">
        <v>67</v>
      </c>
      <c r="E33" t="s">
        <v>135</v>
      </c>
      <c r="F33" t="s">
        <v>136</v>
      </c>
      <c r="M33" t="s">
        <v>242</v>
      </c>
      <c r="N33" t="s">
        <v>137</v>
      </c>
      <c r="Q33" t="s">
        <v>240</v>
      </c>
    </row>
    <row r="34" spans="1:17" x14ac:dyDescent="0.25">
      <c r="A34" t="s">
        <v>138</v>
      </c>
      <c r="B34">
        <v>39</v>
      </c>
      <c r="C34" t="s">
        <v>139</v>
      </c>
      <c r="D34">
        <v>69</v>
      </c>
      <c r="E34" t="s">
        <v>140</v>
      </c>
      <c r="F34" t="s">
        <v>141</v>
      </c>
      <c r="M34" t="s">
        <v>243</v>
      </c>
      <c r="N34" t="s">
        <v>142</v>
      </c>
      <c r="Q34" t="s">
        <v>240</v>
      </c>
    </row>
    <row r="35" spans="1:17" x14ac:dyDescent="0.25">
      <c r="A35" t="s">
        <v>143</v>
      </c>
      <c r="B35">
        <v>38</v>
      </c>
      <c r="C35" t="s">
        <v>144</v>
      </c>
      <c r="D35">
        <v>68</v>
      </c>
      <c r="E35" t="s">
        <v>145</v>
      </c>
      <c r="F35" t="s">
        <v>146</v>
      </c>
      <c r="M35" t="s">
        <v>244</v>
      </c>
      <c r="N35" t="s">
        <v>147</v>
      </c>
      <c r="Q35" t="s">
        <v>240</v>
      </c>
    </row>
    <row r="36" spans="1:17" x14ac:dyDescent="0.25">
      <c r="A36" t="s">
        <v>148</v>
      </c>
      <c r="B36">
        <v>13</v>
      </c>
      <c r="C36" t="s">
        <v>149</v>
      </c>
      <c r="D36">
        <v>45</v>
      </c>
      <c r="E36" t="s">
        <v>150</v>
      </c>
      <c r="F36" t="s">
        <v>151</v>
      </c>
      <c r="M36" t="s">
        <v>245</v>
      </c>
      <c r="N36" t="s">
        <v>152</v>
      </c>
      <c r="Q36" t="s">
        <v>240</v>
      </c>
    </row>
    <row r="37" spans="1:17" x14ac:dyDescent="0.25">
      <c r="A37" t="s">
        <v>153</v>
      </c>
      <c r="B37">
        <v>12</v>
      </c>
      <c r="C37" t="s">
        <v>154</v>
      </c>
      <c r="D37">
        <v>44</v>
      </c>
      <c r="E37" t="s">
        <v>155</v>
      </c>
      <c r="F37" t="s">
        <v>156</v>
      </c>
      <c r="M37" t="s">
        <v>246</v>
      </c>
      <c r="N37" t="s">
        <v>157</v>
      </c>
      <c r="Q37" t="s">
        <v>240</v>
      </c>
    </row>
    <row r="38" spans="1:17" x14ac:dyDescent="0.25">
      <c r="A38" t="s">
        <v>158</v>
      </c>
      <c r="B38">
        <v>10</v>
      </c>
      <c r="C38" t="s">
        <v>159</v>
      </c>
      <c r="D38">
        <v>26</v>
      </c>
      <c r="E38" t="s">
        <v>160</v>
      </c>
      <c r="F38" t="s">
        <v>166</v>
      </c>
      <c r="M38" t="s">
        <v>247</v>
      </c>
      <c r="N38" t="s">
        <v>161</v>
      </c>
      <c r="Q38" t="s">
        <v>240</v>
      </c>
    </row>
    <row r="39" spans="1:17" x14ac:dyDescent="0.25">
      <c r="A39" t="s">
        <v>162</v>
      </c>
      <c r="B39">
        <v>15</v>
      </c>
      <c r="C39" t="s">
        <v>163</v>
      </c>
      <c r="D39">
        <v>47</v>
      </c>
      <c r="E39" t="s">
        <v>164</v>
      </c>
      <c r="F39" t="s">
        <v>165</v>
      </c>
      <c r="M39" t="s">
        <v>248</v>
      </c>
      <c r="N39" t="s">
        <v>167</v>
      </c>
      <c r="Q39" t="s">
        <v>240</v>
      </c>
    </row>
    <row r="40" spans="1:17" x14ac:dyDescent="0.25">
      <c r="A40" t="s">
        <v>168</v>
      </c>
      <c r="B40">
        <v>14</v>
      </c>
      <c r="C40" t="s">
        <v>169</v>
      </c>
      <c r="D40">
        <v>46</v>
      </c>
      <c r="E40" t="s">
        <v>170</v>
      </c>
      <c r="F40" t="s">
        <v>171</v>
      </c>
      <c r="M40" t="s">
        <v>249</v>
      </c>
      <c r="N40" t="s">
        <v>172</v>
      </c>
      <c r="Q40" t="s">
        <v>240</v>
      </c>
    </row>
    <row r="41" spans="1:17" x14ac:dyDescent="0.25">
      <c r="A41" t="s">
        <v>173</v>
      </c>
      <c r="B41">
        <v>11</v>
      </c>
      <c r="C41" t="s">
        <v>174</v>
      </c>
      <c r="D41">
        <v>27</v>
      </c>
      <c r="E41" t="s">
        <v>175</v>
      </c>
      <c r="F41" t="s">
        <v>176</v>
      </c>
      <c r="M41" t="s">
        <v>250</v>
      </c>
      <c r="N41" t="s">
        <v>177</v>
      </c>
      <c r="Q41" t="s">
        <v>240</v>
      </c>
    </row>
    <row r="42" spans="1:17" x14ac:dyDescent="0.25">
      <c r="A42" t="s">
        <v>178</v>
      </c>
      <c r="B42">
        <v>35</v>
      </c>
      <c r="C42" t="s">
        <v>179</v>
      </c>
      <c r="D42">
        <v>65</v>
      </c>
      <c r="E42" t="s">
        <v>180</v>
      </c>
      <c r="F42" t="s">
        <v>181</v>
      </c>
      <c r="M42" t="s">
        <v>251</v>
      </c>
      <c r="N42" t="s">
        <v>182</v>
      </c>
      <c r="Q42" t="s">
        <v>240</v>
      </c>
    </row>
    <row r="43" spans="1:17" x14ac:dyDescent="0.25">
      <c r="A43" t="s">
        <v>183</v>
      </c>
      <c r="B43">
        <v>31</v>
      </c>
      <c r="C43" t="s">
        <v>184</v>
      </c>
      <c r="D43">
        <v>61</v>
      </c>
      <c r="E43" t="s">
        <v>185</v>
      </c>
      <c r="F43" t="s">
        <v>186</v>
      </c>
      <c r="M43" t="s">
        <v>252</v>
      </c>
      <c r="N43" t="s">
        <v>187</v>
      </c>
      <c r="Q43" t="s">
        <v>240</v>
      </c>
    </row>
    <row r="44" spans="1:17" x14ac:dyDescent="0.25">
      <c r="A44" t="s">
        <v>188</v>
      </c>
      <c r="B44">
        <v>30</v>
      </c>
      <c r="C44" t="s">
        <v>189</v>
      </c>
      <c r="D44">
        <v>60</v>
      </c>
      <c r="E44" t="s">
        <v>190</v>
      </c>
      <c r="F44" t="s">
        <v>191</v>
      </c>
      <c r="M44" t="s">
        <v>218</v>
      </c>
      <c r="N44" t="s">
        <v>192</v>
      </c>
      <c r="Q44" t="s">
        <v>240</v>
      </c>
    </row>
    <row r="45" spans="1:17" x14ac:dyDescent="0.25">
      <c r="A45" t="s">
        <v>193</v>
      </c>
      <c r="B45">
        <v>16</v>
      </c>
      <c r="C45" t="s">
        <v>194</v>
      </c>
      <c r="D45">
        <v>48</v>
      </c>
      <c r="E45" t="s">
        <v>195</v>
      </c>
      <c r="F45" t="s">
        <v>196</v>
      </c>
      <c r="M45" t="s">
        <v>219</v>
      </c>
      <c r="N45" t="s">
        <v>197</v>
      </c>
      <c r="Q45" t="s">
        <v>240</v>
      </c>
    </row>
    <row r="46" spans="1:17" x14ac:dyDescent="0.25">
      <c r="A46" t="s">
        <v>208</v>
      </c>
      <c r="B46">
        <v>17</v>
      </c>
      <c r="C46" t="s">
        <v>209</v>
      </c>
      <c r="D46">
        <v>49</v>
      </c>
      <c r="E46" t="s">
        <v>210</v>
      </c>
      <c r="F46" t="s">
        <v>211</v>
      </c>
      <c r="M46" t="s">
        <v>220</v>
      </c>
      <c r="N46" t="s">
        <v>212</v>
      </c>
      <c r="Q46" t="s">
        <v>240</v>
      </c>
    </row>
    <row r="47" spans="1:17" x14ac:dyDescent="0.25">
      <c r="A47" t="s">
        <v>213</v>
      </c>
      <c r="B47">
        <v>105</v>
      </c>
      <c r="C47" t="s">
        <v>214</v>
      </c>
      <c r="D47">
        <v>115</v>
      </c>
      <c r="E47" t="s">
        <v>215</v>
      </c>
      <c r="F47" t="s">
        <v>216</v>
      </c>
      <c r="M47" t="s">
        <v>221</v>
      </c>
      <c r="N47" t="s">
        <v>217</v>
      </c>
      <c r="Q47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3" max="3" width="8" customWidth="1"/>
    <col min="4" max="4" width="19.140625" customWidth="1"/>
    <col min="5" max="5" width="16.7109375" customWidth="1"/>
  </cols>
  <sheetData>
    <row r="1" spans="1:5" x14ac:dyDescent="0.25">
      <c r="A1" s="2" t="s">
        <v>255</v>
      </c>
      <c r="B1" s="2" t="s">
        <v>256</v>
      </c>
      <c r="C1" s="2" t="s">
        <v>257</v>
      </c>
      <c r="D1" s="2" t="s">
        <v>263</v>
      </c>
      <c r="E1" s="2" t="s">
        <v>264</v>
      </c>
    </row>
    <row r="2" spans="1:5" x14ac:dyDescent="0.25">
      <c r="A2" s="2">
        <v>0</v>
      </c>
      <c r="B2" s="2">
        <v>1</v>
      </c>
      <c r="C2" s="5" t="str">
        <f>DEC2HEX(1*B2+2*B3+4*B4+8*B5)</f>
        <v>F</v>
      </c>
      <c r="D2" s="4">
        <f>1*B2+2*B3+4*B4</f>
        <v>7</v>
      </c>
      <c r="E2" s="5" t="s">
        <v>262</v>
      </c>
    </row>
    <row r="3" spans="1:5" x14ac:dyDescent="0.25">
      <c r="A3" s="2">
        <v>1</v>
      </c>
      <c r="B3" s="2">
        <v>1</v>
      </c>
      <c r="C3" s="5"/>
      <c r="D3" s="4"/>
      <c r="E3" s="5"/>
    </row>
    <row r="4" spans="1:5" x14ac:dyDescent="0.25">
      <c r="A4" s="2">
        <v>2</v>
      </c>
      <c r="B4" s="2">
        <v>1</v>
      </c>
      <c r="C4" s="5"/>
      <c r="D4" s="4"/>
      <c r="E4" s="5"/>
    </row>
    <row r="5" spans="1:5" x14ac:dyDescent="0.25">
      <c r="A5" s="2">
        <v>3</v>
      </c>
      <c r="B5" s="2">
        <v>1</v>
      </c>
      <c r="C5" s="5"/>
      <c r="D5" s="3" t="str">
        <f>IF(B5=1,"Pull Disabled","Pull Enabled")</f>
        <v>Pull Disabled</v>
      </c>
      <c r="E5" s="2" t="s">
        <v>258</v>
      </c>
    </row>
    <row r="6" spans="1:5" x14ac:dyDescent="0.25">
      <c r="A6" s="2">
        <v>4</v>
      </c>
      <c r="B6" s="2">
        <v>0</v>
      </c>
      <c r="C6" s="5" t="str">
        <f>DEC2HEX(1*B6+2*B7+4*B8)</f>
        <v>2</v>
      </c>
      <c r="D6" s="3" t="str">
        <f>IF(B6=1,"Pull Up","Pull Down")</f>
        <v>Pull Down</v>
      </c>
      <c r="E6" s="2" t="s">
        <v>260</v>
      </c>
    </row>
    <row r="7" spans="1:5" x14ac:dyDescent="0.25">
      <c r="A7" s="2">
        <v>5</v>
      </c>
      <c r="B7" s="2">
        <v>1</v>
      </c>
      <c r="C7" s="5"/>
      <c r="D7" s="3" t="str">
        <f>IF(B7=1,"Receive Enabled","Receive Disabled")</f>
        <v>Receive Enabled</v>
      </c>
      <c r="E7" s="2" t="s">
        <v>259</v>
      </c>
    </row>
    <row r="8" spans="1:5" x14ac:dyDescent="0.25">
      <c r="A8" s="2">
        <v>6</v>
      </c>
      <c r="B8" s="2">
        <v>0</v>
      </c>
      <c r="C8" s="5"/>
      <c r="D8" s="3" t="str">
        <f>IF(B8=1,"Slew Slow","Slew Fast")</f>
        <v>Slew Fast</v>
      </c>
      <c r="E8" s="2" t="s">
        <v>261</v>
      </c>
    </row>
  </sheetData>
  <mergeCells count="4">
    <mergeCell ref="D2:D4"/>
    <mergeCell ref="E2:E4"/>
    <mergeCell ref="C2:C5"/>
    <mergeCell ref="C6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Pinmux</vt:lpstr>
      <vt:lpstr>Mode Calculator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2014-06-04T05:47:01Z</dcterms:modified>
</cp:coreProperties>
</file>