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drawings/drawing5.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drawings/drawing6.xml" ContentType="application/vnd.openxmlformats-officedocument.drawing+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d.docs.live.net/5dc458ee1ee5682a/Desktop/Excel/"/>
    </mc:Choice>
  </mc:AlternateContent>
  <xr:revisionPtr revIDLastSave="8" documentId="8_{2A806075-0064-433F-AB6A-FCBE39A977BF}" xr6:coauthVersionLast="47" xr6:coauthVersionMax="47" xr10:uidLastSave="{5C629E3A-B340-4016-86B0-86B88E00D89A}"/>
  <bookViews>
    <workbookView xWindow="-120" yWindow="-120" windowWidth="20730" windowHeight="11160" xr2:uid="{00000000-000D-0000-FFFF-FFFF00000000}"/>
  </bookViews>
  <sheets>
    <sheet name="Expenses by months" sheetId="2" r:id="rId1"/>
    <sheet name="Expenses by category" sheetId="4" r:id="rId2"/>
    <sheet name="Count of expenses" sheetId="5" r:id="rId3"/>
    <sheet name="Expenses vs income" sheetId="13" r:id="rId4"/>
    <sheet name="Raw Data for Dashboard" sheetId="1" r:id="rId5"/>
    <sheet name="Q4 2022 DASHBOARD" sheetId="7" r:id="rId6"/>
    <sheet name="Budget vs Actual" sheetId="16" r:id="rId7"/>
  </sheets>
  <definedNames>
    <definedName name="_xlnm._FilterDatabase" localSheetId="4" hidden="1">'Raw Data for Dashboard'!$A$1:$F$73</definedName>
    <definedName name="Category">Rawdata[Category]</definedName>
    <definedName name="Slicer_Category">#N/A</definedName>
    <definedName name="Slicer_Months">#N/A</definedName>
    <definedName name="Slicer_Payment_Method">#N/A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3" i="1" l="1"/>
  <c r="G7" i="16"/>
  <c r="I7" i="16" s="1"/>
  <c r="F12" i="16"/>
  <c r="G8" i="16"/>
  <c r="I8" i="16" s="1"/>
  <c r="G9" i="16"/>
  <c r="I9" i="16" s="1"/>
  <c r="G10" i="16"/>
  <c r="I10" i="16" s="1"/>
  <c r="G11" i="16"/>
  <c r="I11" i="16" s="1"/>
  <c r="G4" i="1"/>
  <c r="G5" i="1" s="1"/>
  <c r="G6" i="1" s="1"/>
  <c r="G7" i="1" s="1"/>
  <c r="G8" i="1" s="1"/>
  <c r="G9" i="1" s="1"/>
  <c r="G10" i="1" s="1"/>
  <c r="G11" i="1" s="1"/>
  <c r="G12" i="1" s="1"/>
  <c r="G13" i="1" s="1"/>
  <c r="G14" i="1" s="1"/>
  <c r="G15" i="1" s="1"/>
  <c r="G16" i="1" s="1"/>
  <c r="G17" i="1" s="1"/>
  <c r="G18" i="1" s="1"/>
  <c r="G19" i="1" s="1"/>
  <c r="G20" i="1" s="1"/>
  <c r="G21" i="1" s="1"/>
  <c r="G22" i="1" s="1"/>
  <c r="G23" i="1" s="1"/>
  <c r="G24" i="1" s="1"/>
  <c r="G25" i="1" s="1"/>
  <c r="G26" i="1" s="1"/>
  <c r="G27" i="1" s="1"/>
  <c r="G28" i="1" s="1"/>
  <c r="G29" i="1" s="1"/>
  <c r="G30" i="1" s="1"/>
  <c r="G31" i="1" s="1"/>
  <c r="G32" i="1" s="1"/>
  <c r="G33" i="1" s="1"/>
  <c r="G34" i="1" s="1"/>
  <c r="G35" i="1" s="1"/>
  <c r="G36" i="1" s="1"/>
  <c r="G37" i="1" s="1"/>
  <c r="G38" i="1" s="1"/>
  <c r="G39" i="1" s="1"/>
  <c r="G40" i="1" s="1"/>
  <c r="G41" i="1" s="1"/>
  <c r="G42" i="1" s="1"/>
  <c r="G43" i="1" s="1"/>
  <c r="G44" i="1" s="1"/>
  <c r="G45" i="1" s="1"/>
  <c r="G46" i="1" s="1"/>
  <c r="G47" i="1" s="1"/>
  <c r="G48" i="1" s="1"/>
  <c r="G49" i="1" s="1"/>
  <c r="G50" i="1" s="1"/>
  <c r="G51" i="1" s="1"/>
  <c r="G52" i="1" s="1"/>
  <c r="G53" i="1" s="1"/>
  <c r="G54" i="1" s="1"/>
  <c r="G55" i="1" s="1"/>
  <c r="G56" i="1" s="1"/>
  <c r="G57" i="1" s="1"/>
  <c r="G58" i="1" s="1"/>
  <c r="G59" i="1" s="1"/>
  <c r="G60" i="1" s="1"/>
  <c r="G61" i="1" s="1"/>
  <c r="G62" i="1" s="1"/>
  <c r="G63" i="1" s="1"/>
  <c r="G64" i="1" s="1"/>
  <c r="G65" i="1" s="1"/>
  <c r="G66" i="1" s="1"/>
  <c r="G67" i="1" s="1"/>
  <c r="G68" i="1" s="1"/>
  <c r="G69" i="1" s="1"/>
  <c r="G70" i="1" s="1"/>
  <c r="G71" i="1" s="1"/>
  <c r="G72" i="1" s="1"/>
  <c r="G73" i="1" s="1"/>
  <c r="C5" i="13"/>
  <c r="H11" i="16" l="1"/>
  <c r="G12" i="16"/>
  <c r="H10" i="16"/>
  <c r="H9" i="16"/>
  <c r="H8" i="16"/>
  <c r="H7" i="16"/>
  <c r="H12" i="16" s="1"/>
</calcChain>
</file>

<file path=xl/sharedStrings.xml><?xml version="1.0" encoding="utf-8"?>
<sst xmlns="http://schemas.openxmlformats.org/spreadsheetml/2006/main" count="334" uniqueCount="68">
  <si>
    <t>Date</t>
  </si>
  <si>
    <t>Description</t>
  </si>
  <si>
    <t>Category</t>
  </si>
  <si>
    <t>Payment Method</t>
  </si>
  <si>
    <t>Amount</t>
  </si>
  <si>
    <t>Salary</t>
  </si>
  <si>
    <t>Income</t>
  </si>
  <si>
    <t>Credit Card</t>
  </si>
  <si>
    <t>Date night with Amiyah</t>
  </si>
  <si>
    <t>Flexing</t>
  </si>
  <si>
    <t>Expenses</t>
  </si>
  <si>
    <t>Lunch at Shiro</t>
  </si>
  <si>
    <t>Food &amp; Drinks</t>
  </si>
  <si>
    <t>Cash</t>
  </si>
  <si>
    <t>10Alytics Training</t>
  </si>
  <si>
    <t>Personal Development</t>
  </si>
  <si>
    <t>Breakfast at KFC</t>
  </si>
  <si>
    <t>Lunch at Chicken Republic</t>
  </si>
  <si>
    <t>Tennis Racket</t>
  </si>
  <si>
    <t>Night at club</t>
  </si>
  <si>
    <t>Coffee at Starbucks</t>
  </si>
  <si>
    <t>Petrol for car</t>
  </si>
  <si>
    <t>Housing &amp; Utilities</t>
  </si>
  <si>
    <t>Gym subscription</t>
  </si>
  <si>
    <t>McDonald's brunch</t>
  </si>
  <si>
    <t>Spotify subscription</t>
  </si>
  <si>
    <t>Lunch at Buzz</t>
  </si>
  <si>
    <t>Mainland Block Party</t>
  </si>
  <si>
    <t>2 shirts and 4 trousers</t>
  </si>
  <si>
    <t>Clothing</t>
  </si>
  <si>
    <t>House Rent</t>
  </si>
  <si>
    <t>Internet and Phone Subscription</t>
  </si>
  <si>
    <t>Coffee at Buzz</t>
  </si>
  <si>
    <t>Movie at cinema</t>
  </si>
  <si>
    <t>Grocery shopping</t>
  </si>
  <si>
    <t>Microsoft Office Purchase</t>
  </si>
  <si>
    <t>Breakfast at Chicken Republic</t>
  </si>
  <si>
    <t>Deodorant and Perfume purchase</t>
  </si>
  <si>
    <t>Birthday party</t>
  </si>
  <si>
    <t>Udemy course</t>
  </si>
  <si>
    <t>Sneakers purchase</t>
  </si>
  <si>
    <t>Business School Training</t>
  </si>
  <si>
    <t>New books purchase</t>
  </si>
  <si>
    <t>Shawarma at Yaba - Lunch</t>
  </si>
  <si>
    <t>Christmas bonus</t>
  </si>
  <si>
    <t>Interest from Investment</t>
  </si>
  <si>
    <t>Davido's concert</t>
  </si>
  <si>
    <t>Games Night contribution</t>
  </si>
  <si>
    <t>Boat cruise</t>
  </si>
  <si>
    <t>Christmas house decoration</t>
  </si>
  <si>
    <t>Apple watch purchase</t>
  </si>
  <si>
    <t>Dinner at Eko Hotel</t>
  </si>
  <si>
    <t>Lunch at Kapadoccia</t>
  </si>
  <si>
    <t>Laptop Repair</t>
  </si>
  <si>
    <t>Fund Class</t>
  </si>
  <si>
    <t>Balance</t>
  </si>
  <si>
    <t>Sum of Amount</t>
  </si>
  <si>
    <t>Grand Total</t>
  </si>
  <si>
    <t>Nov</t>
  </si>
  <si>
    <t>Months</t>
  </si>
  <si>
    <t>Count of Amount</t>
  </si>
  <si>
    <t>category</t>
  </si>
  <si>
    <t>Fund class</t>
  </si>
  <si>
    <t>Q4 2022 Budget vs Actual</t>
  </si>
  <si>
    <t>Categories</t>
  </si>
  <si>
    <t>Budget</t>
  </si>
  <si>
    <t>Actual</t>
  </si>
  <si>
    <t>Over/under spend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</si>
</sst>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466]\ * #,##0_-;\-[$₦-466]\ * #,##0_-;_-[$₦-466]\ * &quot;-&quot;_-;_-@_-"/>
    <numFmt numFmtId="165" formatCode="[$₦-466]\ #,##0"/>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3">
    <xf numFmtId="0" fontId="0" fillId="0" borderId="0" xfId="0"/>
    <xf numFmtId="14" fontId="0" fillId="0" borderId="0" xfId="0" applyNumberFormat="1"/>
    <xf numFmtId="43" fontId="0" fillId="0" borderId="0" xfId="1" applyFont="1"/>
    <xf numFmtId="164" fontId="0" fillId="0" borderId="0" xfId="1" applyNumberFormat="1" applyFont="1"/>
    <xf numFmtId="0" fontId="0" fillId="0" borderId="0" xfId="0" pivotButton="1"/>
    <xf numFmtId="0" fontId="0" fillId="0" borderId="0" xfId="0" applyAlignment="1">
      <alignment horizontal="left"/>
    </xf>
    <xf numFmtId="165" fontId="0" fillId="0" borderId="0" xfId="0" applyNumberFormat="1"/>
    <xf numFmtId="0" fontId="0" fillId="2" borderId="0" xfId="0" applyFill="1"/>
    <xf numFmtId="0" fontId="0" fillId="2" borderId="0" xfId="0" applyFill="1" applyAlignment="1">
      <alignment horizontal="center" vertical="center"/>
    </xf>
    <xf numFmtId="9" fontId="0" fillId="0" borderId="0" xfId="2" applyFont="1"/>
    <xf numFmtId="0" fontId="0" fillId="0" borderId="1" xfId="0" applyBorder="1"/>
    <xf numFmtId="43" fontId="0" fillId="0" borderId="1" xfId="0" applyNumberFormat="1" applyBorder="1"/>
    <xf numFmtId="0" fontId="0" fillId="0" borderId="2" xfId="0" applyBorder="1" applyAlignment="1">
      <alignment horizontal="center"/>
    </xf>
  </cellXfs>
  <cellStyles count="3">
    <cellStyle name="Comma" xfId="1" builtinId="3"/>
    <cellStyle name="Normal" xfId="0" builtinId="0"/>
    <cellStyle name="Percent" xfId="2" builtinId="5"/>
  </cellStyles>
  <dxfs count="4">
    <dxf>
      <font>
        <color rgb="FF9C0006"/>
      </font>
      <fill>
        <patternFill>
          <bgColor rgb="FFFFC7CE"/>
        </patternFill>
      </fill>
    </dxf>
    <dxf>
      <font>
        <color rgb="FF006100"/>
      </font>
      <fill>
        <patternFill>
          <bgColor rgb="FFC6EFCE"/>
        </patternFill>
      </fill>
    </dxf>
    <dxf>
      <font>
        <b val="0"/>
        <i val="0"/>
        <strike val="0"/>
        <condense val="0"/>
        <extend val="0"/>
        <outline val="0"/>
        <shadow val="0"/>
        <u val="none"/>
        <vertAlign val="baseline"/>
        <sz val="11"/>
        <color theme="1"/>
        <name val="Calibri"/>
        <family val="2"/>
        <scheme val="minor"/>
      </font>
      <numFmt numFmtId="164" formatCode="_-[$₦-466]\ * #,##0_-;\-[$₦-466]\ * #,##0_-;_-[$₦-466]\ * &quot;-&quot;_-;_-@_-"/>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[RawFile for Dashboard_10Alytics_Feb 2023 (1).xlsx]Expenses by months!Expenses by month</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EXPENSES BY MONTHS</a:t>
            </a:r>
          </a:p>
          <a:p>
            <a:pPr>
              <a:defRPr/>
            </a:pPr>
            <a:endParaRPr lang="en-US"/>
          </a:p>
        </c:rich>
      </c:tx>
      <c:layout>
        <c:manualLayout>
          <c:xMode val="edge"/>
          <c:yMode val="edge"/>
          <c:x val="0.29527777777777775"/>
          <c:y val="7.40740740740740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'Expenses by months'!$B$3</c:f>
              <c:strCache>
                <c:ptCount val="1"/>
                <c:pt idx="0">
                  <c:v>Total</c:v>
                </c:pt>
              </c:strCache>
            </c:strRef>
          </c:tx>
          <c:spPr>
            <a:solidFill>
              <a:schemeClr val="accent1">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'Expenses by months'!$A$4:$A$5</c:f>
              <c:strCache>
                <c:ptCount val="1"/>
                <c:pt idx="0">
                  <c:v>Nov</c:v>
                </c:pt>
              </c:strCache>
            </c:strRef>
          </c:cat>
          <c:val>
            <c:numRef>
              <c:f>'Expenses by months'!$B$4:$B$5</c:f>
              <c:numCache>
                <c:formatCode>[$₦-466]\ #,##0</c:formatCode>
                <c:ptCount val="1"/>
                <c:pt idx="0">
                  <c:v>160181</c:v>
                </c:pt>
              </c:numCache>
            </c:numRef>
          </c:val>
          <c:extLst>
            <c:ext xmlns:c16="http://schemas.microsoft.com/office/drawing/2014/chart" uri="{C3380CC4-5D6E-409C-BE32-E72D297353CC}">
              <c16:uniqueId val="{00000000-3350-4E5A-9DD3-9A6D1078684E}"/>
            </c:ext>
          </c:extLst>
        </c:ser>
        <c:dLbls>
          <c:dLblPos val="outEnd"/>
          <c:showLegendKey val="0"/>
          <c:showVal val="1"/>
          <c:showCatName val="0"/>
          <c:showSerName val="0"/>
          <c:showPercent val="0"/>
          <c:showBubbleSize val="0"/>
        </c:dLbls>
        <c:gapWidth val="219"/>
        <c:overlap val="-27"/>
        <c:axId val="1103558735"/>
        <c:axId val="1103561231"/>
      </c:barChart>
      <c:catAx>
        <c:axId val="11035587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3561231"/>
        <c:crosses val="autoZero"/>
        <c:auto val="1"/>
        <c:lblAlgn val="ctr"/>
        <c:lblOffset val="100"/>
        <c:noMultiLvlLbl val="0"/>
      </c:catAx>
      <c:valAx>
        <c:axId val="1103561231"/>
        <c:scaling>
          <c:orientation val="minMax"/>
        </c:scaling>
        <c:delete val="1"/>
        <c:axPos val="l"/>
        <c:numFmt formatCode="[$₦-466]\ #,##0" sourceLinked="1"/>
        <c:majorTickMark val="none"/>
        <c:minorTickMark val="none"/>
        <c:tickLblPos val="nextTo"/>
        <c:crossAx val="11035587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ysClr val="window" lastClr="FFFFFF"/>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[RawFile for Dashboard_10Alytics_Feb 2023 (1).xlsx]Expenses by category!Expenses by category</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EXPENSES</a:t>
            </a:r>
            <a:r>
              <a:rPr lang="en-US" baseline="0"/>
              <a:t> BY CATEGORY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'Expenses by category'!$B$3</c:f>
              <c:strCache>
                <c:ptCount val="1"/>
                <c:pt idx="0">
                  <c:v>Total</c:v>
                </c:pt>
              </c:strCache>
            </c:strRef>
          </c:tx>
          <c:spPr>
            <a:solidFill>
              <a:schemeClr val="accent1">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'Expenses by category'!$A$4:$A$8</c:f>
              <c:strCache>
                <c:ptCount val="4"/>
                <c:pt idx="0">
                  <c:v>Housing &amp; Utilities</c:v>
                </c:pt>
                <c:pt idx="1">
                  <c:v>Food &amp; Drinks</c:v>
                </c:pt>
                <c:pt idx="2">
                  <c:v>Personal Development</c:v>
                </c:pt>
                <c:pt idx="3">
                  <c:v>Flexing</c:v>
                </c:pt>
              </c:strCache>
            </c:strRef>
          </c:cat>
          <c:val>
            <c:numRef>
              <c:f>'Expenses by category'!$B$4:$B$8</c:f>
              <c:numCache>
                <c:formatCode>[$₦-466]\ #,##0</c:formatCode>
                <c:ptCount val="4"/>
                <c:pt idx="0">
                  <c:v>56392</c:v>
                </c:pt>
                <c:pt idx="1">
                  <c:v>52695</c:v>
                </c:pt>
                <c:pt idx="2">
                  <c:v>39645</c:v>
                </c:pt>
                <c:pt idx="3">
                  <c:v>11449</c:v>
                </c:pt>
              </c:numCache>
            </c:numRef>
          </c:val>
          <c:extLst>
            <c:ext xmlns:c16="http://schemas.microsoft.com/office/drawing/2014/chart" uri="{C3380CC4-5D6E-409C-BE32-E72D297353CC}">
              <c16:uniqueId val="{00000000-8728-4FA0-8A05-CCC40D7B7197}"/>
            </c:ext>
          </c:extLst>
        </c:ser>
        <c:dLbls>
          <c:dLblPos val="outEnd"/>
          <c:showLegendKey val="0"/>
          <c:showVal val="1"/>
          <c:showCatName val="0"/>
          <c:showSerName val="0"/>
          <c:showPercent val="0"/>
          <c:showBubbleSize val="0"/>
        </c:dLbls>
        <c:gapWidth val="219"/>
        <c:overlap val="-27"/>
        <c:axId val="857599679"/>
        <c:axId val="865448207"/>
      </c:barChart>
      <c:catAx>
        <c:axId val="8575996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5448207"/>
        <c:crosses val="autoZero"/>
        <c:auto val="1"/>
        <c:lblAlgn val="ctr"/>
        <c:lblOffset val="100"/>
        <c:noMultiLvlLbl val="0"/>
      </c:catAx>
      <c:valAx>
        <c:axId val="865448207"/>
        <c:scaling>
          <c:orientation val="minMax"/>
        </c:scaling>
        <c:delete val="1"/>
        <c:axPos val="l"/>
        <c:numFmt formatCode="[$₦-466]\ #,##0" sourceLinked="1"/>
        <c:majorTickMark val="none"/>
        <c:minorTickMark val="none"/>
        <c:tickLblPos val="nextTo"/>
        <c:crossAx val="8575996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ysClr val="window" lastClr="FFFFFF"/>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[RawFile for Dashboard_10Alytics_Feb 2023 (1).xlsx]Count of expenses!Count of expenses</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atin typeface="+mn-lt"/>
              </a:rPr>
              <a:t>COUNT</a:t>
            </a:r>
            <a:r>
              <a:rPr lang="en-US" baseline="0">
                <a:latin typeface="+mn-lt"/>
              </a:rPr>
              <a:t> OF EXPENSES PER CATEGORY</a:t>
            </a:r>
          </a:p>
          <a:p>
            <a:pPr>
              <a:defRPr/>
            </a:pPr>
            <a:endParaRPr lang="en-US"/>
          </a:p>
        </c:rich>
      </c:tx>
      <c:layout>
        <c:manualLayout>
          <c:xMode val="edge"/>
          <c:yMode val="edge"/>
          <c:x val="0.14805555555555552"/>
          <c:y val="3.70370370370370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60000"/>
              <a:lumOff val="4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 of expenses'!$B$3</c:f>
              <c:strCache>
                <c:ptCount val="1"/>
                <c:pt idx="0">
                  <c:v>Total</c:v>
                </c:pt>
              </c:strCache>
            </c:strRef>
          </c:tx>
          <c:spPr>
            <a:solidFill>
              <a:schemeClr val="accent1">
                <a:lumMod val="60000"/>
                <a:lumOff val="40000"/>
              </a:schemeClr>
            </a:solidFill>
            <a:ln w="19050">
              <a:solidFill>
                <a:schemeClr val="l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 of expenses'!$A$4:$A$8</c:f>
              <c:strCache>
                <c:ptCount val="4"/>
                <c:pt idx="0">
                  <c:v>Flexing</c:v>
                </c:pt>
                <c:pt idx="1">
                  <c:v>Food &amp; Drinks</c:v>
                </c:pt>
                <c:pt idx="2">
                  <c:v>Housing &amp; Utilities</c:v>
                </c:pt>
                <c:pt idx="3">
                  <c:v>Personal Development</c:v>
                </c:pt>
              </c:strCache>
            </c:strRef>
          </c:cat>
          <c:val>
            <c:numRef>
              <c:f>'Count of expenses'!$B$4:$B$8</c:f>
              <c:numCache>
                <c:formatCode>General</c:formatCode>
                <c:ptCount val="4"/>
                <c:pt idx="0">
                  <c:v>2</c:v>
                </c:pt>
                <c:pt idx="1">
                  <c:v>5</c:v>
                </c:pt>
                <c:pt idx="2">
                  <c:v>2</c:v>
                </c:pt>
                <c:pt idx="3">
                  <c:v>3</c:v>
                </c:pt>
              </c:numCache>
            </c:numRef>
          </c:val>
          <c:extLst>
            <c:ext xmlns:c16="http://schemas.microsoft.com/office/drawing/2014/chart" uri="{C3380CC4-5D6E-409C-BE32-E72D297353CC}">
              <c16:uniqueId val="{00000000-5B4E-4D89-B77F-434E7017C491}"/>
            </c:ext>
          </c:extLst>
        </c:ser>
        <c:dLbls>
          <c:showLegendKey val="0"/>
          <c:showVal val="0"/>
          <c:showCatName val="0"/>
          <c:showSerName val="0"/>
          <c:showPercent val="0"/>
          <c:showBubbleSize val="0"/>
        </c:dLbls>
        <c:gapWidth val="150"/>
        <c:axId val="901845583"/>
        <c:axId val="901846831"/>
      </c:barChart>
      <c:valAx>
        <c:axId val="901846831"/>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1845583"/>
        <c:crosses val="autoZero"/>
        <c:crossBetween val="between"/>
      </c:valAx>
      <c:catAx>
        <c:axId val="90184558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1846831"/>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ysClr val="window" lastClr="FFFFFF"/>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[RawFile for Dashboard_10Alytics_Feb 2023 (1).xlsx]Expenses vs income!Expenses vs income</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EXPENSES</a:t>
            </a:r>
            <a:r>
              <a:rPr lang="en-US" b="1" baseline="0"/>
              <a:t> VS INCOME</a:t>
            </a:r>
            <a:endParaRPr lang="en-US" b="1"/>
          </a:p>
        </c:rich>
      </c:tx>
      <c:layout>
        <c:manualLayout>
          <c:xMode val="edge"/>
          <c:yMode val="edge"/>
          <c:x val="0.25083333333333335"/>
          <c:y val="5.555555555555555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60000"/>
              <a:lumOff val="40000"/>
            </a:schemeClr>
          </a:solidFill>
          <a:ln w="19050">
            <a:solidFill>
              <a:schemeClr val="lt1"/>
            </a:solidFill>
          </a:ln>
          <a:effectLst/>
        </c:spPr>
      </c:pivotFmt>
      <c:pivotFmt>
        <c:idx val="2"/>
        <c:spPr>
          <a:solidFill>
            <a:schemeClr val="accent1">
              <a:lumMod val="60000"/>
              <a:lumOff val="40000"/>
            </a:schemeClr>
          </a:solidFill>
          <a:ln w="19050">
            <a:solidFill>
              <a:schemeClr val="lt1"/>
            </a:solidFill>
          </a:ln>
          <a:effectLst/>
        </c:spPr>
      </c:pivotFmt>
    </c:pivotFmts>
    <c:plotArea>
      <c:layout/>
      <c:doughnutChart>
        <c:varyColors val="1"/>
        <c:ser>
          <c:idx val="0"/>
          <c:order val="0"/>
          <c:tx>
            <c:strRef>
              <c:f>'Expenses vs income'!$B$3</c:f>
              <c:strCache>
                <c:ptCount val="1"/>
                <c:pt idx="0">
                  <c:v>Total</c:v>
                </c:pt>
              </c:strCache>
            </c:strRef>
          </c:tx>
          <c:dPt>
            <c:idx val="0"/>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03-CFCD-4168-AA42-F6F9BC792FAF}"/>
              </c:ext>
            </c:extLst>
          </c:dPt>
          <c:dPt>
            <c:idx val="1"/>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02-CFCD-4168-AA42-F6F9BC792FA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'Expenses vs income'!$A$4:$A$6</c:f>
              <c:strCache>
                <c:ptCount val="2"/>
                <c:pt idx="0">
                  <c:v>Expenses</c:v>
                </c:pt>
                <c:pt idx="1">
                  <c:v>Income</c:v>
                </c:pt>
              </c:strCache>
            </c:strRef>
          </c:cat>
          <c:val>
            <c:numRef>
              <c:f>'Expenses vs income'!$B$4:$B$6</c:f>
              <c:numCache>
                <c:formatCode>[$₦-466]\ #,##0</c:formatCode>
                <c:ptCount val="2"/>
                <c:pt idx="0">
                  <c:v>160181</c:v>
                </c:pt>
                <c:pt idx="1">
                  <c:v>400000</c:v>
                </c:pt>
              </c:numCache>
            </c:numRef>
          </c:val>
          <c:extLst>
            <c:ext xmlns:c16="http://schemas.microsoft.com/office/drawing/2014/chart" uri="{C3380CC4-5D6E-409C-BE32-E72D297353CC}">
              <c16:uniqueId val="{00000000-CFCD-4168-AA42-F6F9BC792FAF}"/>
            </c:ext>
          </c:extLst>
        </c:ser>
        <c:dLbls>
          <c:showLegendKey val="0"/>
          <c:showVal val="0"/>
          <c:showCatName val="0"/>
          <c:showSerName val="0"/>
          <c:showPercent val="0"/>
          <c:showBubbleSize val="0"/>
          <c:showLeaderLines val="1"/>
        </c:dLbls>
        <c:firstSliceAng val="125"/>
        <c:holeSize val="57"/>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[RawFile for Dashboard_10Alytics_Feb 2023 (1).xlsx]Count of expenses!Count of expenses</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mn-lt"/>
              </a:rPr>
              <a:t>COUNT</a:t>
            </a:r>
            <a:r>
              <a:rPr lang="en-US" b="1" baseline="0">
                <a:latin typeface="+mn-lt"/>
              </a:rPr>
              <a:t> OF EXPENSES PER CATEGORY</a:t>
            </a:r>
          </a:p>
          <a:p>
            <a:pPr>
              <a:defRPr/>
            </a:pPr>
            <a:endParaRPr lang="en-US"/>
          </a:p>
        </c:rich>
      </c:tx>
      <c:layout>
        <c:manualLayout>
          <c:xMode val="edge"/>
          <c:yMode val="edge"/>
          <c:x val="0.14805555555555552"/>
          <c:y val="3.70370370370370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60000"/>
              <a:lumOff val="4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60000"/>
              <a:lumOff val="4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lumMod val="60000"/>
              <a:lumOff val="4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 of expenses'!$B$3</c:f>
              <c:strCache>
                <c:ptCount val="1"/>
                <c:pt idx="0">
                  <c:v>Total</c:v>
                </c:pt>
              </c:strCache>
            </c:strRef>
          </c:tx>
          <c:spPr>
            <a:solidFill>
              <a:schemeClr val="accent1">
                <a:lumMod val="60000"/>
                <a:lumOff val="40000"/>
              </a:schemeClr>
            </a:solidFill>
            <a:ln w="19050">
              <a:solidFill>
                <a:schemeClr val="l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 of expenses'!$A$4:$A$8</c:f>
              <c:strCache>
                <c:ptCount val="4"/>
                <c:pt idx="0">
                  <c:v>Flexing</c:v>
                </c:pt>
                <c:pt idx="1">
                  <c:v>Food &amp; Drinks</c:v>
                </c:pt>
                <c:pt idx="2">
                  <c:v>Housing &amp; Utilities</c:v>
                </c:pt>
                <c:pt idx="3">
                  <c:v>Personal Development</c:v>
                </c:pt>
              </c:strCache>
            </c:strRef>
          </c:cat>
          <c:val>
            <c:numRef>
              <c:f>'Count of expenses'!$B$4:$B$8</c:f>
              <c:numCache>
                <c:formatCode>General</c:formatCode>
                <c:ptCount val="4"/>
                <c:pt idx="0">
                  <c:v>2</c:v>
                </c:pt>
                <c:pt idx="1">
                  <c:v>5</c:v>
                </c:pt>
                <c:pt idx="2">
                  <c:v>2</c:v>
                </c:pt>
                <c:pt idx="3">
                  <c:v>3</c:v>
                </c:pt>
              </c:numCache>
            </c:numRef>
          </c:val>
          <c:extLst>
            <c:ext xmlns:c16="http://schemas.microsoft.com/office/drawing/2014/chart" uri="{C3380CC4-5D6E-409C-BE32-E72D297353CC}">
              <c16:uniqueId val="{00000000-BB01-4EAD-91B1-CBF6344C0EA4}"/>
            </c:ext>
          </c:extLst>
        </c:ser>
        <c:dLbls>
          <c:showLegendKey val="0"/>
          <c:showVal val="0"/>
          <c:showCatName val="0"/>
          <c:showSerName val="0"/>
          <c:showPercent val="0"/>
          <c:showBubbleSize val="0"/>
        </c:dLbls>
        <c:gapWidth val="150"/>
        <c:axId val="901845583"/>
        <c:axId val="901846831"/>
      </c:barChart>
      <c:valAx>
        <c:axId val="901846831"/>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1845583"/>
        <c:crosses val="autoZero"/>
        <c:crossBetween val="between"/>
      </c:valAx>
      <c:catAx>
        <c:axId val="90184558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1846831"/>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ysClr val="window" lastClr="FFFFFF"/>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[RawFile for Dashboard_10Alytics_Feb 2023 (1).xlsx]Expenses by category!Expenses by category</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EXPENSES</a:t>
            </a:r>
            <a:r>
              <a:rPr lang="en-US" b="1" baseline="0"/>
              <a:t> BY CATEGORY</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'Expenses by category'!$B$3</c:f>
              <c:strCache>
                <c:ptCount val="1"/>
                <c:pt idx="0">
                  <c:v>Total</c:v>
                </c:pt>
              </c:strCache>
            </c:strRef>
          </c:tx>
          <c:spPr>
            <a:solidFill>
              <a:schemeClr val="accent1">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'Expenses by category'!$A$4:$A$8</c:f>
              <c:strCache>
                <c:ptCount val="4"/>
                <c:pt idx="0">
                  <c:v>Housing &amp; Utilities</c:v>
                </c:pt>
                <c:pt idx="1">
                  <c:v>Food &amp; Drinks</c:v>
                </c:pt>
                <c:pt idx="2">
                  <c:v>Personal Development</c:v>
                </c:pt>
                <c:pt idx="3">
                  <c:v>Flexing</c:v>
                </c:pt>
              </c:strCache>
            </c:strRef>
          </c:cat>
          <c:val>
            <c:numRef>
              <c:f>'Expenses by category'!$B$4:$B$8</c:f>
              <c:numCache>
                <c:formatCode>[$₦-466]\ #,##0</c:formatCode>
                <c:ptCount val="4"/>
                <c:pt idx="0">
                  <c:v>56392</c:v>
                </c:pt>
                <c:pt idx="1">
                  <c:v>52695</c:v>
                </c:pt>
                <c:pt idx="2">
                  <c:v>39645</c:v>
                </c:pt>
                <c:pt idx="3">
                  <c:v>11449</c:v>
                </c:pt>
              </c:numCache>
            </c:numRef>
          </c:val>
          <c:extLst>
            <c:ext xmlns:c16="http://schemas.microsoft.com/office/drawing/2014/chart" uri="{C3380CC4-5D6E-409C-BE32-E72D297353CC}">
              <c16:uniqueId val="{00000000-E8CE-4330-BB6F-3371EE3AA219}"/>
            </c:ext>
          </c:extLst>
        </c:ser>
        <c:dLbls>
          <c:dLblPos val="outEnd"/>
          <c:showLegendKey val="0"/>
          <c:showVal val="1"/>
          <c:showCatName val="0"/>
          <c:showSerName val="0"/>
          <c:showPercent val="0"/>
          <c:showBubbleSize val="0"/>
        </c:dLbls>
        <c:gapWidth val="219"/>
        <c:overlap val="-27"/>
        <c:axId val="857599679"/>
        <c:axId val="865448207"/>
      </c:barChart>
      <c:catAx>
        <c:axId val="8575996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5448207"/>
        <c:crosses val="autoZero"/>
        <c:auto val="1"/>
        <c:lblAlgn val="ctr"/>
        <c:lblOffset val="100"/>
        <c:noMultiLvlLbl val="0"/>
      </c:catAx>
      <c:valAx>
        <c:axId val="865448207"/>
        <c:scaling>
          <c:orientation val="minMax"/>
        </c:scaling>
        <c:delete val="1"/>
        <c:axPos val="l"/>
        <c:numFmt formatCode="[$₦-466]\ #,##0" sourceLinked="1"/>
        <c:majorTickMark val="none"/>
        <c:minorTickMark val="none"/>
        <c:tickLblPos val="nextTo"/>
        <c:crossAx val="8575996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ysClr val="window" lastClr="FFFFFF"/>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[RawFile for Dashboard_10Alytics_Feb 2023 (1).xlsx]Expenses by months!Expenses by month</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EXPENSES BY MONTHS</a:t>
            </a:r>
          </a:p>
          <a:p>
            <a:pPr>
              <a:defRPr/>
            </a:pPr>
            <a:endParaRPr lang="en-US"/>
          </a:p>
        </c:rich>
      </c:tx>
      <c:layout>
        <c:manualLayout>
          <c:xMode val="edge"/>
          <c:yMode val="edge"/>
          <c:x val="0.29527777777777775"/>
          <c:y val="7.40740740740740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'Expenses by months'!$B$3</c:f>
              <c:strCache>
                <c:ptCount val="1"/>
                <c:pt idx="0">
                  <c:v>Total</c:v>
                </c:pt>
              </c:strCache>
            </c:strRef>
          </c:tx>
          <c:spPr>
            <a:solidFill>
              <a:schemeClr val="accent1">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'Expenses by months'!$A$4:$A$5</c:f>
              <c:strCache>
                <c:ptCount val="1"/>
                <c:pt idx="0">
                  <c:v>Nov</c:v>
                </c:pt>
              </c:strCache>
            </c:strRef>
          </c:cat>
          <c:val>
            <c:numRef>
              <c:f>'Expenses by months'!$B$4:$B$5</c:f>
              <c:numCache>
                <c:formatCode>[$₦-466]\ #,##0</c:formatCode>
                <c:ptCount val="1"/>
                <c:pt idx="0">
                  <c:v>160181</c:v>
                </c:pt>
              </c:numCache>
            </c:numRef>
          </c:val>
          <c:extLst>
            <c:ext xmlns:c16="http://schemas.microsoft.com/office/drawing/2014/chart" uri="{C3380CC4-5D6E-409C-BE32-E72D297353CC}">
              <c16:uniqueId val="{00000000-E1D0-4BF8-9F4A-82C5CF0823FA}"/>
            </c:ext>
          </c:extLst>
        </c:ser>
        <c:dLbls>
          <c:dLblPos val="outEnd"/>
          <c:showLegendKey val="0"/>
          <c:showVal val="1"/>
          <c:showCatName val="0"/>
          <c:showSerName val="0"/>
          <c:showPercent val="0"/>
          <c:showBubbleSize val="0"/>
        </c:dLbls>
        <c:gapWidth val="219"/>
        <c:overlap val="-27"/>
        <c:axId val="1103558735"/>
        <c:axId val="1103561231"/>
      </c:barChart>
      <c:catAx>
        <c:axId val="11035587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3561231"/>
        <c:crosses val="autoZero"/>
        <c:auto val="1"/>
        <c:lblAlgn val="ctr"/>
        <c:lblOffset val="100"/>
        <c:noMultiLvlLbl val="0"/>
      </c:catAx>
      <c:valAx>
        <c:axId val="1103561231"/>
        <c:scaling>
          <c:orientation val="minMax"/>
        </c:scaling>
        <c:delete val="1"/>
        <c:axPos val="l"/>
        <c:numFmt formatCode="[$₦-466]\ #,##0" sourceLinked="1"/>
        <c:majorTickMark val="none"/>
        <c:minorTickMark val="none"/>
        <c:tickLblPos val="nextTo"/>
        <c:crossAx val="11035587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ysClr val="window" lastClr="FFFFFF"/>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[RawFile for Dashboard_10Alytics_Feb 2023 (1).xlsx]Expenses vs income!Expenses vs income</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EXPENSES</a:t>
            </a:r>
            <a:r>
              <a:rPr lang="en-US" b="1" baseline="0"/>
              <a:t> VS INCOME</a:t>
            </a:r>
            <a:endParaRPr lang="en-US" b="1"/>
          </a:p>
        </c:rich>
      </c:tx>
      <c:layout>
        <c:manualLayout>
          <c:xMode val="edge"/>
          <c:yMode val="edge"/>
          <c:x val="0.25083333333333335"/>
          <c:y val="5.5555555555555552E-2"/>
        </c:manualLayout>
      </c:layout>
      <c:overlay val="0"/>
      <c:spPr>
        <a:noFill/>
        <a:ln>
          <a:noFill/>
        </a:ln>
        <a:effectLst/>
      </c:sp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60000"/>
              <a:lumOff val="40000"/>
            </a:schemeClr>
          </a:solidFill>
          <a:ln w="19050">
            <a:solidFill>
              <a:schemeClr val="lt1"/>
            </a:solidFill>
          </a:ln>
          <a:effectLst/>
        </c:spPr>
      </c:pivotFmt>
      <c:pivotFmt>
        <c:idx val="2"/>
        <c:spPr>
          <a:solidFill>
            <a:schemeClr val="accent1">
              <a:lumMod val="60000"/>
              <a:lumOff val="40000"/>
            </a:schemeClr>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lumMod val="60000"/>
              <a:lumOff val="40000"/>
            </a:schemeClr>
          </a:solidFill>
          <a:ln w="19050">
            <a:solidFill>
              <a:schemeClr val="lt1"/>
            </a:solidFill>
          </a:ln>
          <a:effectLst/>
        </c:spPr>
      </c:pivotFmt>
      <c:pivotFmt>
        <c:idx val="5"/>
        <c:spPr>
          <a:solidFill>
            <a:schemeClr val="accent1">
              <a:lumMod val="60000"/>
              <a:lumOff val="40000"/>
            </a:schemeClr>
          </a:solidFill>
          <a:ln w="19050">
            <a:solidFill>
              <a:schemeClr val="lt1"/>
            </a:solidFill>
          </a:ln>
          <a:effectLst/>
        </c:spPr>
      </c:pivotFmt>
      <c:pivotFmt>
        <c:idx val="6"/>
        <c:marker>
          <c:symbol val="none"/>
        </c:marker>
        <c:dLbl>
          <c:idx val="0"/>
          <c:spPr>
            <a:noFill/>
            <a:ln>
              <a:noFill/>
            </a:ln>
            <a:effectLst/>
          </c:spPr>
          <c:txPr>
            <a:bodyPr rot="0" spcFirstLastPara="1" vertOverflow="ellipsis" vert="horz" wrap="square" lIns="0" tIns="19050" rIns="0" bIns="19050" anchor="t" anchorCtr="0">
              <a:spAutoFit/>
            </a:bodyPr>
            <a:lstStyle/>
            <a:p>
              <a:pPr algn="l">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7"/>
        <c:spPr>
          <a:solidFill>
            <a:schemeClr val="accent1">
              <a:lumMod val="60000"/>
              <a:lumOff val="40000"/>
            </a:schemeClr>
          </a:solidFill>
          <a:ln w="19050">
            <a:solidFill>
              <a:schemeClr val="lt1"/>
            </a:solidFill>
          </a:ln>
          <a:effectLst/>
        </c:spPr>
      </c:pivotFmt>
      <c:pivotFmt>
        <c:idx val="8"/>
        <c:spPr>
          <a:solidFill>
            <a:schemeClr val="accent1">
              <a:lumMod val="60000"/>
              <a:lumOff val="40000"/>
            </a:schemeClr>
          </a:solidFill>
          <a:ln w="19050">
            <a:solidFill>
              <a:schemeClr val="lt1"/>
            </a:solidFill>
          </a:ln>
          <a:effectLst/>
        </c:spPr>
      </c:pivotFmt>
    </c:pivotFmts>
    <c:plotArea>
      <c:layout/>
      <c:doughnutChart>
        <c:varyColors val="1"/>
        <c:ser>
          <c:idx val="0"/>
          <c:order val="0"/>
          <c:tx>
            <c:strRef>
              <c:f>'Expenses vs income'!$B$3</c:f>
              <c:strCache>
                <c:ptCount val="1"/>
                <c:pt idx="0">
                  <c:v>Total</c:v>
                </c:pt>
              </c:strCache>
            </c:strRef>
          </c:tx>
          <c:dPt>
            <c:idx val="0"/>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01-DA28-49C8-AF46-2EBB6F6FB567}"/>
              </c:ext>
            </c:extLst>
          </c:dPt>
          <c:dPt>
            <c:idx val="1"/>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03-DA28-49C8-AF46-2EBB6F6FB567}"/>
              </c:ext>
            </c:extLst>
          </c:dPt>
          <c:dLbls>
            <c:spPr>
              <a:noFill/>
              <a:ln>
                <a:noFill/>
              </a:ln>
              <a:effectLst/>
            </c:spPr>
            <c:txPr>
              <a:bodyPr rot="0" spcFirstLastPara="1" vertOverflow="ellipsis" vert="horz" wrap="square" lIns="0" tIns="19050" rIns="0" bIns="19050" anchor="t" anchorCtr="0">
                <a:spAutoFit/>
              </a:bodyPr>
              <a:lstStyle/>
              <a:p>
                <a:pPr algn="l">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rect">
                    <a:avLst/>
                  </a:prstGeom>
                </c15:spPr>
              </c:ext>
            </c:extLst>
          </c:dLbls>
          <c:cat>
            <c:strRef>
              <c:f>'Expenses vs income'!$A$4:$A$6</c:f>
              <c:strCache>
                <c:ptCount val="2"/>
                <c:pt idx="0">
                  <c:v>Expenses</c:v>
                </c:pt>
                <c:pt idx="1">
                  <c:v>Income</c:v>
                </c:pt>
              </c:strCache>
            </c:strRef>
          </c:cat>
          <c:val>
            <c:numRef>
              <c:f>'Expenses vs income'!$B$4:$B$6</c:f>
              <c:numCache>
                <c:formatCode>[$₦-466]\ #,##0</c:formatCode>
                <c:ptCount val="2"/>
                <c:pt idx="0">
                  <c:v>160181</c:v>
                </c:pt>
                <c:pt idx="1">
                  <c:v>400000</c:v>
                </c:pt>
              </c:numCache>
            </c:numRef>
          </c:val>
          <c:extLst>
            <c:ext xmlns:c16="http://schemas.microsoft.com/office/drawing/2014/chart" uri="{C3380CC4-5D6E-409C-BE32-E72D297353CC}">
              <c16:uniqueId val="{00000004-DA28-49C8-AF46-2EBB6F6FB567}"/>
            </c:ext>
          </c:extLst>
        </c:ser>
        <c:dLbls>
          <c:showLegendKey val="0"/>
          <c:showVal val="0"/>
          <c:showCatName val="0"/>
          <c:showSerName val="0"/>
          <c:showPercent val="0"/>
          <c:showBubbleSize val="0"/>
          <c:showLeaderLines val="1"/>
        </c:dLbls>
        <c:firstSliceAng val="302"/>
        <c:holeSize val="51"/>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0649256342957131"/>
          <c:y val="0.19949074074074077"/>
          <c:w val="0.71429352580927385"/>
          <c:h val="0.61498432487605714"/>
        </c:manualLayout>
      </c:layout>
      <c:barChart>
        <c:barDir val="bar"/>
        <c:grouping val="clustered"/>
        <c:varyColors val="0"/>
        <c:ser>
          <c:idx val="0"/>
          <c:order val="0"/>
          <c:spPr>
            <a:solidFill>
              <a:schemeClr val="accent1"/>
            </a:solidFill>
            <a:ln>
              <a:noFill/>
            </a:ln>
            <a:effectLst/>
          </c:spPr>
          <c:invertIfNegative val="0"/>
          <c:cat>
            <c:strRef>
              <c:f>'Budget vs Actual'!$E$7:$E$12</c:f>
              <c:strCache>
                <c:ptCount val="5"/>
                <c:pt idx="0">
                  <c:v>Flexing</c:v>
                </c:pt>
                <c:pt idx="1">
                  <c:v>Housing &amp; Utilities</c:v>
                </c:pt>
                <c:pt idx="2">
                  <c:v>Clothing</c:v>
                </c:pt>
                <c:pt idx="3">
                  <c:v>Food &amp; Drinks</c:v>
                </c:pt>
                <c:pt idx="4">
                  <c:v>Personal Development</c:v>
                </c:pt>
              </c:strCache>
            </c:strRef>
          </c:cat>
          <c:val>
            <c:numRef>
              <c:f>'Budget vs Actual'!$F$7:$F$12</c:f>
              <c:numCache>
                <c:formatCode>_(* #,##0.00_);_(* \(#,##0.00\);_(* "-"??_);_(@_)</c:formatCode>
                <c:ptCount val="6"/>
                <c:pt idx="0">
                  <c:v>360000</c:v>
                </c:pt>
                <c:pt idx="1">
                  <c:v>480000</c:v>
                </c:pt>
                <c:pt idx="2">
                  <c:v>180000</c:v>
                </c:pt>
                <c:pt idx="3">
                  <c:v>240000</c:v>
                </c:pt>
                <c:pt idx="4">
                  <c:v>120000</c:v>
                </c:pt>
                <c:pt idx="5">
                  <c:v>1380000</c:v>
                </c:pt>
              </c:numCache>
            </c:numRef>
          </c:val>
          <c:extLst>
            <c:ext xmlns:c16="http://schemas.microsoft.com/office/drawing/2014/chart" uri="{C3380CC4-5D6E-409C-BE32-E72D297353CC}">
              <c16:uniqueId val="{00000000-8A06-45A6-ABDF-4F7DF457B823}"/>
            </c:ext>
          </c:extLst>
        </c:ser>
        <c:ser>
          <c:idx val="1"/>
          <c:order val="1"/>
          <c:spPr>
            <a:solidFill>
              <a:schemeClr val="accent2"/>
            </a:solidFill>
            <a:ln>
              <a:noFill/>
            </a:ln>
            <a:effectLst/>
          </c:spPr>
          <c:invertIfNegative val="0"/>
          <c:cat>
            <c:strRef>
              <c:f>'Budget vs Actual'!$E$7:$E$12</c:f>
              <c:strCache>
                <c:ptCount val="5"/>
                <c:pt idx="0">
                  <c:v>Flexing</c:v>
                </c:pt>
                <c:pt idx="1">
                  <c:v>Housing &amp; Utilities</c:v>
                </c:pt>
                <c:pt idx="2">
                  <c:v>Clothing</c:v>
                </c:pt>
                <c:pt idx="3">
                  <c:v>Food &amp; Drinks</c:v>
                </c:pt>
                <c:pt idx="4">
                  <c:v>Personal Development</c:v>
                </c:pt>
              </c:strCache>
            </c:strRef>
          </c:cat>
          <c:val>
            <c:numRef>
              <c:f>'Budget vs Actual'!$G$7:$G$12</c:f>
              <c:numCache>
                <c:formatCode>_(* #,##0.00_);_(* \(#,##0.00\);_(* "-"??_);_(@_)</c:formatCode>
                <c:ptCount val="6"/>
                <c:pt idx="0">
                  <c:v>182094</c:v>
                </c:pt>
                <c:pt idx="1">
                  <c:v>265370</c:v>
                </c:pt>
                <c:pt idx="2">
                  <c:v>69900</c:v>
                </c:pt>
                <c:pt idx="3">
                  <c:v>207910</c:v>
                </c:pt>
                <c:pt idx="4">
                  <c:v>137712</c:v>
                </c:pt>
                <c:pt idx="5">
                  <c:v>862986</c:v>
                </c:pt>
              </c:numCache>
            </c:numRef>
          </c:val>
          <c:extLst>
            <c:ext xmlns:c16="http://schemas.microsoft.com/office/drawing/2014/chart" uri="{C3380CC4-5D6E-409C-BE32-E72D297353CC}">
              <c16:uniqueId val="{00000001-8A06-45A6-ABDF-4F7DF457B823}"/>
            </c:ext>
          </c:extLst>
        </c:ser>
        <c:ser>
          <c:idx val="2"/>
          <c:order val="2"/>
          <c:spPr>
            <a:solidFill>
              <a:schemeClr val="accent3"/>
            </a:solidFill>
            <a:ln>
              <a:noFill/>
            </a:ln>
            <a:effectLst/>
          </c:spPr>
          <c:invertIfNegative val="0"/>
          <c:cat>
            <c:strRef>
              <c:f>'Budget vs Actual'!$E$7:$E$12</c:f>
              <c:strCache>
                <c:ptCount val="5"/>
                <c:pt idx="0">
                  <c:v>Flexing</c:v>
                </c:pt>
                <c:pt idx="1">
                  <c:v>Housing &amp; Utilities</c:v>
                </c:pt>
                <c:pt idx="2">
                  <c:v>Clothing</c:v>
                </c:pt>
                <c:pt idx="3">
                  <c:v>Food &amp; Drinks</c:v>
                </c:pt>
                <c:pt idx="4">
                  <c:v>Personal Development</c:v>
                </c:pt>
              </c:strCache>
            </c:strRef>
          </c:cat>
          <c:val>
            <c:numRef>
              <c:f>'Budget vs Actual'!$H$7:$H$12</c:f>
              <c:numCache>
                <c:formatCode>_(* #,##0.00_);_(* \(#,##0.00\);_(* "-"??_);_(@_)</c:formatCode>
                <c:ptCount val="6"/>
                <c:pt idx="0">
                  <c:v>177906</c:v>
                </c:pt>
                <c:pt idx="1">
                  <c:v>214630</c:v>
                </c:pt>
                <c:pt idx="2">
                  <c:v>110100</c:v>
                </c:pt>
                <c:pt idx="3">
                  <c:v>32090</c:v>
                </c:pt>
                <c:pt idx="4">
                  <c:v>-17712</c:v>
                </c:pt>
                <c:pt idx="5">
                  <c:v>517014</c:v>
                </c:pt>
              </c:numCache>
            </c:numRef>
          </c:val>
          <c:extLst>
            <c:ext xmlns:c16="http://schemas.microsoft.com/office/drawing/2014/chart" uri="{C3380CC4-5D6E-409C-BE32-E72D297353CC}">
              <c16:uniqueId val="{00000002-8A06-45A6-ABDF-4F7DF457B823}"/>
            </c:ext>
          </c:extLst>
        </c:ser>
        <c:dLbls>
          <c:showLegendKey val="0"/>
          <c:showVal val="0"/>
          <c:showCatName val="0"/>
          <c:showSerName val="0"/>
          <c:showPercent val="0"/>
          <c:showBubbleSize val="0"/>
        </c:dLbls>
        <c:gapWidth val="182"/>
        <c:axId val="1192371423"/>
        <c:axId val="1192364767"/>
      </c:barChart>
      <c:catAx>
        <c:axId val="11923714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2364767"/>
        <c:crosses val="autoZero"/>
        <c:auto val="1"/>
        <c:lblAlgn val="ctr"/>
        <c:lblOffset val="100"/>
        <c:noMultiLvlLbl val="0"/>
      </c:catAx>
      <c:valAx>
        <c:axId val="1192364767"/>
        <c:scaling>
          <c:orientation val="minMax"/>
        </c:scaling>
        <c:delete val="0"/>
        <c:axPos val="b"/>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23714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_rels/drawing6.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2</xdr:col>
      <xdr:colOff>552450</xdr:colOff>
      <xdr:row>4</xdr:row>
      <xdr:rowOff>14287</xdr:rowOff>
    </xdr:from>
    <xdr:to>
      <xdr:col>10</xdr:col>
      <xdr:colOff>247650</xdr:colOff>
      <xdr:row>18</xdr:row>
      <xdr:rowOff>90487</xdr:rowOff>
    </xdr:to>
    <xdr:graphicFrame macro="">
      <xdr:nvGraphicFramePr>
        <xdr:cNvPr id="2" name="Chart 1">
          <a:extLst>
            <a:ext uri="{FF2B5EF4-FFF2-40B4-BE49-F238E27FC236}">
              <a16:creationId xmlns:a16="http://schemas.microsoft.com/office/drawing/2014/main" id="{F084677D-5206-AF2C-557E-AEF8148BDB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219075</xdr:colOff>
      <xdr:row>1</xdr:row>
      <xdr:rowOff>147637</xdr:rowOff>
    </xdr:from>
    <xdr:to>
      <xdr:col>11</xdr:col>
      <xdr:colOff>523875</xdr:colOff>
      <xdr:row>16</xdr:row>
      <xdr:rowOff>33337</xdr:rowOff>
    </xdr:to>
    <xdr:graphicFrame macro="">
      <xdr:nvGraphicFramePr>
        <xdr:cNvPr id="3" name="Chart 2">
          <a:extLst>
            <a:ext uri="{FF2B5EF4-FFF2-40B4-BE49-F238E27FC236}">
              <a16:creationId xmlns:a16="http://schemas.microsoft.com/office/drawing/2014/main" id="{B4A82C05-A850-FBEC-F0B5-446F63F9F2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409575</xdr:colOff>
      <xdr:row>3</xdr:row>
      <xdr:rowOff>90487</xdr:rowOff>
    </xdr:from>
    <xdr:to>
      <xdr:col>10</xdr:col>
      <xdr:colOff>104775</xdr:colOff>
      <xdr:row>17</xdr:row>
      <xdr:rowOff>166687</xdr:rowOff>
    </xdr:to>
    <xdr:graphicFrame macro="">
      <xdr:nvGraphicFramePr>
        <xdr:cNvPr id="2" name="Chart 1">
          <a:extLst>
            <a:ext uri="{FF2B5EF4-FFF2-40B4-BE49-F238E27FC236}">
              <a16:creationId xmlns:a16="http://schemas.microsoft.com/office/drawing/2014/main" id="{27CD47FC-2F4A-E767-35C5-512C06E829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57150</xdr:colOff>
      <xdr:row>2</xdr:row>
      <xdr:rowOff>19050</xdr:rowOff>
    </xdr:from>
    <xdr:to>
      <xdr:col>17</xdr:col>
      <xdr:colOff>57150</xdr:colOff>
      <xdr:row>15</xdr:row>
      <xdr:rowOff>66675</xdr:rowOff>
    </xdr:to>
    <mc:AlternateContent xmlns:mc="http://schemas.openxmlformats.org/markup-compatibility/2006" xmlns:a14="http://schemas.microsoft.com/office/drawing/2010/main">
      <mc:Choice Requires="a14">
        <xdr:graphicFrame macro="">
          <xdr:nvGraphicFramePr>
            <xdr:cNvPr id="3" name="Category">
              <a:extLst>
                <a:ext uri="{FF2B5EF4-FFF2-40B4-BE49-F238E27FC236}">
                  <a16:creationId xmlns:a16="http://schemas.microsoft.com/office/drawing/2014/main" id="{67118847-25FD-70C4-2ADF-F0F1020552F3}"/>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9906000" y="4000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285750</xdr:colOff>
      <xdr:row>2</xdr:row>
      <xdr:rowOff>57150</xdr:rowOff>
    </xdr:from>
    <xdr:to>
      <xdr:col>13</xdr:col>
      <xdr:colOff>285750</xdr:colOff>
      <xdr:row>15</xdr:row>
      <xdr:rowOff>104775</xdr:rowOff>
    </xdr:to>
    <mc:AlternateContent xmlns:mc="http://schemas.openxmlformats.org/markup-compatibility/2006" xmlns:a14="http://schemas.microsoft.com/office/drawing/2010/main">
      <mc:Choice Requires="a14">
        <xdr:graphicFrame macro="">
          <xdr:nvGraphicFramePr>
            <xdr:cNvPr id="4" name="Payment Method">
              <a:extLst>
                <a:ext uri="{FF2B5EF4-FFF2-40B4-BE49-F238E27FC236}">
                  <a16:creationId xmlns:a16="http://schemas.microsoft.com/office/drawing/2014/main" id="{80F76838-C9B8-531F-AA21-456C57DFAEA9}"/>
                </a:ext>
              </a:extLst>
            </xdr:cNvPr>
            <xdr:cNvGraphicFramePr/>
          </xdr:nvGraphicFramePr>
          <xdr:xfrm>
            <a:off x="0" y="0"/>
            <a:ext cx="0" cy="0"/>
          </xdr:xfrm>
          <a:graphic>
            <a:graphicData uri="http://schemas.microsoft.com/office/drawing/2010/slicer">
              <sle:slicer xmlns:sle="http://schemas.microsoft.com/office/drawing/2010/slicer" name="Payment Method"/>
            </a:graphicData>
          </a:graphic>
        </xdr:graphicFrame>
      </mc:Choice>
      <mc:Fallback xmlns="">
        <xdr:sp macro="" textlink="">
          <xdr:nvSpPr>
            <xdr:cNvPr id="0" name=""/>
            <xdr:cNvSpPr>
              <a:spLocks noTextEdit="1"/>
            </xdr:cNvSpPr>
          </xdr:nvSpPr>
          <xdr:spPr>
            <a:xfrm>
              <a:off x="7696200" y="4381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66675</xdr:colOff>
      <xdr:row>6</xdr:row>
      <xdr:rowOff>95250</xdr:rowOff>
    </xdr:from>
    <xdr:to>
      <xdr:col>15</xdr:col>
      <xdr:colOff>66675</xdr:colOff>
      <xdr:row>19</xdr:row>
      <xdr:rowOff>142875</xdr:rowOff>
    </xdr:to>
    <mc:AlternateContent xmlns:mc="http://schemas.openxmlformats.org/markup-compatibility/2006" xmlns:a14="http://schemas.microsoft.com/office/drawing/2010/main">
      <mc:Choice Requires="a14">
        <xdr:graphicFrame macro="">
          <xdr:nvGraphicFramePr>
            <xdr:cNvPr id="5" name="Months">
              <a:extLst>
                <a:ext uri="{FF2B5EF4-FFF2-40B4-BE49-F238E27FC236}">
                  <a16:creationId xmlns:a16="http://schemas.microsoft.com/office/drawing/2014/main" id="{7783D0A0-CA95-87C3-D099-8CBD03D8B14F}"/>
                </a:ext>
              </a:extLst>
            </xdr:cNvPr>
            <xdr:cNvGraphicFramePr/>
          </xdr:nvGraphicFramePr>
          <xdr:xfrm>
            <a:off x="0" y="0"/>
            <a:ext cx="0" cy="0"/>
          </xdr:xfrm>
          <a:graphic>
            <a:graphicData uri="http://schemas.microsoft.com/office/drawing/2010/slicer">
              <sle:slicer xmlns:sle="http://schemas.microsoft.com/office/drawing/2010/slicer" name="Months"/>
            </a:graphicData>
          </a:graphic>
        </xdr:graphicFrame>
      </mc:Choice>
      <mc:Fallback xmlns="">
        <xdr:sp macro="" textlink="">
          <xdr:nvSpPr>
            <xdr:cNvPr id="0" name=""/>
            <xdr:cNvSpPr>
              <a:spLocks noTextEdit="1"/>
            </xdr:cNvSpPr>
          </xdr:nvSpPr>
          <xdr:spPr>
            <a:xfrm>
              <a:off x="8696325" y="12382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3</xdr:col>
      <xdr:colOff>352426</xdr:colOff>
      <xdr:row>6</xdr:row>
      <xdr:rowOff>47625</xdr:rowOff>
    </xdr:from>
    <xdr:to>
      <xdr:col>9</xdr:col>
      <xdr:colOff>85726</xdr:colOff>
      <xdr:row>16</xdr:row>
      <xdr:rowOff>57150</xdr:rowOff>
    </xdr:to>
    <xdr:graphicFrame macro="">
      <xdr:nvGraphicFramePr>
        <xdr:cNvPr id="2" name="Chart 1">
          <a:extLst>
            <a:ext uri="{FF2B5EF4-FFF2-40B4-BE49-F238E27FC236}">
              <a16:creationId xmlns:a16="http://schemas.microsoft.com/office/drawing/2014/main" id="{DD6E628F-A4D7-9346-5FEE-D560D9280B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152400</xdr:colOff>
      <xdr:row>0</xdr:row>
      <xdr:rowOff>0</xdr:rowOff>
    </xdr:from>
    <xdr:to>
      <xdr:col>16</xdr:col>
      <xdr:colOff>266699</xdr:colOff>
      <xdr:row>25</xdr:row>
      <xdr:rowOff>28575</xdr:rowOff>
    </xdr:to>
    <xdr:sp macro="" textlink="">
      <xdr:nvSpPr>
        <xdr:cNvPr id="22" name="Rectangle: Rounded Corners 21">
          <a:extLst>
            <a:ext uri="{FF2B5EF4-FFF2-40B4-BE49-F238E27FC236}">
              <a16:creationId xmlns:a16="http://schemas.microsoft.com/office/drawing/2014/main" id="{34ABE6EE-48B2-7679-897C-F86B2A46DAB8}"/>
            </a:ext>
          </a:extLst>
        </xdr:cNvPr>
        <xdr:cNvSpPr/>
      </xdr:nvSpPr>
      <xdr:spPr>
        <a:xfrm>
          <a:off x="762000" y="0"/>
          <a:ext cx="9258299" cy="4791075"/>
        </a:xfrm>
        <a:prstGeom prst="round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438150</xdr:colOff>
      <xdr:row>0</xdr:row>
      <xdr:rowOff>123824</xdr:rowOff>
    </xdr:from>
    <xdr:to>
      <xdr:col>15</xdr:col>
      <xdr:colOff>600075</xdr:colOff>
      <xdr:row>5</xdr:row>
      <xdr:rowOff>28575</xdr:rowOff>
    </xdr:to>
    <xdr:sp macro="" textlink="">
      <xdr:nvSpPr>
        <xdr:cNvPr id="3" name="Rectangle: Rounded Corners 2">
          <a:extLst>
            <a:ext uri="{FF2B5EF4-FFF2-40B4-BE49-F238E27FC236}">
              <a16:creationId xmlns:a16="http://schemas.microsoft.com/office/drawing/2014/main" id="{FE03F386-E7C4-B7BB-8A32-7ADABEB83197}"/>
            </a:ext>
          </a:extLst>
        </xdr:cNvPr>
        <xdr:cNvSpPr/>
      </xdr:nvSpPr>
      <xdr:spPr>
        <a:xfrm>
          <a:off x="1047750" y="123824"/>
          <a:ext cx="8696325" cy="857251"/>
        </a:xfrm>
        <a:prstGeom prst="round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400">
              <a:solidFill>
                <a:sysClr val="windowText" lastClr="000000"/>
              </a:solidFill>
              <a:latin typeface="Algerian" panose="04020705040A02060702" pitchFamily="82" charset="0"/>
            </a:rPr>
            <a:t>Q4</a:t>
          </a:r>
          <a:r>
            <a:rPr lang="en-US" sz="4400" baseline="0">
              <a:solidFill>
                <a:sysClr val="windowText" lastClr="000000"/>
              </a:solidFill>
              <a:latin typeface="Algerian" panose="04020705040A02060702" pitchFamily="82" charset="0"/>
            </a:rPr>
            <a:t> 2022 DASHBOARD</a:t>
          </a:r>
          <a:endParaRPr lang="en-US" sz="4400">
            <a:solidFill>
              <a:sysClr val="windowText" lastClr="000000"/>
            </a:solidFill>
            <a:latin typeface="Algerian" panose="04020705040A02060702" pitchFamily="82" charset="0"/>
          </a:endParaRPr>
        </a:p>
      </xdr:txBody>
    </xdr:sp>
    <xdr:clientData/>
  </xdr:twoCellAnchor>
  <xdr:twoCellAnchor>
    <xdr:from>
      <xdr:col>2</xdr:col>
      <xdr:colOff>9524</xdr:colOff>
      <xdr:row>14</xdr:row>
      <xdr:rowOff>104774</xdr:rowOff>
    </xdr:from>
    <xdr:to>
      <xdr:col>7</xdr:col>
      <xdr:colOff>457199</xdr:colOff>
      <xdr:row>24</xdr:row>
      <xdr:rowOff>104775</xdr:rowOff>
    </xdr:to>
    <xdr:graphicFrame macro="">
      <xdr:nvGraphicFramePr>
        <xdr:cNvPr id="7" name="Chart 6">
          <a:extLst>
            <a:ext uri="{FF2B5EF4-FFF2-40B4-BE49-F238E27FC236}">
              <a16:creationId xmlns:a16="http://schemas.microsoft.com/office/drawing/2014/main" id="{E9463910-C819-4BD4-B980-1886CA65EA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523876</xdr:colOff>
      <xdr:row>5</xdr:row>
      <xdr:rowOff>123824</xdr:rowOff>
    </xdr:from>
    <xdr:to>
      <xdr:col>13</xdr:col>
      <xdr:colOff>514350</xdr:colOff>
      <xdr:row>14</xdr:row>
      <xdr:rowOff>76199</xdr:rowOff>
    </xdr:to>
    <xdr:graphicFrame macro="">
      <xdr:nvGraphicFramePr>
        <xdr:cNvPr id="8" name="Chart 7">
          <a:extLst>
            <a:ext uri="{FF2B5EF4-FFF2-40B4-BE49-F238E27FC236}">
              <a16:creationId xmlns:a16="http://schemas.microsoft.com/office/drawing/2014/main" id="{ADF2D387-A5F2-457B-84F3-F22ECE1873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9525</xdr:colOff>
      <xdr:row>5</xdr:row>
      <xdr:rowOff>123825</xdr:rowOff>
    </xdr:from>
    <xdr:to>
      <xdr:col>7</xdr:col>
      <xdr:colOff>476250</xdr:colOff>
      <xdr:row>14</xdr:row>
      <xdr:rowOff>66674</xdr:rowOff>
    </xdr:to>
    <xdr:graphicFrame macro="">
      <xdr:nvGraphicFramePr>
        <xdr:cNvPr id="9" name="Chart 8">
          <a:extLst>
            <a:ext uri="{FF2B5EF4-FFF2-40B4-BE49-F238E27FC236}">
              <a16:creationId xmlns:a16="http://schemas.microsoft.com/office/drawing/2014/main" id="{240A59BB-9A6C-4EA9-B5D2-1B5DF725DA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542924</xdr:colOff>
      <xdr:row>14</xdr:row>
      <xdr:rowOff>104775</xdr:rowOff>
    </xdr:from>
    <xdr:to>
      <xdr:col>13</xdr:col>
      <xdr:colOff>495299</xdr:colOff>
      <xdr:row>24</xdr:row>
      <xdr:rowOff>114300</xdr:rowOff>
    </xdr:to>
    <xdr:graphicFrame macro="">
      <xdr:nvGraphicFramePr>
        <xdr:cNvPr id="16" name="Chart 15">
          <a:extLst>
            <a:ext uri="{FF2B5EF4-FFF2-40B4-BE49-F238E27FC236}">
              <a16:creationId xmlns:a16="http://schemas.microsoft.com/office/drawing/2014/main" id="{CF56E683-C8FF-49C7-8BD9-1ACF302D44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oneCellAnchor>
    <xdr:from>
      <xdr:col>9</xdr:col>
      <xdr:colOff>419100</xdr:colOff>
      <xdr:row>19</xdr:row>
      <xdr:rowOff>123825</xdr:rowOff>
    </xdr:from>
    <xdr:ext cx="664926" cy="233205"/>
    <xdr:sp macro="" textlink="'Expenses vs income'!C5">
      <xdr:nvSpPr>
        <xdr:cNvPr id="17" name="TextBox 16">
          <a:extLst>
            <a:ext uri="{FF2B5EF4-FFF2-40B4-BE49-F238E27FC236}">
              <a16:creationId xmlns:a16="http://schemas.microsoft.com/office/drawing/2014/main" id="{00D87E3B-B407-2F07-74EB-E6DE91FC6714}"/>
            </a:ext>
          </a:extLst>
        </xdr:cNvPr>
        <xdr:cNvSpPr txBox="1"/>
      </xdr:nvSpPr>
      <xdr:spPr>
        <a:xfrm>
          <a:off x="5905500" y="3743325"/>
          <a:ext cx="664926" cy="233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26D22019-7CF0-4332-8DA2-E8918781A6F3}" type="TxLink">
            <a:rPr lang="en-US" sz="900" b="0" i="0" u="none" strike="noStrike">
              <a:solidFill>
                <a:srgbClr val="000000"/>
              </a:solidFill>
              <a:latin typeface="Calibri"/>
              <a:cs typeface="Calibri"/>
            </a:rPr>
            <a:pPr/>
            <a:t>₦ 239,819</a:t>
          </a:fld>
          <a:endParaRPr lang="en-US" sz="900"/>
        </a:p>
      </xdr:txBody>
    </xdr:sp>
    <xdr:clientData/>
  </xdr:oneCellAnchor>
  <xdr:twoCellAnchor editAs="oneCell">
    <xdr:from>
      <xdr:col>13</xdr:col>
      <xdr:colOff>552450</xdr:colOff>
      <xdr:row>5</xdr:row>
      <xdr:rowOff>133350</xdr:rowOff>
    </xdr:from>
    <xdr:to>
      <xdr:col>15</xdr:col>
      <xdr:colOff>523875</xdr:colOff>
      <xdr:row>10</xdr:row>
      <xdr:rowOff>66675</xdr:rowOff>
    </xdr:to>
    <mc:AlternateContent xmlns:mc="http://schemas.openxmlformats.org/markup-compatibility/2006" xmlns:a14="http://schemas.microsoft.com/office/drawing/2010/main">
      <mc:Choice Requires="a14">
        <xdr:graphicFrame macro="">
          <xdr:nvGraphicFramePr>
            <xdr:cNvPr id="18" name="Payment Method 1">
              <a:extLst>
                <a:ext uri="{FF2B5EF4-FFF2-40B4-BE49-F238E27FC236}">
                  <a16:creationId xmlns:a16="http://schemas.microsoft.com/office/drawing/2014/main" id="{DA345E8B-3E7F-420B-97C5-F30DA36C9676}"/>
                </a:ext>
              </a:extLst>
            </xdr:cNvPr>
            <xdr:cNvGraphicFramePr/>
          </xdr:nvGraphicFramePr>
          <xdr:xfrm>
            <a:off x="0" y="0"/>
            <a:ext cx="0" cy="0"/>
          </xdr:xfrm>
          <a:graphic>
            <a:graphicData uri="http://schemas.microsoft.com/office/drawing/2010/slicer">
              <sle:slicer xmlns:sle="http://schemas.microsoft.com/office/drawing/2010/slicer" name="Payment Method 1"/>
            </a:graphicData>
          </a:graphic>
        </xdr:graphicFrame>
      </mc:Choice>
      <mc:Fallback xmlns="">
        <xdr:sp macro="" textlink="">
          <xdr:nvSpPr>
            <xdr:cNvPr id="0" name=""/>
            <xdr:cNvSpPr>
              <a:spLocks noTextEdit="1"/>
            </xdr:cNvSpPr>
          </xdr:nvSpPr>
          <xdr:spPr>
            <a:xfrm>
              <a:off x="8477250" y="1085850"/>
              <a:ext cx="1190625" cy="8858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571499</xdr:colOff>
      <xdr:row>10</xdr:row>
      <xdr:rowOff>133351</xdr:rowOff>
    </xdr:from>
    <xdr:to>
      <xdr:col>15</xdr:col>
      <xdr:colOff>514350</xdr:colOff>
      <xdr:row>16</xdr:row>
      <xdr:rowOff>104775</xdr:rowOff>
    </xdr:to>
    <mc:AlternateContent xmlns:mc="http://schemas.openxmlformats.org/markup-compatibility/2006" xmlns:a14="http://schemas.microsoft.com/office/drawing/2010/main">
      <mc:Choice Requires="a14">
        <xdr:graphicFrame macro="">
          <xdr:nvGraphicFramePr>
            <xdr:cNvPr id="19" name="Months 1">
              <a:extLst>
                <a:ext uri="{FF2B5EF4-FFF2-40B4-BE49-F238E27FC236}">
                  <a16:creationId xmlns:a16="http://schemas.microsoft.com/office/drawing/2014/main" id="{161ABB41-45A3-4795-BF7A-478AC8B02248}"/>
                </a:ext>
              </a:extLst>
            </xdr:cNvPr>
            <xdr:cNvGraphicFramePr/>
          </xdr:nvGraphicFramePr>
          <xdr:xfrm>
            <a:off x="0" y="0"/>
            <a:ext cx="0" cy="0"/>
          </xdr:xfrm>
          <a:graphic>
            <a:graphicData uri="http://schemas.microsoft.com/office/drawing/2010/slicer">
              <sle:slicer xmlns:sle="http://schemas.microsoft.com/office/drawing/2010/slicer" name="Months 1"/>
            </a:graphicData>
          </a:graphic>
        </xdr:graphicFrame>
      </mc:Choice>
      <mc:Fallback xmlns="">
        <xdr:sp macro="" textlink="">
          <xdr:nvSpPr>
            <xdr:cNvPr id="0" name=""/>
            <xdr:cNvSpPr>
              <a:spLocks noTextEdit="1"/>
            </xdr:cNvSpPr>
          </xdr:nvSpPr>
          <xdr:spPr>
            <a:xfrm>
              <a:off x="8496299" y="2038351"/>
              <a:ext cx="1162051" cy="11144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542924</xdr:colOff>
      <xdr:row>16</xdr:row>
      <xdr:rowOff>161926</xdr:rowOff>
    </xdr:from>
    <xdr:to>
      <xdr:col>15</xdr:col>
      <xdr:colOff>514349</xdr:colOff>
      <xdr:row>24</xdr:row>
      <xdr:rowOff>104775</xdr:rowOff>
    </xdr:to>
    <mc:AlternateContent xmlns:mc="http://schemas.openxmlformats.org/markup-compatibility/2006" xmlns:a14="http://schemas.microsoft.com/office/drawing/2010/main">
      <mc:Choice Requires="a14">
        <xdr:graphicFrame macro="">
          <xdr:nvGraphicFramePr>
            <xdr:cNvPr id="20" name="Category 1">
              <a:extLst>
                <a:ext uri="{FF2B5EF4-FFF2-40B4-BE49-F238E27FC236}">
                  <a16:creationId xmlns:a16="http://schemas.microsoft.com/office/drawing/2014/main" id="{131B7ACA-FFC5-4172-B3E1-0CDE120E6267}"/>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mlns="">
        <xdr:sp macro="" textlink="">
          <xdr:nvSpPr>
            <xdr:cNvPr id="0" name=""/>
            <xdr:cNvSpPr>
              <a:spLocks noTextEdit="1"/>
            </xdr:cNvSpPr>
          </xdr:nvSpPr>
          <xdr:spPr>
            <a:xfrm>
              <a:off x="8467724" y="3209926"/>
              <a:ext cx="1190625" cy="14668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304800</xdr:colOff>
      <xdr:row>14</xdr:row>
      <xdr:rowOff>80962</xdr:rowOff>
    </xdr:from>
    <xdr:to>
      <xdr:col>7</xdr:col>
      <xdr:colOff>171450</xdr:colOff>
      <xdr:row>28</xdr:row>
      <xdr:rowOff>157162</xdr:rowOff>
    </xdr:to>
    <xdr:graphicFrame macro="">
      <xdr:nvGraphicFramePr>
        <xdr:cNvPr id="2" name="Chart 1">
          <a:extLst>
            <a:ext uri="{FF2B5EF4-FFF2-40B4-BE49-F238E27FC236}">
              <a16:creationId xmlns:a16="http://schemas.microsoft.com/office/drawing/2014/main" id="{99F18F81-1571-21BD-EBE9-D2639234A9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ristopher ezenwa " refreshedDate="44971.46402939815" createdVersion="8" refreshedVersion="8" minRefreshableVersion="3" recordCount="72" xr:uid="{F0314C67-2E9D-4D37-9B7D-CBF8D66C47F5}">
  <cacheSource type="worksheet">
    <worksheetSource name="Rawdata"/>
  </cacheSource>
  <cacheFields count="8">
    <cacheField name="Date" numFmtId="14">
      <sharedItems containsSemiMixedTypes="0" containsNonDate="0" containsDate="1" containsString="0" minDate="2022-10-01T00:00:00" maxDate="2023-01-01T00:00:00" count="50">
        <d v="2022-10-01T00:00:00"/>
        <d v="2022-10-02T00:00:00"/>
        <d v="2022-10-03T00:00:00"/>
        <d v="2022-10-08T00:00:00"/>
        <d v="2022-10-09T00:00:00"/>
        <d v="2022-10-10T00:00:00"/>
        <d v="2022-10-11T00:00:00"/>
        <d v="2022-10-16T00:00:00"/>
        <d v="2022-10-19T00:00:00"/>
        <d v="2022-10-20T00:00:00"/>
        <d v="2022-10-24T00:00:00"/>
        <d v="2022-10-25T00:00:00"/>
        <d v="2022-10-26T00:00:00"/>
        <d v="2022-10-27T00:00:00"/>
        <d v="2022-10-28T00:00:00"/>
        <d v="2022-10-30T00:00:00"/>
        <d v="2022-11-01T00:00:00"/>
        <d v="2022-11-04T00:00:00"/>
        <d v="2022-11-07T00:00:00"/>
        <d v="2022-11-09T00:00:00"/>
        <d v="2022-11-10T00:00:00"/>
        <d v="2022-11-11T00:00:00"/>
        <d v="2022-11-13T00:00:00"/>
        <d v="2022-11-16T00:00:00"/>
        <d v="2022-11-17T00:00:00"/>
        <d v="2022-11-19T00:00:00"/>
        <d v="2022-11-20T00:00:00"/>
        <d v="2022-11-23T00:00:00"/>
        <d v="2022-11-24T00:00:00"/>
        <d v="2022-11-25T00:00:00"/>
        <d v="2022-11-26T00:00:00"/>
        <d v="2022-11-27T00:00:00"/>
        <d v="2022-11-28T00:00:00"/>
        <d v="2022-11-30T00:00:00"/>
        <d v="2022-12-01T00:00:00"/>
        <d v="2022-12-02T00:00:00"/>
        <d v="2022-12-10T00:00:00"/>
        <d v="2022-12-12T00:00:00"/>
        <d v="2022-12-13T00:00:00"/>
        <d v="2022-12-14T00:00:00"/>
        <d v="2022-12-15T00:00:00"/>
        <d v="2022-12-19T00:00:00"/>
        <d v="2022-12-20T00:00:00"/>
        <d v="2022-12-22T00:00:00"/>
        <d v="2022-12-25T00:00:00"/>
        <d v="2022-12-26T00:00:00"/>
        <d v="2022-12-27T00:00:00"/>
        <d v="2022-12-28T00:00:00"/>
        <d v="2022-12-29T00:00:00"/>
        <d v="2022-12-31T00:00:00"/>
      </sharedItems>
      <fieldGroup par="7" base="0">
        <rangePr groupBy="days" startDate="2022-10-01T00:00:00" endDate="2023-01-01T00:00:00"/>
        <groupItems count="368">
          <s v="&lt;10/1/2022"/>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1/2023"/>
        </groupItems>
      </fieldGroup>
    </cacheField>
    <cacheField name="Description" numFmtId="0">
      <sharedItems/>
    </cacheField>
    <cacheField name="Category" numFmtId="0">
      <sharedItems count="6">
        <s v="Income"/>
        <s v="Flexing"/>
        <s v="Food &amp; Drinks"/>
        <s v="Personal Development"/>
        <s v="Housing &amp; Utilities"/>
        <s v="Clothing"/>
      </sharedItems>
    </cacheField>
    <cacheField name="Fund Class" numFmtId="0">
      <sharedItems count="2">
        <s v="Income"/>
        <s v="Expenses"/>
      </sharedItems>
    </cacheField>
    <cacheField name="Payment Method" numFmtId="0">
      <sharedItems count="2">
        <s v="Credit Card"/>
        <s v="Cash"/>
      </sharedItems>
    </cacheField>
    <cacheField name="Amount" numFmtId="0">
      <sharedItems containsSemiMixedTypes="0" containsString="0" containsNumber="1" containsInteger="1" minValue="1940" maxValue="400000" count="59">
        <n v="400000"/>
        <n v="7092"/>
        <n v="5403"/>
        <n v="60000"/>
        <n v="8844"/>
        <n v="7752"/>
        <n v="6621"/>
        <n v="5347"/>
        <n v="5366"/>
        <n v="7449"/>
        <n v="9800"/>
        <n v="8492"/>
        <n v="4300"/>
        <n v="8647"/>
        <n v="6714"/>
        <n v="5079"/>
        <n v="17600"/>
        <n v="50000"/>
        <n v="10000"/>
        <n v="8963"/>
        <n v="6509"/>
        <n v="6641"/>
        <n v="1940"/>
        <n v="5950"/>
        <n v="7957"/>
        <n v="8782"/>
        <n v="9642"/>
        <n v="12109"/>
        <n v="7149"/>
        <n v="6392"/>
        <n v="5014"/>
        <n v="8691"/>
        <n v="6026"/>
        <n v="10854"/>
        <n v="12734"/>
        <n v="10900"/>
        <n v="8713"/>
        <n v="14300"/>
        <n v="11845"/>
        <n v="8349"/>
        <n v="18000"/>
        <n v="11657"/>
        <n v="150000"/>
        <n v="95900"/>
        <n v="5500"/>
        <n v="15000"/>
        <n v="32300"/>
        <n v="35900"/>
        <n v="38000"/>
        <n v="6878"/>
        <n v="5446"/>
        <n v="7616"/>
        <n v="5718"/>
        <n v="6383"/>
        <n v="11670"/>
        <n v="8108"/>
        <n v="6675"/>
        <n v="65900"/>
        <n v="6189"/>
      </sharedItems>
    </cacheField>
    <cacheField name="Balance" numFmtId="164">
      <sharedItems containsSemiMixedTypes="0" containsString="0" containsNumber="1" containsInteger="1" minValue="141441" maxValue="926237" count="72">
        <n v="400000"/>
        <n v="392908"/>
        <n v="387505"/>
        <n v="327505"/>
        <n v="318661"/>
        <n v="310909"/>
        <n v="304288"/>
        <n v="298941"/>
        <n v="293575"/>
        <n v="286126"/>
        <n v="276326"/>
        <n v="267834"/>
        <n v="263534"/>
        <n v="254887"/>
        <n v="248173"/>
        <n v="243094"/>
        <n v="225494"/>
        <n v="175494"/>
        <n v="165494"/>
        <n v="156531"/>
        <n v="150022"/>
        <n v="143381"/>
        <n v="141441"/>
        <n v="541441"/>
        <n v="535491"/>
        <n v="527534"/>
        <n v="518752"/>
        <n v="509110"/>
        <n v="497001"/>
        <n v="489852"/>
        <n v="483460"/>
        <n v="478446"/>
        <n v="469755"/>
        <n v="463729"/>
        <n v="453929"/>
        <n v="443075"/>
        <n v="430341"/>
        <n v="419441"/>
        <n v="410728"/>
        <n v="406428"/>
        <n v="356428"/>
        <n v="346428"/>
        <n v="332128"/>
        <n v="320283"/>
        <n v="311934"/>
        <n v="293934"/>
        <n v="282277"/>
        <n v="280337"/>
        <n v="680337"/>
        <n v="830337"/>
        <n v="926237"/>
        <n v="916237"/>
        <n v="910737"/>
        <n v="895737"/>
        <n v="863437"/>
        <n v="827537"/>
        <n v="789537"/>
        <n v="782659"/>
        <n v="777213"/>
        <n v="767413"/>
        <n v="759797"/>
        <n v="755497"/>
        <n v="749779"/>
        <n v="699779"/>
        <n v="689779"/>
        <n v="683396"/>
        <n v="671726"/>
        <n v="663618"/>
        <n v="656943"/>
        <n v="591043"/>
        <n v="584854"/>
        <n v="582914"/>
      </sharedItems>
    </cacheField>
    <cacheField name="Months" numFmtId="0" databaseField="0">
      <fieldGroup base="0">
        <rangePr groupBy="months" startDate="2022-10-01T00:00:00" endDate="2023-01-01T00:00:00"/>
        <groupItems count="14">
          <s v="&lt;10/1/2022"/>
          <s v="Jan"/>
          <s v="Feb"/>
          <s v="Mar"/>
          <s v="Apr"/>
          <s v="May"/>
          <s v="Jun"/>
          <s v="Jul"/>
          <s v="Aug"/>
          <s v="Sep"/>
          <s v="Oct"/>
          <s v="Nov"/>
          <s v="Dec"/>
          <s v="&gt;1/1/2023"/>
        </groupItems>
      </fieldGroup>
    </cacheField>
  </cacheFields>
  <extLst>
    <ext xmlns:x14="http://schemas.microsoft.com/office/spreadsheetml/2009/9/main" uri="{725AE2AE-9491-48be-B2B4-4EB974FC3084}">
      <x14:pivotCacheDefinition pivotCacheId="83614912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2">
  <r>
    <x v="0"/>
    <s v="Salary"/>
    <x v="0"/>
    <x v="0"/>
    <x v="0"/>
    <x v="0"/>
    <x v="0"/>
  </r>
  <r>
    <x v="0"/>
    <s v="Date night with Amiyah"/>
    <x v="1"/>
    <x v="1"/>
    <x v="0"/>
    <x v="1"/>
    <x v="1"/>
  </r>
  <r>
    <x v="1"/>
    <s v="Lunch at Shiro"/>
    <x v="2"/>
    <x v="1"/>
    <x v="1"/>
    <x v="2"/>
    <x v="2"/>
  </r>
  <r>
    <x v="2"/>
    <s v="10Alytics Training"/>
    <x v="3"/>
    <x v="1"/>
    <x v="1"/>
    <x v="3"/>
    <x v="3"/>
  </r>
  <r>
    <x v="3"/>
    <s v="Breakfast at KFC"/>
    <x v="2"/>
    <x v="1"/>
    <x v="0"/>
    <x v="4"/>
    <x v="4"/>
  </r>
  <r>
    <x v="4"/>
    <s v="Lunch at Chicken Republic"/>
    <x v="2"/>
    <x v="1"/>
    <x v="0"/>
    <x v="5"/>
    <x v="5"/>
  </r>
  <r>
    <x v="4"/>
    <s v="Tennis Racket"/>
    <x v="3"/>
    <x v="1"/>
    <x v="0"/>
    <x v="6"/>
    <x v="6"/>
  </r>
  <r>
    <x v="5"/>
    <s v="Night at club"/>
    <x v="1"/>
    <x v="1"/>
    <x v="1"/>
    <x v="7"/>
    <x v="7"/>
  </r>
  <r>
    <x v="6"/>
    <s v="Coffee at Starbucks"/>
    <x v="2"/>
    <x v="1"/>
    <x v="1"/>
    <x v="8"/>
    <x v="8"/>
  </r>
  <r>
    <x v="7"/>
    <s v="Petrol for car"/>
    <x v="4"/>
    <x v="1"/>
    <x v="0"/>
    <x v="9"/>
    <x v="9"/>
  </r>
  <r>
    <x v="8"/>
    <s v="Gym subscription"/>
    <x v="3"/>
    <x v="1"/>
    <x v="1"/>
    <x v="10"/>
    <x v="10"/>
  </r>
  <r>
    <x v="8"/>
    <s v="McDonald's brunch"/>
    <x v="2"/>
    <x v="1"/>
    <x v="1"/>
    <x v="11"/>
    <x v="11"/>
  </r>
  <r>
    <x v="9"/>
    <s v="Spotify subscription"/>
    <x v="1"/>
    <x v="1"/>
    <x v="0"/>
    <x v="12"/>
    <x v="12"/>
  </r>
  <r>
    <x v="10"/>
    <s v="Lunch at Buzz"/>
    <x v="2"/>
    <x v="1"/>
    <x v="1"/>
    <x v="13"/>
    <x v="13"/>
  </r>
  <r>
    <x v="10"/>
    <s v="Petrol for car"/>
    <x v="4"/>
    <x v="1"/>
    <x v="1"/>
    <x v="14"/>
    <x v="14"/>
  </r>
  <r>
    <x v="10"/>
    <s v="Mainland Block Party"/>
    <x v="1"/>
    <x v="1"/>
    <x v="0"/>
    <x v="15"/>
    <x v="15"/>
  </r>
  <r>
    <x v="11"/>
    <s v="2 shirts and 4 trousers"/>
    <x v="5"/>
    <x v="1"/>
    <x v="1"/>
    <x v="16"/>
    <x v="16"/>
  </r>
  <r>
    <x v="11"/>
    <s v="House Rent"/>
    <x v="4"/>
    <x v="1"/>
    <x v="1"/>
    <x v="17"/>
    <x v="17"/>
  </r>
  <r>
    <x v="12"/>
    <s v="Internet and Phone Subscription"/>
    <x v="4"/>
    <x v="1"/>
    <x v="0"/>
    <x v="18"/>
    <x v="18"/>
  </r>
  <r>
    <x v="12"/>
    <s v="Coffee at Buzz"/>
    <x v="2"/>
    <x v="1"/>
    <x v="1"/>
    <x v="19"/>
    <x v="19"/>
  </r>
  <r>
    <x v="13"/>
    <s v="Movie at cinema"/>
    <x v="1"/>
    <x v="1"/>
    <x v="0"/>
    <x v="20"/>
    <x v="20"/>
  </r>
  <r>
    <x v="14"/>
    <s v="Grocery shopping"/>
    <x v="2"/>
    <x v="1"/>
    <x v="0"/>
    <x v="21"/>
    <x v="21"/>
  </r>
  <r>
    <x v="15"/>
    <s v="Microsoft Office Purchase"/>
    <x v="3"/>
    <x v="1"/>
    <x v="0"/>
    <x v="22"/>
    <x v="22"/>
  </r>
  <r>
    <x v="16"/>
    <s v="Salary"/>
    <x v="0"/>
    <x v="0"/>
    <x v="0"/>
    <x v="0"/>
    <x v="23"/>
  </r>
  <r>
    <x v="17"/>
    <s v="Coffee at Starbucks"/>
    <x v="2"/>
    <x v="1"/>
    <x v="1"/>
    <x v="23"/>
    <x v="24"/>
  </r>
  <r>
    <x v="18"/>
    <s v="Breakfast at Chicken Republic"/>
    <x v="2"/>
    <x v="1"/>
    <x v="1"/>
    <x v="24"/>
    <x v="25"/>
  </r>
  <r>
    <x v="19"/>
    <s v="Grocery shopping"/>
    <x v="2"/>
    <x v="1"/>
    <x v="1"/>
    <x v="25"/>
    <x v="26"/>
  </r>
  <r>
    <x v="20"/>
    <s v="Deodorant and Perfume purchase"/>
    <x v="4"/>
    <x v="1"/>
    <x v="1"/>
    <x v="26"/>
    <x v="27"/>
  </r>
  <r>
    <x v="21"/>
    <s v="Grocery shopping"/>
    <x v="2"/>
    <x v="1"/>
    <x v="1"/>
    <x v="27"/>
    <x v="28"/>
  </r>
  <r>
    <x v="22"/>
    <s v="Birthday party"/>
    <x v="1"/>
    <x v="1"/>
    <x v="0"/>
    <x v="28"/>
    <x v="29"/>
  </r>
  <r>
    <x v="22"/>
    <s v="Petrol for car"/>
    <x v="4"/>
    <x v="1"/>
    <x v="0"/>
    <x v="29"/>
    <x v="30"/>
  </r>
  <r>
    <x v="23"/>
    <s v="Petrol for car"/>
    <x v="4"/>
    <x v="1"/>
    <x v="1"/>
    <x v="30"/>
    <x v="31"/>
  </r>
  <r>
    <x v="24"/>
    <s v="Grocery shopping"/>
    <x v="2"/>
    <x v="1"/>
    <x v="0"/>
    <x v="31"/>
    <x v="32"/>
  </r>
  <r>
    <x v="24"/>
    <s v="Udemy course"/>
    <x v="3"/>
    <x v="1"/>
    <x v="1"/>
    <x v="32"/>
    <x v="33"/>
  </r>
  <r>
    <x v="25"/>
    <s v="Gym subscription"/>
    <x v="3"/>
    <x v="1"/>
    <x v="0"/>
    <x v="10"/>
    <x v="34"/>
  </r>
  <r>
    <x v="26"/>
    <s v="Grocery shopping"/>
    <x v="2"/>
    <x v="1"/>
    <x v="1"/>
    <x v="33"/>
    <x v="35"/>
  </r>
  <r>
    <x v="26"/>
    <s v="Coffee at Starbucks"/>
    <x v="2"/>
    <x v="1"/>
    <x v="0"/>
    <x v="34"/>
    <x v="36"/>
  </r>
  <r>
    <x v="26"/>
    <s v="Grocery shopping"/>
    <x v="2"/>
    <x v="1"/>
    <x v="0"/>
    <x v="35"/>
    <x v="37"/>
  </r>
  <r>
    <x v="27"/>
    <s v="Coffee at Starbucks"/>
    <x v="2"/>
    <x v="1"/>
    <x v="0"/>
    <x v="36"/>
    <x v="38"/>
  </r>
  <r>
    <x v="28"/>
    <s v="Spotify subscription"/>
    <x v="1"/>
    <x v="1"/>
    <x v="0"/>
    <x v="12"/>
    <x v="39"/>
  </r>
  <r>
    <x v="29"/>
    <s v="House Rent"/>
    <x v="4"/>
    <x v="1"/>
    <x v="0"/>
    <x v="17"/>
    <x v="40"/>
  </r>
  <r>
    <x v="30"/>
    <s v="Internet and Phone Subscription"/>
    <x v="4"/>
    <x v="1"/>
    <x v="1"/>
    <x v="18"/>
    <x v="41"/>
  </r>
  <r>
    <x v="31"/>
    <s v="Sneakers purchase"/>
    <x v="5"/>
    <x v="1"/>
    <x v="1"/>
    <x v="37"/>
    <x v="42"/>
  </r>
  <r>
    <x v="31"/>
    <s v="Business School Training"/>
    <x v="3"/>
    <x v="1"/>
    <x v="0"/>
    <x v="38"/>
    <x v="43"/>
  </r>
  <r>
    <x v="32"/>
    <s v="Breakfast at KFC"/>
    <x v="2"/>
    <x v="1"/>
    <x v="1"/>
    <x v="39"/>
    <x v="44"/>
  </r>
  <r>
    <x v="33"/>
    <s v="New books purchase"/>
    <x v="3"/>
    <x v="1"/>
    <x v="0"/>
    <x v="40"/>
    <x v="45"/>
  </r>
  <r>
    <x v="33"/>
    <s v="Shawarma at Yaba - Lunch"/>
    <x v="2"/>
    <x v="1"/>
    <x v="0"/>
    <x v="41"/>
    <x v="46"/>
  </r>
  <r>
    <x v="33"/>
    <s v="Microsoft Office Purchase"/>
    <x v="3"/>
    <x v="1"/>
    <x v="1"/>
    <x v="22"/>
    <x v="47"/>
  </r>
  <r>
    <x v="34"/>
    <s v="Salary"/>
    <x v="0"/>
    <x v="0"/>
    <x v="0"/>
    <x v="0"/>
    <x v="48"/>
  </r>
  <r>
    <x v="34"/>
    <s v="Christmas bonus"/>
    <x v="0"/>
    <x v="0"/>
    <x v="0"/>
    <x v="42"/>
    <x v="49"/>
  </r>
  <r>
    <x v="35"/>
    <s v="Interest from Investment"/>
    <x v="0"/>
    <x v="0"/>
    <x v="0"/>
    <x v="43"/>
    <x v="50"/>
  </r>
  <r>
    <x v="36"/>
    <s v="Davido's concert"/>
    <x v="1"/>
    <x v="1"/>
    <x v="1"/>
    <x v="18"/>
    <x v="51"/>
  </r>
  <r>
    <x v="37"/>
    <s v="Games Night contribution"/>
    <x v="1"/>
    <x v="1"/>
    <x v="0"/>
    <x v="44"/>
    <x v="52"/>
  </r>
  <r>
    <x v="37"/>
    <s v="Boat cruise"/>
    <x v="1"/>
    <x v="1"/>
    <x v="0"/>
    <x v="45"/>
    <x v="53"/>
  </r>
  <r>
    <x v="38"/>
    <s v="Christmas house decoration"/>
    <x v="4"/>
    <x v="1"/>
    <x v="0"/>
    <x v="46"/>
    <x v="54"/>
  </r>
  <r>
    <x v="39"/>
    <s v="Apple watch purchase"/>
    <x v="1"/>
    <x v="1"/>
    <x v="1"/>
    <x v="47"/>
    <x v="55"/>
  </r>
  <r>
    <x v="39"/>
    <s v="2 shirts and 4 trousers"/>
    <x v="5"/>
    <x v="1"/>
    <x v="0"/>
    <x v="48"/>
    <x v="56"/>
  </r>
  <r>
    <x v="40"/>
    <s v="Grocery shopping"/>
    <x v="2"/>
    <x v="1"/>
    <x v="1"/>
    <x v="49"/>
    <x v="57"/>
  </r>
  <r>
    <x v="41"/>
    <s v="Grocery shopping"/>
    <x v="2"/>
    <x v="1"/>
    <x v="1"/>
    <x v="50"/>
    <x v="58"/>
  </r>
  <r>
    <x v="41"/>
    <s v="Gym subscription"/>
    <x v="3"/>
    <x v="1"/>
    <x v="0"/>
    <x v="10"/>
    <x v="59"/>
  </r>
  <r>
    <x v="42"/>
    <s v="Grocery shopping"/>
    <x v="2"/>
    <x v="1"/>
    <x v="1"/>
    <x v="51"/>
    <x v="60"/>
  </r>
  <r>
    <x v="42"/>
    <s v="Spotify subscription"/>
    <x v="1"/>
    <x v="1"/>
    <x v="1"/>
    <x v="12"/>
    <x v="61"/>
  </r>
  <r>
    <x v="43"/>
    <s v="Dinner at Eko Hotel"/>
    <x v="1"/>
    <x v="1"/>
    <x v="1"/>
    <x v="52"/>
    <x v="62"/>
  </r>
  <r>
    <x v="44"/>
    <s v="House Rent"/>
    <x v="4"/>
    <x v="1"/>
    <x v="0"/>
    <x v="17"/>
    <x v="63"/>
  </r>
  <r>
    <x v="45"/>
    <s v="Internet and Phone Subscription"/>
    <x v="4"/>
    <x v="1"/>
    <x v="1"/>
    <x v="18"/>
    <x v="64"/>
  </r>
  <r>
    <x v="45"/>
    <s v="Lunch at Kapadoccia"/>
    <x v="2"/>
    <x v="1"/>
    <x v="0"/>
    <x v="53"/>
    <x v="65"/>
  </r>
  <r>
    <x v="46"/>
    <s v="Petrol for car"/>
    <x v="4"/>
    <x v="1"/>
    <x v="0"/>
    <x v="54"/>
    <x v="66"/>
  </r>
  <r>
    <x v="46"/>
    <s v="Coffee at Starbucks"/>
    <x v="2"/>
    <x v="1"/>
    <x v="0"/>
    <x v="55"/>
    <x v="67"/>
  </r>
  <r>
    <x v="47"/>
    <s v="Coffee at Starbucks"/>
    <x v="2"/>
    <x v="1"/>
    <x v="0"/>
    <x v="56"/>
    <x v="68"/>
  </r>
  <r>
    <x v="47"/>
    <s v="Night at club"/>
    <x v="1"/>
    <x v="1"/>
    <x v="0"/>
    <x v="57"/>
    <x v="69"/>
  </r>
  <r>
    <x v="48"/>
    <s v="Laptop Repair"/>
    <x v="4"/>
    <x v="1"/>
    <x v="1"/>
    <x v="58"/>
    <x v="70"/>
  </r>
  <r>
    <x v="49"/>
    <s v="Microsoft Office Purchase"/>
    <x v="3"/>
    <x v="1"/>
    <x v="0"/>
    <x v="22"/>
    <x v="7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38A3D40-E93A-4A77-97BC-08560D51EF14}" name="Expenses by month"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45" rowHeaderCaption="Months">
  <location ref="A3:B5" firstHeaderRow="1" firstDataRow="1" firstDataCol="1" rowPageCount="1" colPageCount="1"/>
  <pivotFields count="8">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items count="7">
        <item x="5"/>
        <item x="1"/>
        <item x="2"/>
        <item x="4"/>
        <item x="0"/>
        <item x="3"/>
        <item t="default"/>
      </items>
    </pivotField>
    <pivotField axis="axisPage" showAll="0">
      <items count="3">
        <item x="1"/>
        <item x="0"/>
        <item t="default"/>
      </items>
    </pivotField>
    <pivotField showAll="0">
      <items count="3">
        <item h="1" x="1"/>
        <item x="0"/>
        <item t="default"/>
      </items>
    </pivotField>
    <pivotField dataField="1" showAll="0"/>
    <pivotField numFmtId="164" showAll="0"/>
    <pivotField axis="axisRow" showAll="0">
      <items count="15">
        <item h="1" sd="0" x="0"/>
        <item h="1" sd="0" x="1"/>
        <item h="1" sd="0" x="2"/>
        <item h="1" sd="0" x="3"/>
        <item h="1" sd="0" x="4"/>
        <item h="1" sd="0" x="5"/>
        <item h="1" sd="0" x="6"/>
        <item h="1" sd="0" x="7"/>
        <item h="1" sd="0" x="8"/>
        <item h="1" sd="0" x="9"/>
        <item h="1" sd="0" x="10"/>
        <item sd="0" x="11"/>
        <item h="1" sd="0" x="12"/>
        <item h="1" sd="0" x="13"/>
        <item t="default"/>
      </items>
    </pivotField>
  </pivotFields>
  <rowFields count="1">
    <field x="7"/>
  </rowFields>
  <rowItems count="2">
    <i>
      <x v="11"/>
    </i>
    <i t="grand">
      <x/>
    </i>
  </rowItems>
  <colItems count="1">
    <i/>
  </colItems>
  <pageFields count="1">
    <pageField fld="3" item="0" hier="-1"/>
  </pageFields>
  <dataFields count="1">
    <dataField name="Sum of Amount" fld="5" baseField="0" baseItem="0" numFmtId="165"/>
  </dataFields>
  <chartFormats count="4">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916" format="3" series="1">
      <pivotArea type="data" outline="0" fieldPosition="0">
        <references count="1">
          <reference field="4294967294" count="1" selected="0">
            <x v="0"/>
          </reference>
        </references>
      </pivotArea>
    </chartFormat>
    <chartFormat chart="104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86F18AB-CA25-41FC-8AF4-6EEC75821D22}" name="Expenses by category"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42" rowHeaderCaption="Category">
  <location ref="A3:B8" firstHeaderRow="1" firstDataRow="1" firstDataCol="1" rowPageCount="1" colPageCount="1"/>
  <pivotFields count="8">
    <pivotField numFmtId="14" showAll="0"/>
    <pivotField showAll="0"/>
    <pivotField axis="axisRow" showAll="0" sortType="descending">
      <items count="7">
        <item x="5"/>
        <item x="1"/>
        <item x="2"/>
        <item x="4"/>
        <item x="0"/>
        <item x="3"/>
        <item t="default"/>
      </items>
      <autoSortScope>
        <pivotArea dataOnly="0" outline="0" fieldPosition="0">
          <references count="1">
            <reference field="4294967294" count="1" selected="0">
              <x v="0"/>
            </reference>
          </references>
        </pivotArea>
      </autoSortScope>
    </pivotField>
    <pivotField axis="axisPage" showAll="0">
      <items count="3">
        <item x="1"/>
        <item x="0"/>
        <item t="default"/>
      </items>
    </pivotField>
    <pivotField showAll="0">
      <items count="3">
        <item h="1" x="1"/>
        <item x="0"/>
        <item t="default"/>
      </items>
    </pivotField>
    <pivotField dataField="1" showAll="0"/>
    <pivotField numFmtId="164" showAll="0"/>
    <pivotField showAll="0" defaultSubtotal="0">
      <items count="14">
        <item h="1" x="0"/>
        <item h="1" x="1"/>
        <item h="1" x="2"/>
        <item h="1" x="3"/>
        <item h="1" x="4"/>
        <item h="1" x="5"/>
        <item h="1" x="6"/>
        <item h="1" x="7"/>
        <item h="1" x="8"/>
        <item h="1" x="9"/>
        <item h="1" x="10"/>
        <item x="11"/>
        <item h="1" x="12"/>
        <item h="1" x="13"/>
      </items>
    </pivotField>
  </pivotFields>
  <rowFields count="1">
    <field x="2"/>
  </rowFields>
  <rowItems count="5">
    <i>
      <x v="3"/>
    </i>
    <i>
      <x v="2"/>
    </i>
    <i>
      <x v="5"/>
    </i>
    <i>
      <x v="1"/>
    </i>
    <i t="grand">
      <x/>
    </i>
  </rowItems>
  <colItems count="1">
    <i/>
  </colItems>
  <pageFields count="1">
    <pageField fld="3" item="0" hier="-1"/>
  </pageFields>
  <dataFields count="1">
    <dataField name="Sum of Amount" fld="5" baseField="0" baseItem="0" numFmtId="165"/>
  </dataFields>
  <chartFormats count="4">
    <chartFormat chart="1" format="1"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 chart="813" format="4" series="1">
      <pivotArea type="data" outline="0" fieldPosition="0">
        <references count="1">
          <reference field="4294967294" count="1" selected="0">
            <x v="0"/>
          </reference>
        </references>
      </pivotArea>
    </chartFormat>
    <chartFormat chart="94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340ECF4-D730-4EB7-BB84-F2C940932B36}" name="Count of expens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72" rowHeaderCaption="category">
  <location ref="A3:B8" firstHeaderRow="1" firstDataRow="1" firstDataCol="1" rowPageCount="1" colPageCount="1"/>
  <pivotFields count="8">
    <pivotField numFmtId="14" showAll="0"/>
    <pivotField showAll="0"/>
    <pivotField axis="axisRow" showAll="0">
      <items count="7">
        <item x="5"/>
        <item x="1"/>
        <item x="2"/>
        <item x="4"/>
        <item x="0"/>
        <item x="3"/>
        <item t="default"/>
      </items>
    </pivotField>
    <pivotField axis="axisPage" showAll="0">
      <items count="3">
        <item x="1"/>
        <item x="0"/>
        <item t="default"/>
      </items>
    </pivotField>
    <pivotField showAll="0">
      <items count="3">
        <item h="1" x="1"/>
        <item x="0"/>
        <item t="default"/>
      </items>
    </pivotField>
    <pivotField dataField="1" showAll="0"/>
    <pivotField numFmtId="164" showAll="0"/>
    <pivotField showAll="0" defaultSubtotal="0">
      <items count="14">
        <item h="1" x="0"/>
        <item h="1" x="1"/>
        <item h="1" x="2"/>
        <item h="1" x="3"/>
        <item h="1" x="4"/>
        <item h="1" x="5"/>
        <item h="1" x="6"/>
        <item h="1" x="7"/>
        <item h="1" x="8"/>
        <item h="1" x="9"/>
        <item h="1" x="10"/>
        <item x="11"/>
        <item h="1" x="12"/>
        <item h="1" x="13"/>
      </items>
    </pivotField>
  </pivotFields>
  <rowFields count="1">
    <field x="2"/>
  </rowFields>
  <rowItems count="5">
    <i>
      <x v="1"/>
    </i>
    <i>
      <x v="2"/>
    </i>
    <i>
      <x v="3"/>
    </i>
    <i>
      <x v="5"/>
    </i>
    <i t="grand">
      <x/>
    </i>
  </rowItems>
  <colItems count="1">
    <i/>
  </colItems>
  <pageFields count="1">
    <pageField fld="3" item="0" hier="-1"/>
  </pageFields>
  <dataFields count="1">
    <dataField name="Count of Amount" fld="5" subtotal="count" baseField="2" baseItem="0"/>
  </dataFields>
  <chartFormats count="4">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743" format="3" series="1">
      <pivotArea type="data" outline="0" fieldPosition="0">
        <references count="1">
          <reference field="4294967294" count="1" selected="0">
            <x v="0"/>
          </reference>
        </references>
      </pivotArea>
    </chartFormat>
    <chartFormat chart="87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5659505-2B4B-48F8-A512-E8419CD0A1E0}" name="Expenses vs incom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29" rowHeaderCaption="Fund class">
  <location ref="A3:B6" firstHeaderRow="1" firstDataRow="1" firstDataCol="1"/>
  <pivotFields count="8">
    <pivotField numFmtId="14" showAll="0"/>
    <pivotField showAll="0"/>
    <pivotField showAll="0">
      <items count="7">
        <item x="5"/>
        <item x="1"/>
        <item x="2"/>
        <item x="4"/>
        <item x="0"/>
        <item x="3"/>
        <item t="default"/>
      </items>
    </pivotField>
    <pivotField axis="axisRow" showAll="0">
      <items count="3">
        <item x="1"/>
        <item x="0"/>
        <item t="default"/>
      </items>
    </pivotField>
    <pivotField showAll="0">
      <items count="3">
        <item h="1" x="1"/>
        <item x="0"/>
        <item t="default"/>
      </items>
    </pivotField>
    <pivotField dataField="1" showAll="0"/>
    <pivotField numFmtId="164" showAll="0"/>
    <pivotField showAll="0" defaultSubtotal="0">
      <items count="14">
        <item h="1" x="0"/>
        <item h="1" x="1"/>
        <item h="1" x="2"/>
        <item h="1" x="3"/>
        <item h="1" x="4"/>
        <item h="1" x="5"/>
        <item h="1" x="6"/>
        <item h="1" x="7"/>
        <item h="1" x="8"/>
        <item h="1" x="9"/>
        <item h="1" x="10"/>
        <item x="11"/>
        <item h="1" x="12"/>
        <item h="1" x="13"/>
      </items>
    </pivotField>
  </pivotFields>
  <rowFields count="1">
    <field x="3"/>
  </rowFields>
  <rowItems count="3">
    <i>
      <x/>
    </i>
    <i>
      <x v="1"/>
    </i>
    <i t="grand">
      <x/>
    </i>
  </rowItems>
  <colItems count="1">
    <i/>
  </colItems>
  <dataFields count="1">
    <dataField name="Sum of Amount" fld="5" baseField="0" baseItem="0" numFmtId="165"/>
  </dataField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1"/>
          </reference>
        </references>
      </pivotArea>
    </chartFormat>
    <chartFormat chart="0" format="2">
      <pivotArea type="data" outline="0" fieldPosition="0">
        <references count="2">
          <reference field="4294967294" count="1" selected="0">
            <x v="0"/>
          </reference>
          <reference field="3" count="1" selected="0">
            <x v="0"/>
          </reference>
        </references>
      </pivotArea>
    </chartFormat>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3" count="1" selected="0">
            <x v="0"/>
          </reference>
        </references>
      </pivotArea>
    </chartFormat>
    <chartFormat chart="2" format="8">
      <pivotArea type="data" outline="0" fieldPosition="0">
        <references count="2">
          <reference field="4294967294" count="1" selected="0">
            <x v="0"/>
          </reference>
          <reference field="3" count="1" selected="0">
            <x v="1"/>
          </reference>
        </references>
      </pivotArea>
    </chartFormat>
    <chartFormat chart="700" format="9" series="1">
      <pivotArea type="data" outline="0" fieldPosition="0">
        <references count="1">
          <reference field="4294967294" count="1" selected="0">
            <x v="0"/>
          </reference>
        </references>
      </pivotArea>
    </chartFormat>
    <chartFormat chart="700" format="10">
      <pivotArea type="data" outline="0" fieldPosition="0">
        <references count="2">
          <reference field="4294967294" count="1" selected="0">
            <x v="0"/>
          </reference>
          <reference field="3" count="1" selected="0">
            <x v="0"/>
          </reference>
        </references>
      </pivotArea>
    </chartFormat>
    <chartFormat chart="700" format="11">
      <pivotArea type="data" outline="0" fieldPosition="0">
        <references count="2">
          <reference field="4294967294" count="1" selected="0">
            <x v="0"/>
          </reference>
          <reference field="3" count="1" selected="0">
            <x v="1"/>
          </reference>
        </references>
      </pivotArea>
    </chartFormat>
    <chartFormat chart="827" format="9" series="1">
      <pivotArea type="data" outline="0" fieldPosition="0">
        <references count="1">
          <reference field="4294967294" count="1" selected="0">
            <x v="0"/>
          </reference>
        </references>
      </pivotArea>
    </chartFormat>
    <chartFormat chart="827" format="10">
      <pivotArea type="data" outline="0" fieldPosition="0">
        <references count="2">
          <reference field="4294967294" count="1" selected="0">
            <x v="0"/>
          </reference>
          <reference field="3" count="1" selected="0">
            <x v="0"/>
          </reference>
        </references>
      </pivotArea>
    </chartFormat>
    <chartFormat chart="827" format="11">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67B45690-781D-4133-9EE3-ABEF2C675579}" sourceName="Category">
  <pivotTables>
    <pivotTable tabId="5" name="Count of expenses"/>
    <pivotTable tabId="4" name="Expenses by category"/>
    <pivotTable tabId="2" name="Expenses by month"/>
    <pivotTable tabId="13" name="Expenses vs income"/>
  </pivotTables>
  <data>
    <tabular pivotCacheId="836149124">
      <items count="6">
        <i x="1" s="1"/>
        <i x="2" s="1"/>
        <i x="4" s="1"/>
        <i x="0" s="1"/>
        <i x="3" s="1"/>
        <i x="5"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ethod" xr10:uid="{675C56B7-0AE3-4572-AEE2-097B7D9975FD}" sourceName="Payment Method">
  <pivotTables>
    <pivotTable tabId="5" name="Count of expenses"/>
    <pivotTable tabId="4" name="Expenses by category"/>
    <pivotTable tabId="2" name="Expenses by month"/>
    <pivotTable tabId="13" name="Expenses vs income"/>
  </pivotTables>
  <data>
    <tabular pivotCacheId="836149124">
      <items count="2">
        <i x="1"/>
        <i x="0" s="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 xr10:uid="{FAC4F830-DB7E-42B3-94CA-74705D610442}" sourceName="Months">
  <pivotTables>
    <pivotTable tabId="5" name="Count of expenses"/>
    <pivotTable tabId="4" name="Expenses by category"/>
    <pivotTable tabId="2" name="Expenses by month"/>
    <pivotTable tabId="13" name="Expenses vs income"/>
  </pivotTables>
  <data>
    <tabular pivotCacheId="836149124">
      <items count="14">
        <i x="10"/>
        <i x="11" s="1"/>
        <i x="12"/>
        <i x="1" nd="1"/>
        <i x="2" nd="1"/>
        <i x="3" nd="1"/>
        <i x="4" nd="1"/>
        <i x="5" nd="1"/>
        <i x="6" nd="1"/>
        <i x="7" nd="1"/>
        <i x="8" nd="1"/>
        <i x="9" nd="1"/>
        <i x="0" nd="1"/>
        <i x="13"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76411C34-4A12-4060-96DF-778AB2DF1DA2}" cache="Slicer_Category" caption="Category" rowHeight="241300"/>
  <slicer name="Payment Method" xr10:uid="{8D96628C-FDDF-47BF-9DD6-609FB234134E}" cache="Slicer_Payment_Method" caption="Payment Method" rowHeight="241300"/>
  <slicer name="Months" xr10:uid="{66108F40-7709-4CB1-80F2-651E3F5994AD}" cache="Slicer_Months" caption="Months"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1" xr10:uid="{B583219C-34A2-4510-848C-281F59F76074}" cache="Slicer_Category" caption="Category" startItem="1" rowHeight="241300"/>
  <slicer name="Payment Method 1" xr10:uid="{9FDA5FE4-A32D-410C-A420-C1194D89446D}" cache="Slicer_Payment_Method" caption="Payment Method" rowHeight="241300"/>
  <slicer name="Months 1" xr10:uid="{97A7DAAD-6244-47CE-BE85-43B97FD8C704}" cache="Slicer_Months" caption="Months"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FBD1502-86F0-467E-A390-B9850928E865}" name="Rawdata" displayName="Rawdata" ref="A1:G73" totalsRowShown="0">
  <autoFilter ref="A1:G73" xr:uid="{7FBD1502-86F0-467E-A390-B9850928E865}"/>
  <tableColumns count="7">
    <tableColumn id="1" xr3:uid="{F0CE6B7D-D235-47B6-9315-292E657641B2}" name="Date" dataDxfId="3"/>
    <tableColumn id="2" xr3:uid="{D1F9B51C-6121-4452-B3C8-B63BD15CCE12}" name="Description"/>
    <tableColumn id="3" xr3:uid="{47518153-A981-4E0E-B7AD-EDD9C354F55D}" name="Category"/>
    <tableColumn id="4" xr3:uid="{D911B692-8931-4297-9082-5A386406B824}" name="Fund Class"/>
    <tableColumn id="5" xr3:uid="{6C7EC185-DBA7-4BD0-A3E7-DDEE93BD324A}" name="Payment Method"/>
    <tableColumn id="6" xr3:uid="{4B26F912-6B35-48C0-8C72-2C58B3985523}" name="Amount"/>
    <tableColumn id="7" xr3:uid="{782CA91D-6EF6-4915-8C54-D234AE34D894}" name="Balance" dataDxfId="2" dataCellStyle="Comma">
      <calculatedColumnFormula>IF(D2="expenses",G1-F2,G1+F2)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4DF11-16CC-41E1-B3DC-D0DC09272C95}">
  <dimension ref="A1:B5"/>
  <sheetViews>
    <sheetView tabSelected="1" workbookViewId="0">
      <selection activeCell="L1" sqref="L1"/>
    </sheetView>
  </sheetViews>
  <sheetFormatPr defaultRowHeight="15" x14ac:dyDescent="0.25"/>
  <cols>
    <col min="1" max="1" width="11.28515625" bestFit="1" customWidth="1"/>
    <col min="2" max="2" width="14.85546875" bestFit="1" customWidth="1"/>
  </cols>
  <sheetData>
    <row r="1" spans="1:2" x14ac:dyDescent="0.25">
      <c r="A1" s="4" t="s">
        <v>54</v>
      </c>
      <c r="B1" t="s">
        <v>10</v>
      </c>
    </row>
    <row r="3" spans="1:2" x14ac:dyDescent="0.25">
      <c r="A3" s="4" t="s">
        <v>59</v>
      </c>
      <c r="B3" t="s">
        <v>56</v>
      </c>
    </row>
    <row r="4" spans="1:2" x14ac:dyDescent="0.25">
      <c r="A4" s="5" t="s">
        <v>58</v>
      </c>
      <c r="B4" s="6">
        <v>160181</v>
      </c>
    </row>
    <row r="5" spans="1:2" x14ac:dyDescent="0.25">
      <c r="A5" s="5" t="s">
        <v>57</v>
      </c>
      <c r="B5" s="6">
        <v>160181</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37149-A578-4B5F-8E3D-6F31589D8924}">
  <dimension ref="A1:B8"/>
  <sheetViews>
    <sheetView workbookViewId="0">
      <selection activeCell="A5" sqref="A5"/>
    </sheetView>
  </sheetViews>
  <sheetFormatPr defaultRowHeight="15" x14ac:dyDescent="0.25"/>
  <cols>
    <col min="1" max="1" width="21.7109375" bestFit="1" customWidth="1"/>
    <col min="2" max="2" width="14.85546875" bestFit="1" customWidth="1"/>
  </cols>
  <sheetData>
    <row r="1" spans="1:2" x14ac:dyDescent="0.25">
      <c r="A1" s="4" t="s">
        <v>54</v>
      </c>
      <c r="B1" t="s">
        <v>10</v>
      </c>
    </row>
    <row r="3" spans="1:2" x14ac:dyDescent="0.25">
      <c r="A3" s="4" t="s">
        <v>2</v>
      </c>
      <c r="B3" t="s">
        <v>56</v>
      </c>
    </row>
    <row r="4" spans="1:2" x14ac:dyDescent="0.25">
      <c r="A4" s="5" t="s">
        <v>22</v>
      </c>
      <c r="B4" s="6">
        <v>56392</v>
      </c>
    </row>
    <row r="5" spans="1:2" x14ac:dyDescent="0.25">
      <c r="A5" s="5" t="s">
        <v>12</v>
      </c>
      <c r="B5" s="6">
        <v>52695</v>
      </c>
    </row>
    <row r="6" spans="1:2" x14ac:dyDescent="0.25">
      <c r="A6" s="5" t="s">
        <v>15</v>
      </c>
      <c r="B6" s="6">
        <v>39645</v>
      </c>
    </row>
    <row r="7" spans="1:2" x14ac:dyDescent="0.25">
      <c r="A7" s="5" t="s">
        <v>9</v>
      </c>
      <c r="B7" s="6">
        <v>11449</v>
      </c>
    </row>
    <row r="8" spans="1:2" x14ac:dyDescent="0.25">
      <c r="A8" s="5" t="s">
        <v>57</v>
      </c>
      <c r="B8" s="6">
        <v>160181</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6FD57-7B82-4DB2-AFE5-2441106D0818}">
  <dimension ref="A1:B8"/>
  <sheetViews>
    <sheetView workbookViewId="0">
      <selection activeCell="K17" sqref="K17"/>
    </sheetView>
  </sheetViews>
  <sheetFormatPr defaultRowHeight="15" x14ac:dyDescent="0.25"/>
  <cols>
    <col min="1" max="1" width="21.7109375" bestFit="1" customWidth="1"/>
    <col min="2" max="2" width="16.28515625" bestFit="1" customWidth="1"/>
  </cols>
  <sheetData>
    <row r="1" spans="1:2" x14ac:dyDescent="0.25">
      <c r="A1" s="4" t="s">
        <v>54</v>
      </c>
      <c r="B1" t="s">
        <v>10</v>
      </c>
    </row>
    <row r="3" spans="1:2" x14ac:dyDescent="0.25">
      <c r="A3" s="4" t="s">
        <v>61</v>
      </c>
      <c r="B3" t="s">
        <v>60</v>
      </c>
    </row>
    <row r="4" spans="1:2" x14ac:dyDescent="0.25">
      <c r="A4" s="5" t="s">
        <v>9</v>
      </c>
      <c r="B4">
        <v>2</v>
      </c>
    </row>
    <row r="5" spans="1:2" x14ac:dyDescent="0.25">
      <c r="A5" s="5" t="s">
        <v>12</v>
      </c>
      <c r="B5">
        <v>5</v>
      </c>
    </row>
    <row r="6" spans="1:2" x14ac:dyDescent="0.25">
      <c r="A6" s="5" t="s">
        <v>22</v>
      </c>
      <c r="B6">
        <v>2</v>
      </c>
    </row>
    <row r="7" spans="1:2" x14ac:dyDescent="0.25">
      <c r="A7" s="5" t="s">
        <v>15</v>
      </c>
      <c r="B7">
        <v>3</v>
      </c>
    </row>
    <row r="8" spans="1:2" x14ac:dyDescent="0.25">
      <c r="A8" s="5" t="s">
        <v>57</v>
      </c>
      <c r="B8">
        <v>12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8E278-4C05-4688-A3BE-CA64CA03FA83}">
  <dimension ref="A3:C6"/>
  <sheetViews>
    <sheetView workbookViewId="0">
      <selection activeCell="C6" sqref="C6"/>
    </sheetView>
  </sheetViews>
  <sheetFormatPr defaultRowHeight="15" x14ac:dyDescent="0.25"/>
  <cols>
    <col min="1" max="1" width="12.28515625" bestFit="1" customWidth="1"/>
    <col min="2" max="2" width="14.85546875" bestFit="1" customWidth="1"/>
    <col min="3" max="3" width="9.42578125" bestFit="1" customWidth="1"/>
  </cols>
  <sheetData>
    <row r="3" spans="1:3" x14ac:dyDescent="0.25">
      <c r="A3" s="4" t="s">
        <v>62</v>
      </c>
      <c r="B3" t="s">
        <v>56</v>
      </c>
    </row>
    <row r="4" spans="1:3" x14ac:dyDescent="0.25">
      <c r="A4" s="5" t="s">
        <v>10</v>
      </c>
      <c r="B4" s="6">
        <v>160181</v>
      </c>
    </row>
    <row r="5" spans="1:3" x14ac:dyDescent="0.25">
      <c r="A5" s="5" t="s">
        <v>6</v>
      </c>
      <c r="B5" s="6">
        <v>400000</v>
      </c>
      <c r="C5" s="6">
        <f>GETPIVOTDATA("Amount",$A$3,"Fund Class","Income")-GETPIVOTDATA("Amount",$A$3,"Fund Class","Expenses")</f>
        <v>239819</v>
      </c>
    </row>
    <row r="6" spans="1:3" x14ac:dyDescent="0.25">
      <c r="A6" s="5" t="s">
        <v>57</v>
      </c>
      <c r="B6" s="6">
        <v>560181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3"/>
  <sheetViews>
    <sheetView workbookViewId="0">
      <selection activeCell="I4" sqref="I4"/>
    </sheetView>
  </sheetViews>
  <sheetFormatPr defaultRowHeight="15" x14ac:dyDescent="0.25"/>
  <cols>
    <col min="1" max="1" width="10.42578125" bestFit="1" customWidth="1"/>
    <col min="2" max="2" width="29.5703125" bestFit="1" customWidth="1"/>
    <col min="3" max="3" width="19.7109375" bestFit="1" customWidth="1"/>
    <col min="4" max="4" width="12.42578125" customWidth="1"/>
    <col min="5" max="5" width="18.5703125" customWidth="1"/>
    <col min="6" max="6" width="10.28515625" customWidth="1"/>
    <col min="7" max="7" width="11.5703125" bestFit="1" customWidth="1"/>
  </cols>
  <sheetData>
    <row r="1" spans="1:7" x14ac:dyDescent="0.25">
      <c r="A1" t="s">
        <v>0</v>
      </c>
      <c r="B1" t="s">
        <v>1</v>
      </c>
      <c r="C1" t="s">
        <v>2</v>
      </c>
      <c r="D1" t="s">
        <v>54</v>
      </c>
      <c r="E1" t="s">
        <v>3</v>
      </c>
      <c r="F1" t="s">
        <v>4</v>
      </c>
      <c r="G1" t="s">
        <v>55</v>
      </c>
    </row>
    <row r="2" spans="1:7" x14ac:dyDescent="0.25">
      <c r="A2" s="1">
        <v>44835</v>
      </c>
      <c r="B2" t="s">
        <v>5</v>
      </c>
      <c r="C2" t="s">
        <v>6</v>
      </c>
      <c r="D2" t="s">
        <v>6</v>
      </c>
      <c r="E2" t="s">
        <v>7</v>
      </c>
      <c r="F2">
        <v>400000</v>
      </c>
      <c r="G2" s="3">
        <v>400000</v>
      </c>
    </row>
    <row r="3" spans="1:7" x14ac:dyDescent="0.25">
      <c r="A3" s="1">
        <v>44835</v>
      </c>
      <c r="B3" t="s">
        <v>8</v>
      </c>
      <c r="C3" t="s">
        <v>9</v>
      </c>
      <c r="D3" t="s">
        <v>10</v>
      </c>
      <c r="E3" t="s">
        <v>7</v>
      </c>
      <c r="F3">
        <v>7092</v>
      </c>
      <c r="G3" s="3">
        <f>IF(D3="expenses",G2-F3,G2+F3)</f>
        <v>392908</v>
      </c>
    </row>
    <row r="4" spans="1:7" x14ac:dyDescent="0.25">
      <c r="A4" s="1">
        <v>44836</v>
      </c>
      <c r="B4" t="s">
        <v>11</v>
      </c>
      <c r="C4" t="s">
        <v>12</v>
      </c>
      <c r="D4" t="s">
        <v>10</v>
      </c>
      <c r="E4" t="s">
        <v>13</v>
      </c>
      <c r="F4">
        <v>5403</v>
      </c>
      <c r="G4" s="3">
        <f t="shared" ref="G4:G67" si="0">IF(D4="expenses",G3-F4,G3+F4)</f>
        <v>387505</v>
      </c>
    </row>
    <row r="5" spans="1:7" x14ac:dyDescent="0.25">
      <c r="A5" s="1">
        <v>44837</v>
      </c>
      <c r="B5" t="s">
        <v>14</v>
      </c>
      <c r="C5" t="s">
        <v>15</v>
      </c>
      <c r="D5" t="s">
        <v>10</v>
      </c>
      <c r="E5" t="s">
        <v>13</v>
      </c>
      <c r="F5">
        <v>60000</v>
      </c>
      <c r="G5" s="3">
        <f t="shared" si="0"/>
        <v>327505</v>
      </c>
    </row>
    <row r="6" spans="1:7" x14ac:dyDescent="0.25">
      <c r="A6" s="1">
        <v>44842</v>
      </c>
      <c r="B6" t="s">
        <v>16</v>
      </c>
      <c r="C6" t="s">
        <v>12</v>
      </c>
      <c r="D6" t="s">
        <v>10</v>
      </c>
      <c r="E6" t="s">
        <v>7</v>
      </c>
      <c r="F6">
        <v>8844</v>
      </c>
      <c r="G6" s="3">
        <f t="shared" si="0"/>
        <v>318661</v>
      </c>
    </row>
    <row r="7" spans="1:7" x14ac:dyDescent="0.25">
      <c r="A7" s="1">
        <v>44843</v>
      </c>
      <c r="B7" t="s">
        <v>17</v>
      </c>
      <c r="C7" t="s">
        <v>12</v>
      </c>
      <c r="D7" t="s">
        <v>10</v>
      </c>
      <c r="E7" t="s">
        <v>7</v>
      </c>
      <c r="F7">
        <v>7752</v>
      </c>
      <c r="G7" s="3">
        <f t="shared" si="0"/>
        <v>310909</v>
      </c>
    </row>
    <row r="8" spans="1:7" x14ac:dyDescent="0.25">
      <c r="A8" s="1">
        <v>44843</v>
      </c>
      <c r="B8" t="s">
        <v>18</v>
      </c>
      <c r="C8" t="s">
        <v>15</v>
      </c>
      <c r="D8" t="s">
        <v>10</v>
      </c>
      <c r="E8" t="s">
        <v>7</v>
      </c>
      <c r="F8">
        <v>6621</v>
      </c>
      <c r="G8" s="3">
        <f t="shared" si="0"/>
        <v>304288</v>
      </c>
    </row>
    <row r="9" spans="1:7" x14ac:dyDescent="0.25">
      <c r="A9" s="1">
        <v>44844</v>
      </c>
      <c r="B9" t="s">
        <v>19</v>
      </c>
      <c r="C9" t="s">
        <v>9</v>
      </c>
      <c r="D9" t="s">
        <v>10</v>
      </c>
      <c r="E9" t="s">
        <v>13</v>
      </c>
      <c r="F9">
        <v>5347</v>
      </c>
      <c r="G9" s="3">
        <f t="shared" si="0"/>
        <v>298941</v>
      </c>
    </row>
    <row r="10" spans="1:7" x14ac:dyDescent="0.25">
      <c r="A10" s="1">
        <v>44845</v>
      </c>
      <c r="B10" t="s">
        <v>20</v>
      </c>
      <c r="C10" t="s">
        <v>12</v>
      </c>
      <c r="D10" t="s">
        <v>10</v>
      </c>
      <c r="E10" t="s">
        <v>13</v>
      </c>
      <c r="F10">
        <v>5366</v>
      </c>
      <c r="G10" s="3">
        <f t="shared" si="0"/>
        <v>293575</v>
      </c>
    </row>
    <row r="11" spans="1:7" x14ac:dyDescent="0.25">
      <c r="A11" s="1">
        <v>44850</v>
      </c>
      <c r="B11" t="s">
        <v>21</v>
      </c>
      <c r="C11" t="s">
        <v>22</v>
      </c>
      <c r="D11" t="s">
        <v>10</v>
      </c>
      <c r="E11" t="s">
        <v>7</v>
      </c>
      <c r="F11">
        <v>7449</v>
      </c>
      <c r="G11" s="3">
        <f t="shared" si="0"/>
        <v>286126</v>
      </c>
    </row>
    <row r="12" spans="1:7" x14ac:dyDescent="0.25">
      <c r="A12" s="1">
        <v>44853</v>
      </c>
      <c r="B12" t="s">
        <v>23</v>
      </c>
      <c r="C12" t="s">
        <v>15</v>
      </c>
      <c r="D12" t="s">
        <v>10</v>
      </c>
      <c r="E12" t="s">
        <v>13</v>
      </c>
      <c r="F12">
        <v>9800</v>
      </c>
      <c r="G12" s="3">
        <f t="shared" si="0"/>
        <v>276326</v>
      </c>
    </row>
    <row r="13" spans="1:7" x14ac:dyDescent="0.25">
      <c r="A13" s="1">
        <v>44853</v>
      </c>
      <c r="B13" t="s">
        <v>24</v>
      </c>
      <c r="C13" t="s">
        <v>12</v>
      </c>
      <c r="D13" t="s">
        <v>10</v>
      </c>
      <c r="E13" t="s">
        <v>13</v>
      </c>
      <c r="F13">
        <v>8492</v>
      </c>
      <c r="G13" s="3">
        <f t="shared" si="0"/>
        <v>267834</v>
      </c>
    </row>
    <row r="14" spans="1:7" x14ac:dyDescent="0.25">
      <c r="A14" s="1">
        <v>44854</v>
      </c>
      <c r="B14" t="s">
        <v>25</v>
      </c>
      <c r="C14" t="s">
        <v>9</v>
      </c>
      <c r="D14" t="s">
        <v>10</v>
      </c>
      <c r="E14" t="s">
        <v>7</v>
      </c>
      <c r="F14">
        <v>4300</v>
      </c>
      <c r="G14" s="3">
        <f t="shared" si="0"/>
        <v>263534</v>
      </c>
    </row>
    <row r="15" spans="1:7" x14ac:dyDescent="0.25">
      <c r="A15" s="1">
        <v>44858</v>
      </c>
      <c r="B15" t="s">
        <v>26</v>
      </c>
      <c r="C15" t="s">
        <v>12</v>
      </c>
      <c r="D15" t="s">
        <v>10</v>
      </c>
      <c r="E15" t="s">
        <v>13</v>
      </c>
      <c r="F15">
        <v>8647</v>
      </c>
      <c r="G15" s="3">
        <f t="shared" si="0"/>
        <v>254887</v>
      </c>
    </row>
    <row r="16" spans="1:7" x14ac:dyDescent="0.25">
      <c r="A16" s="1">
        <v>44858</v>
      </c>
      <c r="B16" t="s">
        <v>21</v>
      </c>
      <c r="C16" t="s">
        <v>22</v>
      </c>
      <c r="D16" t="s">
        <v>10</v>
      </c>
      <c r="E16" t="s">
        <v>13</v>
      </c>
      <c r="F16">
        <v>6714</v>
      </c>
      <c r="G16" s="3">
        <f t="shared" si="0"/>
        <v>248173</v>
      </c>
    </row>
    <row r="17" spans="1:7" x14ac:dyDescent="0.25">
      <c r="A17" s="1">
        <v>44858</v>
      </c>
      <c r="B17" t="s">
        <v>27</v>
      </c>
      <c r="C17" t="s">
        <v>9</v>
      </c>
      <c r="D17" t="s">
        <v>10</v>
      </c>
      <c r="E17" t="s">
        <v>7</v>
      </c>
      <c r="F17">
        <v>5079</v>
      </c>
      <c r="G17" s="3">
        <f t="shared" si="0"/>
        <v>243094</v>
      </c>
    </row>
    <row r="18" spans="1:7" x14ac:dyDescent="0.25">
      <c r="A18" s="1">
        <v>44859</v>
      </c>
      <c r="B18" t="s">
        <v>28</v>
      </c>
      <c r="C18" t="s">
        <v>29</v>
      </c>
      <c r="D18" t="s">
        <v>10</v>
      </c>
      <c r="E18" t="s">
        <v>13</v>
      </c>
      <c r="F18">
        <v>17600</v>
      </c>
      <c r="G18" s="3">
        <f t="shared" si="0"/>
        <v>225494</v>
      </c>
    </row>
    <row r="19" spans="1:7" x14ac:dyDescent="0.25">
      <c r="A19" s="1">
        <v>44859</v>
      </c>
      <c r="B19" t="s">
        <v>30</v>
      </c>
      <c r="C19" t="s">
        <v>22</v>
      </c>
      <c r="D19" t="s">
        <v>10</v>
      </c>
      <c r="E19" t="s">
        <v>13</v>
      </c>
      <c r="F19">
        <v>50000</v>
      </c>
      <c r="G19" s="3">
        <f t="shared" si="0"/>
        <v>175494</v>
      </c>
    </row>
    <row r="20" spans="1:7" x14ac:dyDescent="0.25">
      <c r="A20" s="1">
        <v>44860</v>
      </c>
      <c r="B20" t="s">
        <v>31</v>
      </c>
      <c r="C20" t="s">
        <v>22</v>
      </c>
      <c r="D20" t="s">
        <v>10</v>
      </c>
      <c r="E20" t="s">
        <v>7</v>
      </c>
      <c r="F20">
        <v>10000</v>
      </c>
      <c r="G20" s="3">
        <f t="shared" si="0"/>
        <v>165494</v>
      </c>
    </row>
    <row r="21" spans="1:7" x14ac:dyDescent="0.25">
      <c r="A21" s="1">
        <v>44860</v>
      </c>
      <c r="B21" t="s">
        <v>32</v>
      </c>
      <c r="C21" t="s">
        <v>12</v>
      </c>
      <c r="D21" t="s">
        <v>10</v>
      </c>
      <c r="E21" t="s">
        <v>13</v>
      </c>
      <c r="F21">
        <v>8963</v>
      </c>
      <c r="G21" s="3">
        <f t="shared" si="0"/>
        <v>156531</v>
      </c>
    </row>
    <row r="22" spans="1:7" x14ac:dyDescent="0.25">
      <c r="A22" s="1">
        <v>44861</v>
      </c>
      <c r="B22" t="s">
        <v>33</v>
      </c>
      <c r="C22" t="s">
        <v>9</v>
      </c>
      <c r="D22" t="s">
        <v>10</v>
      </c>
      <c r="E22" t="s">
        <v>7</v>
      </c>
      <c r="F22">
        <v>6509</v>
      </c>
      <c r="G22" s="3">
        <f t="shared" si="0"/>
        <v>150022</v>
      </c>
    </row>
    <row r="23" spans="1:7" x14ac:dyDescent="0.25">
      <c r="A23" s="1">
        <v>44862</v>
      </c>
      <c r="B23" t="s">
        <v>34</v>
      </c>
      <c r="C23" t="s">
        <v>12</v>
      </c>
      <c r="D23" t="s">
        <v>10</v>
      </c>
      <c r="E23" t="s">
        <v>7</v>
      </c>
      <c r="F23">
        <v>6641</v>
      </c>
      <c r="G23" s="3">
        <f t="shared" si="0"/>
        <v>143381</v>
      </c>
    </row>
    <row r="24" spans="1:7" x14ac:dyDescent="0.25">
      <c r="A24" s="1">
        <v>44864</v>
      </c>
      <c r="B24" t="s">
        <v>35</v>
      </c>
      <c r="C24" t="s">
        <v>15</v>
      </c>
      <c r="D24" t="s">
        <v>10</v>
      </c>
      <c r="E24" t="s">
        <v>7</v>
      </c>
      <c r="F24">
        <v>1940</v>
      </c>
      <c r="G24" s="3">
        <f t="shared" si="0"/>
        <v>141441</v>
      </c>
    </row>
    <row r="25" spans="1:7" x14ac:dyDescent="0.25">
      <c r="A25" s="1">
        <v>44866</v>
      </c>
      <c r="B25" t="s">
        <v>5</v>
      </c>
      <c r="C25" t="s">
        <v>6</v>
      </c>
      <c r="D25" t="s">
        <v>6</v>
      </c>
      <c r="E25" t="s">
        <v>7</v>
      </c>
      <c r="F25">
        <v>400000</v>
      </c>
      <c r="G25" s="3">
        <f t="shared" si="0"/>
        <v>541441</v>
      </c>
    </row>
    <row r="26" spans="1:7" x14ac:dyDescent="0.25">
      <c r="A26" s="1">
        <v>44869</v>
      </c>
      <c r="B26" t="s">
        <v>20</v>
      </c>
      <c r="C26" t="s">
        <v>12</v>
      </c>
      <c r="D26" t="s">
        <v>10</v>
      </c>
      <c r="E26" t="s">
        <v>13</v>
      </c>
      <c r="F26">
        <v>5950</v>
      </c>
      <c r="G26" s="3">
        <f t="shared" si="0"/>
        <v>535491</v>
      </c>
    </row>
    <row r="27" spans="1:7" x14ac:dyDescent="0.25">
      <c r="A27" s="1">
        <v>44872</v>
      </c>
      <c r="B27" t="s">
        <v>36</v>
      </c>
      <c r="C27" t="s">
        <v>12</v>
      </c>
      <c r="D27" t="s">
        <v>10</v>
      </c>
      <c r="E27" t="s">
        <v>13</v>
      </c>
      <c r="F27">
        <v>7957</v>
      </c>
      <c r="G27" s="3">
        <f t="shared" si="0"/>
        <v>527534</v>
      </c>
    </row>
    <row r="28" spans="1:7" x14ac:dyDescent="0.25">
      <c r="A28" s="1">
        <v>44874</v>
      </c>
      <c r="B28" t="s">
        <v>34</v>
      </c>
      <c r="C28" t="s">
        <v>12</v>
      </c>
      <c r="D28" t="s">
        <v>10</v>
      </c>
      <c r="E28" t="s">
        <v>13</v>
      </c>
      <c r="F28">
        <v>8782</v>
      </c>
      <c r="G28" s="3">
        <f t="shared" si="0"/>
        <v>518752</v>
      </c>
    </row>
    <row r="29" spans="1:7" x14ac:dyDescent="0.25">
      <c r="A29" s="1">
        <v>44875</v>
      </c>
      <c r="B29" t="s">
        <v>37</v>
      </c>
      <c r="C29" t="s">
        <v>22</v>
      </c>
      <c r="D29" t="s">
        <v>10</v>
      </c>
      <c r="E29" t="s">
        <v>13</v>
      </c>
      <c r="F29">
        <v>9642</v>
      </c>
      <c r="G29" s="3">
        <f t="shared" si="0"/>
        <v>509110</v>
      </c>
    </row>
    <row r="30" spans="1:7" x14ac:dyDescent="0.25">
      <c r="A30" s="1">
        <v>44876</v>
      </c>
      <c r="B30" t="s">
        <v>34</v>
      </c>
      <c r="C30" t="s">
        <v>12</v>
      </c>
      <c r="D30" t="s">
        <v>10</v>
      </c>
      <c r="E30" t="s">
        <v>13</v>
      </c>
      <c r="F30">
        <v>12109</v>
      </c>
      <c r="G30" s="3">
        <f t="shared" si="0"/>
        <v>497001</v>
      </c>
    </row>
    <row r="31" spans="1:7" x14ac:dyDescent="0.25">
      <c r="A31" s="1">
        <v>44878</v>
      </c>
      <c r="B31" t="s">
        <v>38</v>
      </c>
      <c r="C31" t="s">
        <v>9</v>
      </c>
      <c r="D31" t="s">
        <v>10</v>
      </c>
      <c r="E31" t="s">
        <v>7</v>
      </c>
      <c r="F31">
        <v>7149</v>
      </c>
      <c r="G31" s="3">
        <f t="shared" si="0"/>
        <v>489852</v>
      </c>
    </row>
    <row r="32" spans="1:7" x14ac:dyDescent="0.25">
      <c r="A32" s="1">
        <v>44878</v>
      </c>
      <c r="B32" t="s">
        <v>21</v>
      </c>
      <c r="C32" t="s">
        <v>22</v>
      </c>
      <c r="D32" t="s">
        <v>10</v>
      </c>
      <c r="E32" t="s">
        <v>7</v>
      </c>
      <c r="F32">
        <v>6392</v>
      </c>
      <c r="G32" s="3">
        <f t="shared" si="0"/>
        <v>483460</v>
      </c>
    </row>
    <row r="33" spans="1:7" x14ac:dyDescent="0.25">
      <c r="A33" s="1">
        <v>44881</v>
      </c>
      <c r="B33" t="s">
        <v>21</v>
      </c>
      <c r="C33" t="s">
        <v>22</v>
      </c>
      <c r="D33" t="s">
        <v>10</v>
      </c>
      <c r="E33" t="s">
        <v>13</v>
      </c>
      <c r="F33">
        <v>5014</v>
      </c>
      <c r="G33" s="3">
        <f t="shared" si="0"/>
        <v>478446</v>
      </c>
    </row>
    <row r="34" spans="1:7" x14ac:dyDescent="0.25">
      <c r="A34" s="1">
        <v>44882</v>
      </c>
      <c r="B34" t="s">
        <v>34</v>
      </c>
      <c r="C34" t="s">
        <v>12</v>
      </c>
      <c r="D34" t="s">
        <v>10</v>
      </c>
      <c r="E34" t="s">
        <v>7</v>
      </c>
      <c r="F34">
        <v>8691</v>
      </c>
      <c r="G34" s="3">
        <f t="shared" si="0"/>
        <v>469755</v>
      </c>
    </row>
    <row r="35" spans="1:7" x14ac:dyDescent="0.25">
      <c r="A35" s="1">
        <v>44882</v>
      </c>
      <c r="B35" t="s">
        <v>39</v>
      </c>
      <c r="C35" t="s">
        <v>15</v>
      </c>
      <c r="D35" t="s">
        <v>10</v>
      </c>
      <c r="E35" t="s">
        <v>13</v>
      </c>
      <c r="F35">
        <v>6026</v>
      </c>
      <c r="G35" s="3">
        <f t="shared" si="0"/>
        <v>463729</v>
      </c>
    </row>
    <row r="36" spans="1:7" x14ac:dyDescent="0.25">
      <c r="A36" s="1">
        <v>44884</v>
      </c>
      <c r="B36" t="s">
        <v>23</v>
      </c>
      <c r="C36" t="s">
        <v>15</v>
      </c>
      <c r="D36" t="s">
        <v>10</v>
      </c>
      <c r="E36" t="s">
        <v>7</v>
      </c>
      <c r="F36">
        <v>9800</v>
      </c>
      <c r="G36" s="3">
        <f t="shared" si="0"/>
        <v>453929</v>
      </c>
    </row>
    <row r="37" spans="1:7" x14ac:dyDescent="0.25">
      <c r="A37" s="1">
        <v>44885</v>
      </c>
      <c r="B37" t="s">
        <v>34</v>
      </c>
      <c r="C37" t="s">
        <v>12</v>
      </c>
      <c r="D37" t="s">
        <v>10</v>
      </c>
      <c r="E37" t="s">
        <v>13</v>
      </c>
      <c r="F37">
        <v>10854</v>
      </c>
      <c r="G37" s="3">
        <f t="shared" si="0"/>
        <v>443075</v>
      </c>
    </row>
    <row r="38" spans="1:7" x14ac:dyDescent="0.25">
      <c r="A38" s="1">
        <v>44885</v>
      </c>
      <c r="B38" t="s">
        <v>20</v>
      </c>
      <c r="C38" t="s">
        <v>12</v>
      </c>
      <c r="D38" t="s">
        <v>10</v>
      </c>
      <c r="E38" t="s">
        <v>7</v>
      </c>
      <c r="F38">
        <v>12734</v>
      </c>
      <c r="G38" s="3">
        <f t="shared" si="0"/>
        <v>430341</v>
      </c>
    </row>
    <row r="39" spans="1:7" x14ac:dyDescent="0.25">
      <c r="A39" s="1">
        <v>44885</v>
      </c>
      <c r="B39" t="s">
        <v>34</v>
      </c>
      <c r="C39" t="s">
        <v>12</v>
      </c>
      <c r="D39" t="s">
        <v>10</v>
      </c>
      <c r="E39" t="s">
        <v>7</v>
      </c>
      <c r="F39">
        <v>10900</v>
      </c>
      <c r="G39" s="3">
        <f t="shared" si="0"/>
        <v>419441</v>
      </c>
    </row>
    <row r="40" spans="1:7" x14ac:dyDescent="0.25">
      <c r="A40" s="1">
        <v>44888</v>
      </c>
      <c r="B40" t="s">
        <v>20</v>
      </c>
      <c r="C40" t="s">
        <v>12</v>
      </c>
      <c r="D40" t="s">
        <v>10</v>
      </c>
      <c r="E40" t="s">
        <v>7</v>
      </c>
      <c r="F40">
        <v>8713</v>
      </c>
      <c r="G40" s="3">
        <f t="shared" si="0"/>
        <v>410728</v>
      </c>
    </row>
    <row r="41" spans="1:7" x14ac:dyDescent="0.25">
      <c r="A41" s="1">
        <v>44889</v>
      </c>
      <c r="B41" t="s">
        <v>25</v>
      </c>
      <c r="C41" t="s">
        <v>9</v>
      </c>
      <c r="D41" t="s">
        <v>10</v>
      </c>
      <c r="E41" t="s">
        <v>7</v>
      </c>
      <c r="F41">
        <v>4300</v>
      </c>
      <c r="G41" s="3">
        <f t="shared" si="0"/>
        <v>406428</v>
      </c>
    </row>
    <row r="42" spans="1:7" x14ac:dyDescent="0.25">
      <c r="A42" s="1">
        <v>44890</v>
      </c>
      <c r="B42" t="s">
        <v>30</v>
      </c>
      <c r="C42" t="s">
        <v>22</v>
      </c>
      <c r="D42" t="s">
        <v>10</v>
      </c>
      <c r="E42" t="s">
        <v>7</v>
      </c>
      <c r="F42">
        <v>50000</v>
      </c>
      <c r="G42" s="3">
        <f t="shared" si="0"/>
        <v>356428</v>
      </c>
    </row>
    <row r="43" spans="1:7" x14ac:dyDescent="0.25">
      <c r="A43" s="1">
        <v>44891</v>
      </c>
      <c r="B43" t="s">
        <v>31</v>
      </c>
      <c r="C43" t="s">
        <v>22</v>
      </c>
      <c r="D43" t="s">
        <v>10</v>
      </c>
      <c r="E43" t="s">
        <v>13</v>
      </c>
      <c r="F43">
        <v>10000</v>
      </c>
      <c r="G43" s="3">
        <f t="shared" si="0"/>
        <v>346428</v>
      </c>
    </row>
    <row r="44" spans="1:7" x14ac:dyDescent="0.25">
      <c r="A44" s="1">
        <v>44892</v>
      </c>
      <c r="B44" t="s">
        <v>40</v>
      </c>
      <c r="C44" t="s">
        <v>29</v>
      </c>
      <c r="D44" t="s">
        <v>10</v>
      </c>
      <c r="E44" t="s">
        <v>13</v>
      </c>
      <c r="F44">
        <v>14300</v>
      </c>
      <c r="G44" s="3">
        <f t="shared" si="0"/>
        <v>332128</v>
      </c>
    </row>
    <row r="45" spans="1:7" x14ac:dyDescent="0.25">
      <c r="A45" s="1">
        <v>44892</v>
      </c>
      <c r="B45" t="s">
        <v>41</v>
      </c>
      <c r="C45" t="s">
        <v>15</v>
      </c>
      <c r="D45" t="s">
        <v>10</v>
      </c>
      <c r="E45" t="s">
        <v>7</v>
      </c>
      <c r="F45">
        <v>11845</v>
      </c>
      <c r="G45" s="3">
        <f t="shared" si="0"/>
        <v>320283</v>
      </c>
    </row>
    <row r="46" spans="1:7" x14ac:dyDescent="0.25">
      <c r="A46" s="1">
        <v>44893</v>
      </c>
      <c r="B46" t="s">
        <v>16</v>
      </c>
      <c r="C46" t="s">
        <v>12</v>
      </c>
      <c r="D46" t="s">
        <v>10</v>
      </c>
      <c r="E46" t="s">
        <v>13</v>
      </c>
      <c r="F46">
        <v>8349</v>
      </c>
      <c r="G46" s="3">
        <f t="shared" si="0"/>
        <v>311934</v>
      </c>
    </row>
    <row r="47" spans="1:7" x14ac:dyDescent="0.25">
      <c r="A47" s="1">
        <v>44895</v>
      </c>
      <c r="B47" t="s">
        <v>42</v>
      </c>
      <c r="C47" t="s">
        <v>15</v>
      </c>
      <c r="D47" t="s">
        <v>10</v>
      </c>
      <c r="E47" t="s">
        <v>7</v>
      </c>
      <c r="F47">
        <v>18000</v>
      </c>
      <c r="G47" s="3">
        <f t="shared" si="0"/>
        <v>293934</v>
      </c>
    </row>
    <row r="48" spans="1:7" x14ac:dyDescent="0.25">
      <c r="A48" s="1">
        <v>44895</v>
      </c>
      <c r="B48" t="s">
        <v>43</v>
      </c>
      <c r="C48" t="s">
        <v>12</v>
      </c>
      <c r="D48" t="s">
        <v>10</v>
      </c>
      <c r="E48" t="s">
        <v>7</v>
      </c>
      <c r="F48">
        <v>11657</v>
      </c>
      <c r="G48" s="3">
        <f t="shared" si="0"/>
        <v>282277</v>
      </c>
    </row>
    <row r="49" spans="1:7" x14ac:dyDescent="0.25">
      <c r="A49" s="1">
        <v>44895</v>
      </c>
      <c r="B49" t="s">
        <v>35</v>
      </c>
      <c r="C49" t="s">
        <v>15</v>
      </c>
      <c r="D49" t="s">
        <v>10</v>
      </c>
      <c r="E49" t="s">
        <v>13</v>
      </c>
      <c r="F49">
        <v>1940</v>
      </c>
      <c r="G49" s="3">
        <f t="shared" si="0"/>
        <v>280337</v>
      </c>
    </row>
    <row r="50" spans="1:7" x14ac:dyDescent="0.25">
      <c r="A50" s="1">
        <v>44896</v>
      </c>
      <c r="B50" t="s">
        <v>5</v>
      </c>
      <c r="C50" t="s">
        <v>6</v>
      </c>
      <c r="D50" t="s">
        <v>6</v>
      </c>
      <c r="E50" t="s">
        <v>7</v>
      </c>
      <c r="F50">
        <v>400000</v>
      </c>
      <c r="G50" s="3">
        <f t="shared" si="0"/>
        <v>680337</v>
      </c>
    </row>
    <row r="51" spans="1:7" x14ac:dyDescent="0.25">
      <c r="A51" s="1">
        <v>44896</v>
      </c>
      <c r="B51" t="s">
        <v>44</v>
      </c>
      <c r="C51" t="s">
        <v>6</v>
      </c>
      <c r="D51" t="s">
        <v>6</v>
      </c>
      <c r="E51" t="s">
        <v>7</v>
      </c>
      <c r="F51">
        <v>150000</v>
      </c>
      <c r="G51" s="3">
        <f t="shared" si="0"/>
        <v>830337</v>
      </c>
    </row>
    <row r="52" spans="1:7" x14ac:dyDescent="0.25">
      <c r="A52" s="1">
        <v>44897</v>
      </c>
      <c r="B52" t="s">
        <v>45</v>
      </c>
      <c r="C52" t="s">
        <v>6</v>
      </c>
      <c r="D52" t="s">
        <v>6</v>
      </c>
      <c r="E52" t="s">
        <v>7</v>
      </c>
      <c r="F52">
        <v>95900</v>
      </c>
      <c r="G52" s="3">
        <f t="shared" si="0"/>
        <v>926237</v>
      </c>
    </row>
    <row r="53" spans="1:7" x14ac:dyDescent="0.25">
      <c r="A53" s="1">
        <v>44905</v>
      </c>
      <c r="B53" t="s">
        <v>46</v>
      </c>
      <c r="C53" t="s">
        <v>9</v>
      </c>
      <c r="D53" t="s">
        <v>10</v>
      </c>
      <c r="E53" t="s">
        <v>13</v>
      </c>
      <c r="F53">
        <v>10000</v>
      </c>
      <c r="G53" s="3">
        <f t="shared" si="0"/>
        <v>916237</v>
      </c>
    </row>
    <row r="54" spans="1:7" x14ac:dyDescent="0.25">
      <c r="A54" s="1">
        <v>44907</v>
      </c>
      <c r="B54" t="s">
        <v>47</v>
      </c>
      <c r="C54" t="s">
        <v>9</v>
      </c>
      <c r="D54" t="s">
        <v>10</v>
      </c>
      <c r="E54" t="s">
        <v>7</v>
      </c>
      <c r="F54">
        <v>5500</v>
      </c>
      <c r="G54" s="3">
        <f t="shared" si="0"/>
        <v>910737</v>
      </c>
    </row>
    <row r="55" spans="1:7" x14ac:dyDescent="0.25">
      <c r="A55" s="1">
        <v>44907</v>
      </c>
      <c r="B55" t="s">
        <v>48</v>
      </c>
      <c r="C55" t="s">
        <v>9</v>
      </c>
      <c r="D55" t="s">
        <v>10</v>
      </c>
      <c r="E55" t="s">
        <v>7</v>
      </c>
      <c r="F55">
        <v>15000</v>
      </c>
      <c r="G55" s="3">
        <f t="shared" si="0"/>
        <v>895737</v>
      </c>
    </row>
    <row r="56" spans="1:7" x14ac:dyDescent="0.25">
      <c r="A56" s="1">
        <v>44908</v>
      </c>
      <c r="B56" t="s">
        <v>49</v>
      </c>
      <c r="C56" t="s">
        <v>22</v>
      </c>
      <c r="D56" t="s">
        <v>10</v>
      </c>
      <c r="E56" t="s">
        <v>7</v>
      </c>
      <c r="F56">
        <v>32300</v>
      </c>
      <c r="G56" s="3">
        <f t="shared" si="0"/>
        <v>863437</v>
      </c>
    </row>
    <row r="57" spans="1:7" x14ac:dyDescent="0.25">
      <c r="A57" s="1">
        <v>44909</v>
      </c>
      <c r="B57" t="s">
        <v>50</v>
      </c>
      <c r="C57" t="s">
        <v>9</v>
      </c>
      <c r="D57" t="s">
        <v>10</v>
      </c>
      <c r="E57" t="s">
        <v>13</v>
      </c>
      <c r="F57">
        <v>35900</v>
      </c>
      <c r="G57" s="3">
        <f t="shared" si="0"/>
        <v>827537</v>
      </c>
    </row>
    <row r="58" spans="1:7" x14ac:dyDescent="0.25">
      <c r="A58" s="1">
        <v>44909</v>
      </c>
      <c r="B58" t="s">
        <v>28</v>
      </c>
      <c r="C58" t="s">
        <v>29</v>
      </c>
      <c r="D58" t="s">
        <v>10</v>
      </c>
      <c r="E58" t="s">
        <v>7</v>
      </c>
      <c r="F58">
        <v>38000</v>
      </c>
      <c r="G58" s="3">
        <f t="shared" si="0"/>
        <v>789537</v>
      </c>
    </row>
    <row r="59" spans="1:7" x14ac:dyDescent="0.25">
      <c r="A59" s="1">
        <v>44910</v>
      </c>
      <c r="B59" t="s">
        <v>34</v>
      </c>
      <c r="C59" t="s">
        <v>12</v>
      </c>
      <c r="D59" t="s">
        <v>10</v>
      </c>
      <c r="E59" t="s">
        <v>13</v>
      </c>
      <c r="F59">
        <v>6878</v>
      </c>
      <c r="G59" s="3">
        <f t="shared" si="0"/>
        <v>782659</v>
      </c>
    </row>
    <row r="60" spans="1:7" x14ac:dyDescent="0.25">
      <c r="A60" s="1">
        <v>44914</v>
      </c>
      <c r="B60" t="s">
        <v>34</v>
      </c>
      <c r="C60" t="s">
        <v>12</v>
      </c>
      <c r="D60" t="s">
        <v>10</v>
      </c>
      <c r="E60" t="s">
        <v>13</v>
      </c>
      <c r="F60">
        <v>5446</v>
      </c>
      <c r="G60" s="3">
        <f t="shared" si="0"/>
        <v>777213</v>
      </c>
    </row>
    <row r="61" spans="1:7" x14ac:dyDescent="0.25">
      <c r="A61" s="1">
        <v>44914</v>
      </c>
      <c r="B61" t="s">
        <v>23</v>
      </c>
      <c r="C61" t="s">
        <v>15</v>
      </c>
      <c r="D61" t="s">
        <v>10</v>
      </c>
      <c r="E61" t="s">
        <v>7</v>
      </c>
      <c r="F61">
        <v>9800</v>
      </c>
      <c r="G61" s="3">
        <f t="shared" si="0"/>
        <v>767413</v>
      </c>
    </row>
    <row r="62" spans="1:7" x14ac:dyDescent="0.25">
      <c r="A62" s="1">
        <v>44915</v>
      </c>
      <c r="B62" t="s">
        <v>34</v>
      </c>
      <c r="C62" t="s">
        <v>12</v>
      </c>
      <c r="D62" t="s">
        <v>10</v>
      </c>
      <c r="E62" t="s">
        <v>13</v>
      </c>
      <c r="F62">
        <v>7616</v>
      </c>
      <c r="G62" s="3">
        <f t="shared" si="0"/>
        <v>759797</v>
      </c>
    </row>
    <row r="63" spans="1:7" x14ac:dyDescent="0.25">
      <c r="A63" s="1">
        <v>44915</v>
      </c>
      <c r="B63" t="s">
        <v>25</v>
      </c>
      <c r="C63" t="s">
        <v>9</v>
      </c>
      <c r="D63" t="s">
        <v>10</v>
      </c>
      <c r="E63" t="s">
        <v>13</v>
      </c>
      <c r="F63">
        <v>4300</v>
      </c>
      <c r="G63" s="3">
        <f t="shared" si="0"/>
        <v>755497</v>
      </c>
    </row>
    <row r="64" spans="1:7" x14ac:dyDescent="0.25">
      <c r="A64" s="1">
        <v>44917</v>
      </c>
      <c r="B64" t="s">
        <v>51</v>
      </c>
      <c r="C64" t="s">
        <v>9</v>
      </c>
      <c r="D64" t="s">
        <v>10</v>
      </c>
      <c r="E64" t="s">
        <v>13</v>
      </c>
      <c r="F64">
        <v>5718</v>
      </c>
      <c r="G64" s="3">
        <f t="shared" si="0"/>
        <v>749779</v>
      </c>
    </row>
    <row r="65" spans="1:7" x14ac:dyDescent="0.25">
      <c r="A65" s="1">
        <v>44920</v>
      </c>
      <c r="B65" t="s">
        <v>30</v>
      </c>
      <c r="C65" t="s">
        <v>22</v>
      </c>
      <c r="D65" t="s">
        <v>10</v>
      </c>
      <c r="E65" t="s">
        <v>7</v>
      </c>
      <c r="F65">
        <v>50000</v>
      </c>
      <c r="G65" s="3">
        <f t="shared" si="0"/>
        <v>699779</v>
      </c>
    </row>
    <row r="66" spans="1:7" x14ac:dyDescent="0.25">
      <c r="A66" s="1">
        <v>44921</v>
      </c>
      <c r="B66" t="s">
        <v>31</v>
      </c>
      <c r="C66" t="s">
        <v>22</v>
      </c>
      <c r="D66" t="s">
        <v>10</v>
      </c>
      <c r="E66" t="s">
        <v>13</v>
      </c>
      <c r="F66">
        <v>10000</v>
      </c>
      <c r="G66" s="3">
        <f t="shared" si="0"/>
        <v>689779</v>
      </c>
    </row>
    <row r="67" spans="1:7" x14ac:dyDescent="0.25">
      <c r="A67" s="1">
        <v>44921</v>
      </c>
      <c r="B67" t="s">
        <v>52</v>
      </c>
      <c r="C67" t="s">
        <v>12</v>
      </c>
      <c r="D67" t="s">
        <v>10</v>
      </c>
      <c r="E67" t="s">
        <v>7</v>
      </c>
      <c r="F67">
        <v>6383</v>
      </c>
      <c r="G67" s="3">
        <f t="shared" si="0"/>
        <v>683396</v>
      </c>
    </row>
    <row r="68" spans="1:7" x14ac:dyDescent="0.25">
      <c r="A68" s="1">
        <v>44922</v>
      </c>
      <c r="B68" t="s">
        <v>21</v>
      </c>
      <c r="C68" t="s">
        <v>22</v>
      </c>
      <c r="D68" t="s">
        <v>10</v>
      </c>
      <c r="E68" t="s">
        <v>7</v>
      </c>
      <c r="F68">
        <v>11670</v>
      </c>
      <c r="G68" s="3">
        <f t="shared" ref="G68:G73" si="1">IF(D68="expenses",G67-F68,G67+F68)</f>
        <v>671726</v>
      </c>
    </row>
    <row r="69" spans="1:7" x14ac:dyDescent="0.25">
      <c r="A69" s="1">
        <v>44922</v>
      </c>
      <c r="B69" t="s">
        <v>20</v>
      </c>
      <c r="C69" t="s">
        <v>12</v>
      </c>
      <c r="D69" t="s">
        <v>10</v>
      </c>
      <c r="E69" t="s">
        <v>7</v>
      </c>
      <c r="F69">
        <v>8108</v>
      </c>
      <c r="G69" s="3">
        <f t="shared" si="1"/>
        <v>663618</v>
      </c>
    </row>
    <row r="70" spans="1:7" x14ac:dyDescent="0.25">
      <c r="A70" s="1">
        <v>44923</v>
      </c>
      <c r="B70" t="s">
        <v>20</v>
      </c>
      <c r="C70" t="s">
        <v>12</v>
      </c>
      <c r="D70" t="s">
        <v>10</v>
      </c>
      <c r="E70" t="s">
        <v>7</v>
      </c>
      <c r="F70">
        <v>6675</v>
      </c>
      <c r="G70" s="3">
        <f t="shared" si="1"/>
        <v>656943</v>
      </c>
    </row>
    <row r="71" spans="1:7" x14ac:dyDescent="0.25">
      <c r="A71" s="1">
        <v>44923</v>
      </c>
      <c r="B71" t="s">
        <v>19</v>
      </c>
      <c r="C71" t="s">
        <v>9</v>
      </c>
      <c r="D71" t="s">
        <v>10</v>
      </c>
      <c r="E71" t="s">
        <v>7</v>
      </c>
      <c r="F71">
        <v>65900</v>
      </c>
      <c r="G71" s="3">
        <f t="shared" si="1"/>
        <v>591043</v>
      </c>
    </row>
    <row r="72" spans="1:7" x14ac:dyDescent="0.25">
      <c r="A72" s="1">
        <v>44924</v>
      </c>
      <c r="B72" t="s">
        <v>53</v>
      </c>
      <c r="C72" t="s">
        <v>22</v>
      </c>
      <c r="D72" t="s">
        <v>10</v>
      </c>
      <c r="E72" t="s">
        <v>13</v>
      </c>
      <c r="F72">
        <v>6189</v>
      </c>
      <c r="G72" s="3">
        <f t="shared" si="1"/>
        <v>584854</v>
      </c>
    </row>
    <row r="73" spans="1:7" x14ac:dyDescent="0.25">
      <c r="A73" s="1">
        <v>44926</v>
      </c>
      <c r="B73" t="s">
        <v>35</v>
      </c>
      <c r="C73" t="s">
        <v>15</v>
      </c>
      <c r="D73" t="s">
        <v>10</v>
      </c>
      <c r="E73" t="s">
        <v>7</v>
      </c>
      <c r="F73">
        <v>1940</v>
      </c>
      <c r="G73" s="3">
        <f t="shared" si="1"/>
        <v>582914</v>
      </c>
    </row>
  </sheetData>
  <dataValidations count="1">
    <dataValidation type="list" allowBlank="1" showInputMessage="1" showErrorMessage="1" sqref="D2:D73" xr:uid="{07C01FE5-1E9F-430F-9679-22A26207AC8B}">
      <formula1>"Income, Expenses"</formula1>
    </dataValidation>
  </dataValidations>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1D7AA-60CB-427D-99BB-0997DA871632}">
  <dimension ref="Q3"/>
  <sheetViews>
    <sheetView showGridLines="0" zoomScale="95" zoomScaleNormal="95" workbookViewId="0">
      <selection activeCell="A4" sqref="A4"/>
    </sheetView>
  </sheetViews>
  <sheetFormatPr defaultRowHeight="15" x14ac:dyDescent="0.25"/>
  <cols>
    <col min="1" max="16384" width="9.140625" style="7"/>
  </cols>
  <sheetData>
    <row r="3" spans="17:17" x14ac:dyDescent="0.25">
      <c r="Q3" s="8"/>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1D9C5-C125-49F2-ADC7-37DA6A99371C}">
  <dimension ref="C5:I12"/>
  <sheetViews>
    <sheetView workbookViewId="0">
      <selection activeCell="G8" sqref="G8"/>
    </sheetView>
  </sheetViews>
  <sheetFormatPr defaultRowHeight="15" x14ac:dyDescent="0.25"/>
  <cols>
    <col min="3" max="3" width="11.5703125" bestFit="1" customWidth="1"/>
    <col min="5" max="5" width="23.28515625" bestFit="1" customWidth="1"/>
    <col min="6" max="7" width="13.28515625" bestFit="1" customWidth="1"/>
    <col min="8" max="8" width="17.5703125" bestFit="1" customWidth="1"/>
  </cols>
  <sheetData>
    <row r="5" spans="3:9" x14ac:dyDescent="0.25">
      <c r="E5" s="12" t="s">
        <v>63</v>
      </c>
      <c r="F5" s="12"/>
      <c r="G5" s="12"/>
      <c r="H5" s="12"/>
    </row>
    <row r="6" spans="3:9" x14ac:dyDescent="0.25">
      <c r="E6" s="10" t="s">
        <v>64</v>
      </c>
      <c r="F6" s="10" t="s">
        <v>65</v>
      </c>
      <c r="G6" s="10" t="s">
        <v>66</v>
      </c>
      <c r="H6" s="10" t="s">
        <v>67</v>
      </c>
    </row>
    <row r="7" spans="3:9" x14ac:dyDescent="0.25">
      <c r="C7" s="2">
        <v>400000</v>
      </c>
      <c r="E7" s="10" t="s">
        <v>9</v>
      </c>
      <c r="F7" s="11">
        <v>360000</v>
      </c>
      <c r="G7" s="11">
        <f>SUMIF(Rawdata[Category],E7,Rawdata[Amount])</f>
        <v>182094</v>
      </c>
      <c r="H7" s="11">
        <f>F7-G7</f>
        <v>177906</v>
      </c>
      <c r="I7" s="9">
        <f>G7/F7</f>
        <v>0.50581666666666669</v>
      </c>
    </row>
    <row r="8" spans="3:9" x14ac:dyDescent="0.25">
      <c r="E8" s="10" t="s">
        <v>22</v>
      </c>
      <c r="F8" s="11">
        <v>480000</v>
      </c>
      <c r="G8" s="11">
        <f>SUMIF(Rawdata[Category],E8,Rawdata[Amount])</f>
        <v>265370</v>
      </c>
      <c r="H8" s="11">
        <f t="shared" ref="H8:H11" si="0">F8-G8</f>
        <v>214630</v>
      </c>
      <c r="I8" s="9">
        <f t="shared" ref="I8:I11" si="1">G8/F8</f>
        <v>0.55285416666666665</v>
      </c>
    </row>
    <row r="9" spans="3:9" x14ac:dyDescent="0.25">
      <c r="E9" s="10" t="s">
        <v>29</v>
      </c>
      <c r="F9" s="11">
        <v>180000</v>
      </c>
      <c r="G9" s="11">
        <f>SUMIF(Rawdata[Category],E9,Rawdata[Amount])</f>
        <v>69900</v>
      </c>
      <c r="H9" s="11">
        <f t="shared" si="0"/>
        <v>110100</v>
      </c>
      <c r="I9" s="9">
        <f t="shared" si="1"/>
        <v>0.38833333333333331</v>
      </c>
    </row>
    <row r="10" spans="3:9" x14ac:dyDescent="0.25">
      <c r="E10" s="10" t="s">
        <v>12</v>
      </c>
      <c r="F10" s="11">
        <v>240000</v>
      </c>
      <c r="G10" s="11">
        <f>SUMIF(Rawdata[Category],E10,Rawdata[Amount])</f>
        <v>207910</v>
      </c>
      <c r="H10" s="11">
        <f t="shared" si="0"/>
        <v>32090</v>
      </c>
      <c r="I10" s="9">
        <f t="shared" si="1"/>
        <v>0.86629166666666668</v>
      </c>
    </row>
    <row r="11" spans="3:9" x14ac:dyDescent="0.25">
      <c r="E11" s="10" t="s">
        <v>15</v>
      </c>
      <c r="F11" s="11">
        <v>120000</v>
      </c>
      <c r="G11" s="11">
        <f>SUMIF(Rawdata[Category],E11,Rawdata[Amount])</f>
        <v>137712</v>
      </c>
      <c r="H11" s="11">
        <f t="shared" si="0"/>
        <v>-17712</v>
      </c>
      <c r="I11" s="9">
        <f t="shared" si="1"/>
        <v>1.1476</v>
      </c>
    </row>
    <row r="12" spans="3:9" x14ac:dyDescent="0.25">
      <c r="E12" s="10"/>
      <c r="F12" s="11">
        <f>SUM(F7:F11)</f>
        <v>1380000</v>
      </c>
      <c r="G12" s="11">
        <f>SUM(G7:G11)</f>
        <v>862986</v>
      </c>
      <c r="H12" s="11">
        <f>SUM(H7:H11)</f>
        <v>517014</v>
      </c>
    </row>
  </sheetData>
  <mergeCells count="1">
    <mergeCell ref="E5:H5"/>
  </mergeCells>
  <conditionalFormatting sqref="H7:H12">
    <cfRule type="cellIs" dxfId="1" priority="1" operator="lessThan">
      <formula>0</formula>
    </cfRule>
    <cfRule type="cellIs" dxfId="0" priority="2" operator="greaterThan">
      <formula>0</formula>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Expenses by months</vt:lpstr>
      <vt:lpstr>Expenses by category</vt:lpstr>
      <vt:lpstr>Count of expenses</vt:lpstr>
      <vt:lpstr>Expenses vs income</vt:lpstr>
      <vt:lpstr>Raw Data for Dashboard</vt:lpstr>
      <vt:lpstr>Q4 2022 DASHBOARD</vt:lpstr>
      <vt:lpstr>Budget vs Actual</vt:lpstr>
      <vt:lpstr>Category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Siyanbola, Oladapo</dc:creator>
  <cp:lastModifiedBy>ezenwa christopher</cp:lastModifiedBy>
  <dcterms:created xsi:type="dcterms:W3CDTF">2015-06-05T18:17:20Z</dcterms:created>
  <dcterms:modified xsi:type="dcterms:W3CDTF">2023-05-09T16:32:03Z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2023-02-09T06:43:04Z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8e921546-0c1f-499d-ae49-91367de4652a</vt:lpwstr>
  </property>
  <property fmtid="{D5CDD505-2E9C-101B-9397-08002B2CF9AE}" pid="8" name="MSIP_Label_ea60d57e-af5b-4752-ac57-3e4f28ca11dc_ContentBits">
    <vt:lpwstr>0</vt:lpwstr>
  </property>
</Properties>
</file>