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9ADB195946A43CFE/Documents/"/>
    </mc:Choice>
  </mc:AlternateContent>
  <xr:revisionPtr revIDLastSave="728" documentId="8_{A4CD3D92-94D6-419A-94E3-224926514EA2}" xr6:coauthVersionLast="47" xr6:coauthVersionMax="47" xr10:uidLastSave="{771F7B79-4D6B-4B40-AA6D-C48A1F547194}"/>
  <bookViews>
    <workbookView xWindow="34290" yWindow="-90" windowWidth="34620" windowHeight="13900" tabRatio="697" activeTab="1" xr2:uid="{EA72F7DA-6094-4225-A0BF-668D36CBCDDF}"/>
  </bookViews>
  <sheets>
    <sheet name="README" sheetId="15" r:id="rId1"/>
    <sheet name="Evaluation" sheetId="2" r:id="rId2"/>
    <sheet name="Details" sheetId="14" r:id="rId3"/>
    <sheet name="Notes" sheetId="16" r:id="rId4"/>
    <sheet name="Read(Initial)" sheetId="8" r:id="rId5"/>
    <sheet name="Sizes" sheetId="6" r:id="rId6"/>
    <sheet name="Write" sheetId="4" r:id="rId7"/>
    <sheet name="Write_Raw" sheetId="11" r:id="rId8"/>
    <sheet name="Read" sheetId="5" r:id="rId9"/>
    <sheet name="Read_Raw"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2" l="1" a="1"/>
  <c r="C19" i="2" s="1"/>
  <c r="B19" i="2" a="1"/>
  <c r="B19" i="2" s="1"/>
  <c r="K19" i="2" a="1"/>
  <c r="K19" i="2" s="1"/>
  <c r="D19" i="2" a="1"/>
  <c r="D19" i="2" s="1"/>
  <c r="E19" i="2" a="1"/>
  <c r="E19" i="2" s="1"/>
  <c r="I19" i="2" a="1"/>
  <c r="I19" i="2" s="1"/>
  <c r="G49" i="5"/>
  <c r="B14" i="2" s="1"/>
  <c r="G48" i="5"/>
  <c r="B13" i="2" s="1"/>
  <c r="G47" i="5"/>
  <c r="B12" i="2" s="1"/>
  <c r="G46" i="5"/>
  <c r="B11" i="2" s="1"/>
  <c r="G45" i="5"/>
  <c r="G44" i="5"/>
  <c r="B9" i="2" s="1"/>
  <c r="G43" i="5"/>
  <c r="G42" i="5"/>
  <c r="G41" i="5"/>
  <c r="G40" i="5"/>
  <c r="B5" i="2" s="1"/>
  <c r="G39" i="5"/>
  <c r="B4" i="2" s="1"/>
  <c r="G38" i="5"/>
  <c r="B3" i="2" s="1"/>
  <c r="G37" i="5"/>
  <c r="B2" i="2" s="1"/>
  <c r="B10" i="2"/>
  <c r="B8" i="2"/>
  <c r="B7" i="2"/>
  <c r="B6" i="2"/>
  <c r="A54" i="6" a="1"/>
  <c r="A54" i="6" s="1"/>
  <c r="B48" i="6"/>
  <c r="D14" i="2" s="1"/>
  <c r="B47" i="6"/>
  <c r="D13" i="2" s="1"/>
  <c r="B46" i="6"/>
  <c r="D12" i="2" s="1"/>
  <c r="B45" i="6"/>
  <c r="B44" i="6"/>
  <c r="B43" i="6"/>
  <c r="B42" i="6"/>
  <c r="B41" i="6"/>
  <c r="B40" i="6"/>
  <c r="B39" i="6"/>
  <c r="B38" i="6"/>
  <c r="B37" i="6"/>
  <c r="B36" i="6"/>
  <c r="D2" i="2" s="1"/>
  <c r="D11" i="2"/>
  <c r="D10" i="2"/>
  <c r="D7" i="2"/>
  <c r="D6" i="2"/>
  <c r="D5" i="2"/>
  <c r="D4" i="2"/>
  <c r="Q14" i="15"/>
  <c r="Q13" i="15"/>
  <c r="Q12" i="15"/>
  <c r="Q11" i="15"/>
  <c r="Q10" i="15"/>
  <c r="F14" i="5"/>
  <c r="F13" i="5"/>
  <c r="F12" i="5"/>
  <c r="F11" i="5"/>
  <c r="F10" i="5"/>
  <c r="F9" i="5"/>
  <c r="F8" i="5"/>
  <c r="F7" i="5"/>
  <c r="F6" i="5"/>
  <c r="F5" i="5"/>
  <c r="F4" i="5"/>
  <c r="F3" i="5"/>
  <c r="D9" i="2"/>
  <c r="D8" i="2"/>
  <c r="D3" i="2"/>
  <c r="A48" i="6"/>
  <c r="A47" i="6"/>
  <c r="A46" i="6"/>
  <c r="A45" i="6"/>
  <c r="A44" i="6"/>
  <c r="A43" i="6"/>
  <c r="A42" i="6"/>
  <c r="A41" i="6"/>
  <c r="A40" i="6"/>
  <c r="A39" i="6"/>
  <c r="A38" i="6"/>
  <c r="A37" i="6"/>
  <c r="A36" i="6"/>
  <c r="B22" i="6"/>
  <c r="B23" i="6"/>
  <c r="B24" i="6"/>
  <c r="B33" i="6"/>
  <c r="B19" i="6"/>
  <c r="B25" i="6" s="1"/>
  <c r="B18" i="6"/>
  <c r="B28" i="6" s="1"/>
  <c r="A33" i="6"/>
  <c r="A32" i="6"/>
  <c r="A31" i="6"/>
  <c r="A30" i="6"/>
  <c r="A29" i="6"/>
  <c r="A28" i="6"/>
  <c r="A27" i="6"/>
  <c r="A26" i="6"/>
  <c r="A25" i="6"/>
  <c r="A24" i="6"/>
  <c r="A23" i="6"/>
  <c r="A22" i="6"/>
  <c r="A21" i="6"/>
  <c r="A52" i="5" l="1" a="1"/>
  <c r="A52" i="5" s="1"/>
  <c r="B32" i="6"/>
  <c r="B31" i="6"/>
  <c r="B30" i="6"/>
  <c r="B29" i="6"/>
  <c r="B27" i="6"/>
  <c r="B26" i="6"/>
  <c r="A14" i="2" l="1"/>
  <c r="A13" i="2"/>
  <c r="A12" i="2"/>
  <c r="A11" i="2"/>
  <c r="A10" i="2"/>
  <c r="A9" i="2"/>
  <c r="A8" i="2"/>
  <c r="A7" i="2"/>
  <c r="A6" i="2"/>
  <c r="A5" i="2"/>
  <c r="A4" i="2"/>
  <c r="A3" i="2"/>
  <c r="A2" i="2"/>
  <c r="D20" i="5"/>
  <c r="C20" i="5"/>
  <c r="D19" i="5"/>
  <c r="C19" i="5"/>
  <c r="B20" i="5"/>
  <c r="B19" i="5"/>
  <c r="D18" i="4"/>
  <c r="C18" i="4"/>
  <c r="D17" i="4"/>
  <c r="C17" i="4"/>
  <c r="C32" i="4" s="1"/>
  <c r="C49" i="4" s="1"/>
  <c r="B18" i="4"/>
  <c r="B20" i="4" s="1"/>
  <c r="B37" i="4" s="1"/>
  <c r="B17" i="4"/>
  <c r="B22" i="4" s="1"/>
  <c r="B39" i="4" s="1"/>
  <c r="R1" i="15"/>
  <c r="Q9" i="15"/>
  <c r="Q8" i="15"/>
  <c r="Q7" i="15"/>
  <c r="Q6" i="15"/>
  <c r="Q5" i="15"/>
  <c r="Q4" i="15"/>
  <c r="Q3" i="15"/>
  <c r="Q2" i="15"/>
  <c r="F2" i="5"/>
  <c r="D25" i="5" l="1"/>
  <c r="D40" i="5" s="1"/>
  <c r="D31" i="5"/>
  <c r="D46" i="5" s="1"/>
  <c r="D34" i="5"/>
  <c r="D49" i="5" s="1"/>
  <c r="D33" i="5"/>
  <c r="D48" i="5" s="1"/>
  <c r="D32" i="5"/>
  <c r="D47" i="5" s="1"/>
  <c r="D30" i="5"/>
  <c r="D45" i="5" s="1"/>
  <c r="D29" i="5"/>
  <c r="D44" i="5" s="1"/>
  <c r="D28" i="5"/>
  <c r="D43" i="5" s="1"/>
  <c r="D26" i="5"/>
  <c r="D41" i="5" s="1"/>
  <c r="D24" i="5"/>
  <c r="D39" i="5" s="1"/>
  <c r="D27" i="5"/>
  <c r="D42" i="5" s="1"/>
  <c r="D23" i="5"/>
  <c r="D38" i="5" s="1"/>
  <c r="B31" i="5"/>
  <c r="B46" i="5" s="1"/>
  <c r="F46" i="5" s="1"/>
  <c r="B30" i="5"/>
  <c r="B45" i="5" s="1"/>
  <c r="B29" i="5"/>
  <c r="B44" i="5" s="1"/>
  <c r="B28" i="5"/>
  <c r="B43" i="5" s="1"/>
  <c r="B27" i="5"/>
  <c r="B42" i="5" s="1"/>
  <c r="B26" i="5"/>
  <c r="B41" i="5" s="1"/>
  <c r="B25" i="5"/>
  <c r="B40" i="5" s="1"/>
  <c r="F40" i="5" s="1"/>
  <c r="B24" i="5"/>
  <c r="B39" i="5" s="1"/>
  <c r="B23" i="5"/>
  <c r="B38" i="5" s="1"/>
  <c r="B34" i="5"/>
  <c r="B49" i="5" s="1"/>
  <c r="B33" i="5"/>
  <c r="B48" i="5" s="1"/>
  <c r="B32" i="5"/>
  <c r="B47" i="5" s="1"/>
  <c r="C34" i="5"/>
  <c r="C49" i="5" s="1"/>
  <c r="C33" i="5"/>
  <c r="C48" i="5" s="1"/>
  <c r="C26" i="5"/>
  <c r="C41" i="5" s="1"/>
  <c r="C32" i="5"/>
  <c r="C47" i="5" s="1"/>
  <c r="C31" i="5"/>
  <c r="C46" i="5" s="1"/>
  <c r="C27" i="5"/>
  <c r="C42" i="5" s="1"/>
  <c r="C30" i="5"/>
  <c r="C45" i="5" s="1"/>
  <c r="C29" i="5"/>
  <c r="C44" i="5" s="1"/>
  <c r="C28" i="5"/>
  <c r="C43" i="5" s="1"/>
  <c r="C25" i="5"/>
  <c r="C40" i="5" s="1"/>
  <c r="C24" i="5"/>
  <c r="C39" i="5" s="1"/>
  <c r="C23" i="5"/>
  <c r="C38" i="5" s="1"/>
  <c r="B21" i="6"/>
  <c r="B25" i="4"/>
  <c r="B42" i="4" s="1"/>
  <c r="D22" i="4"/>
  <c r="D39" i="4" s="1"/>
  <c r="D30" i="4"/>
  <c r="D47" i="4" s="1"/>
  <c r="B30" i="4"/>
  <c r="B47" i="4" s="1"/>
  <c r="B21" i="4"/>
  <c r="B38" i="4" s="1"/>
  <c r="B23" i="4"/>
  <c r="B40" i="4" s="1"/>
  <c r="B24" i="4"/>
  <c r="B41" i="4" s="1"/>
  <c r="B28" i="4"/>
  <c r="B45" i="4" s="1"/>
  <c r="B27" i="4"/>
  <c r="B26" i="4"/>
  <c r="B43" i="4" s="1"/>
  <c r="D32" i="4"/>
  <c r="D49" i="4" s="1"/>
  <c r="B29" i="4"/>
  <c r="B46" i="4" s="1"/>
  <c r="C23" i="4"/>
  <c r="C40" i="4" s="1"/>
  <c r="B31" i="4"/>
  <c r="C26" i="4"/>
  <c r="C43" i="4" s="1"/>
  <c r="D29" i="4"/>
  <c r="D46" i="4" s="1"/>
  <c r="D26" i="4"/>
  <c r="D43" i="4" s="1"/>
  <c r="C29" i="4"/>
  <c r="C46" i="4" s="1"/>
  <c r="C24" i="4"/>
  <c r="C41" i="4" s="1"/>
  <c r="D27" i="4"/>
  <c r="D44" i="4" s="1"/>
  <c r="C30" i="4"/>
  <c r="C47" i="4" s="1"/>
  <c r="C27" i="4"/>
  <c r="C44" i="4" s="1"/>
  <c r="C21" i="4"/>
  <c r="C38" i="4" s="1"/>
  <c r="D24" i="4"/>
  <c r="D41" i="4" s="1"/>
  <c r="D23" i="4"/>
  <c r="D40" i="4" s="1"/>
  <c r="C31" i="4"/>
  <c r="C48" i="4" s="1"/>
  <c r="C28" i="4"/>
  <c r="C45" i="4" s="1"/>
  <c r="D31" i="4"/>
  <c r="D48" i="4" s="1"/>
  <c r="D21" i="4"/>
  <c r="D38" i="4" s="1"/>
  <c r="C25" i="4"/>
  <c r="C42" i="4" s="1"/>
  <c r="D28" i="4"/>
  <c r="D45" i="4" s="1"/>
  <c r="B32" i="4"/>
  <c r="C22" i="4"/>
  <c r="D25" i="4"/>
  <c r="D42" i="4" s="1"/>
  <c r="B22" i="5"/>
  <c r="B37" i="5" s="1"/>
  <c r="C22" i="5"/>
  <c r="C37" i="5" s="1"/>
  <c r="D22" i="5"/>
  <c r="D37" i="5" s="1"/>
  <c r="C20" i="4"/>
  <c r="C37" i="4" s="1"/>
  <c r="D20" i="4"/>
  <c r="D37" i="4" s="1"/>
  <c r="B48" i="4" l="1"/>
  <c r="F48" i="4" s="1"/>
  <c r="F44" i="4"/>
  <c r="B44" i="4"/>
  <c r="C39" i="4"/>
  <c r="F39" i="4" s="1"/>
  <c r="F49" i="4"/>
  <c r="B49" i="4"/>
  <c r="F48" i="5"/>
  <c r="F44" i="5"/>
  <c r="F49" i="5"/>
  <c r="F38" i="5"/>
  <c r="F47" i="5"/>
  <c r="F39" i="5"/>
  <c r="F45" i="5"/>
  <c r="F41" i="5"/>
  <c r="F43" i="5"/>
  <c r="F42" i="5"/>
  <c r="F46" i="4"/>
  <c r="F43" i="4"/>
  <c r="F45" i="4"/>
  <c r="F42" i="4"/>
  <c r="F41" i="4"/>
  <c r="F40" i="4"/>
  <c r="F38" i="4"/>
  <c r="F47" i="4"/>
  <c r="F37" i="5"/>
  <c r="F37" i="4" l="1"/>
  <c r="G37" i="4" l="1"/>
  <c r="G39" i="4"/>
  <c r="C4" i="2" s="1"/>
  <c r="K4" i="2" s="1"/>
  <c r="G49" i="4"/>
  <c r="C14" i="2" s="1"/>
  <c r="K14" i="2" s="1"/>
  <c r="G42" i="4"/>
  <c r="C7" i="2" s="1"/>
  <c r="K7" i="2" s="1"/>
  <c r="G40" i="4"/>
  <c r="C5" i="2" s="1"/>
  <c r="K5" i="2" s="1"/>
  <c r="G38" i="4"/>
  <c r="C3" i="2" s="1"/>
  <c r="K3" i="2" s="1"/>
  <c r="G48" i="4"/>
  <c r="C13" i="2" s="1"/>
  <c r="K13" i="2" s="1"/>
  <c r="G46" i="4"/>
  <c r="C11" i="2" s="1"/>
  <c r="K11" i="2" s="1"/>
  <c r="G47" i="4"/>
  <c r="C12" i="2" s="1"/>
  <c r="K12" i="2" s="1"/>
  <c r="G43" i="4"/>
  <c r="C8" i="2" s="1"/>
  <c r="K8" i="2" s="1"/>
  <c r="G41" i="4"/>
  <c r="C6" i="2" s="1"/>
  <c r="K6" i="2" s="1"/>
  <c r="G44" i="4"/>
  <c r="C9" i="2" s="1"/>
  <c r="K9" i="2" s="1"/>
  <c r="G45" i="4"/>
  <c r="C10" i="2" s="1"/>
  <c r="K10" i="2" s="1"/>
  <c r="C2" i="2" l="1"/>
  <c r="A53" i="4" a="1"/>
  <c r="A53" i="4" s="1"/>
  <c r="K2" i="2" l="1"/>
  <c r="R2" i="15" l="1"/>
  <c r="R9" i="15"/>
  <c r="R12" i="15"/>
  <c r="R8" i="15"/>
  <c r="R7" i="15"/>
  <c r="R11" i="15"/>
  <c r="R3" i="15"/>
  <c r="R6" i="15"/>
  <c r="R5" i="15"/>
  <c r="R14" i="15"/>
  <c r="R13" i="15"/>
  <c r="R4" i="15"/>
  <c r="R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tc={07E391A9-7972-4F10-99B5-4A53F49D36BB}</author>
    <author>tc={3AC15243-4295-41B0-BC34-5FDF4339B9F9}</author>
  </authors>
  <commentList>
    <comment ref="C1" authorId="0" shapeId="0" xr:uid="{07E391A9-7972-4F10-99B5-4A53F49D36BB}">
      <text>
        <t>[Threaded comment]
Your version of Excel allows you to read this threaded comment; however, any edits to it will get removed if the file is opened in a newer version of Excel. Learn more: https://go.microsoft.com/fwlink/?linkid=870924
Comment:
    Smallest values are worth the most.  A library that processes faster or takes less memory is valued more so it’s rationalized value is higher.  Composite value shown is the sum of “best” values between runtime, memory consumption and peak memory consumption of the library.</t>
      </text>
    </comment>
    <comment ref="D1" authorId="1" shapeId="0" xr:uid="{3AC15243-4295-41B0-BC34-5FDF4339B9F9}">
      <text>
        <t>[Threaded comment]
Your version of Excel allows you to read this threaded comment; however, any edits to it will get removed if the file is opened in a newer version of Excel. Learn more: https://go.microsoft.com/fwlink/?linkid=870924
Comment:
    Ranges are from best (1.0) to worst (0.0) meaning Zarr has the smallest output size in contrast to say HDF via Xarray, thus when adding desired outcomes the smallest size is worth the most.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<sst xmlns="http://schemas.openxmlformats.org/spreadsheetml/2006/main" count="477" uniqueCount="221">
  <si>
    <t>Read Type (Id)</t>
  </si>
  <si>
    <t>Runtime Mean (ms)</t>
  </si>
  <si>
    <t>Disk Read Mean (Counts)</t>
  </si>
  <si>
    <t>Disk Read Median (Counts)</t>
  </si>
  <si>
    <t>Disk Read Mode (Counts)</t>
  </si>
  <si>
    <t>Disk Read StdDev (Counts0</t>
  </si>
  <si>
    <t>Disk Read Variance (Counts)</t>
  </si>
  <si>
    <t>Disk Write Mean (Counts)</t>
  </si>
  <si>
    <t>Disk Write Median (Counts)</t>
  </si>
  <si>
    <t>Disk Write Mode (Counts)</t>
  </si>
  <si>
    <t>Disk Write StdDev (Counts0</t>
  </si>
  <si>
    <t>Disk Write Variance (Counts)</t>
  </si>
  <si>
    <t>General Disk Read Mean (Counts)</t>
  </si>
  <si>
    <t>General Disk Read Median (Counts)</t>
  </si>
  <si>
    <t>General Disk Read Mode (Counts)</t>
  </si>
  <si>
    <t>General Disk Read StdDev (Counts0</t>
  </si>
  <si>
    <t>General Disk Read Variance (Counts)</t>
  </si>
  <si>
    <t>General Disk Write Mean (Counts)</t>
  </si>
  <si>
    <t>General Disk Write Median (Counts)</t>
  </si>
  <si>
    <t>General Disk Write Mode (Counts)</t>
  </si>
  <si>
    <t>General 'Disk Write StdDev (Counts0</t>
  </si>
  <si>
    <t>General Disk Write Variance (Counts)</t>
  </si>
  <si>
    <t>Disk Read Mean (ms)</t>
  </si>
  <si>
    <t>Disk Read Median (ms)</t>
  </si>
  <si>
    <t>Disk Read Mode (ms)</t>
  </si>
  <si>
    <t>Disk Read StdDev (ms)</t>
  </si>
  <si>
    <t>Disk Read Variance (ms)</t>
  </si>
  <si>
    <t>Disk Write Mean (ms)</t>
  </si>
  <si>
    <t>Disk Write Median (ms)</t>
  </si>
  <si>
    <t>Disk Write Mode (ms)</t>
  </si>
  <si>
    <t>Disk Write StdDev (ms)</t>
  </si>
  <si>
    <t>Disk Write Variance (ms)</t>
  </si>
  <si>
    <t>General Disk Read Mean (ms)</t>
  </si>
  <si>
    <t>General Disk Read Median (ms)</t>
  </si>
  <si>
    <t>General Disk Read Mode (ms)</t>
  </si>
  <si>
    <t>General Disk Read StdDev (ms)</t>
  </si>
  <si>
    <t>General Disk Read Variance (ms)</t>
  </si>
  <si>
    <t>General Disk Write Mean (ms)</t>
  </si>
  <si>
    <t>General Disk Write Median (ms)</t>
  </si>
  <si>
    <t>General Disk Write Mode (ms)</t>
  </si>
  <si>
    <t>General 'Disk Write StdDev (ms)</t>
  </si>
  <si>
    <t>General Disk Write Variance (ms)</t>
  </si>
  <si>
    <t>Current Memory Mean (MB)</t>
  </si>
  <si>
    <t>Current Memory Median (MB)</t>
  </si>
  <si>
    <t>Current Memory Mode (MB)</t>
  </si>
  <si>
    <t>Current Memory StdDev (MS)</t>
  </si>
  <si>
    <t>Current Memory Variance (MB)</t>
  </si>
  <si>
    <t>NetCDF Read (26 @ 6.7 GB)</t>
  </si>
  <si>
    <t>TensorFlow</t>
  </si>
  <si>
    <t>Zarr</t>
  </si>
  <si>
    <t>Numpy (native)</t>
  </si>
  <si>
    <t>PyTorch</t>
  </si>
  <si>
    <t>Pandas</t>
  </si>
  <si>
    <t>Parquet (dask)</t>
  </si>
  <si>
    <t>Parquet (native)</t>
  </si>
  <si>
    <t>Numpy (Pandas)</t>
  </si>
  <si>
    <t>Library</t>
  </si>
  <si>
    <t>Disk Size (GB)</t>
  </si>
  <si>
    <t>Peak Memory Mean (MB)</t>
  </si>
  <si>
    <t>Peak Memory Median (MB)</t>
  </si>
  <si>
    <t>Peak Memory Mode (MB)</t>
  </si>
  <si>
    <t>Peak Memory StdDev (MS)</t>
  </si>
  <si>
    <t>Peak Memory Variance (MB)</t>
  </si>
  <si>
    <t>Size (GB)</t>
  </si>
  <si>
    <r>
      <rPr>
        <sz val="11"/>
        <color theme="1"/>
        <rFont val="Peak"/>
      </rPr>
      <t>Peak</t>
    </r>
    <r>
      <rPr>
        <sz val="11"/>
        <color theme="1"/>
        <rFont val="Aptos Narrow"/>
        <family val="2"/>
        <scheme val="minor"/>
      </rPr>
      <t xml:space="preserve"> Memory Mode (MB)</t>
    </r>
  </si>
  <si>
    <t>Rank</t>
  </si>
  <si>
    <t>Normalize Values</t>
  </si>
  <si>
    <t>Max</t>
  </si>
  <si>
    <t>Min</t>
  </si>
  <si>
    <t>Write Operations</t>
  </si>
  <si>
    <t>Read Operations</t>
  </si>
  <si>
    <t>Composite Score</t>
  </si>
  <si>
    <t>Numpy (pandas)</t>
  </si>
  <si>
    <t>Ranked List</t>
  </si>
  <si>
    <t>Read</t>
  </si>
  <si>
    <t>Write</t>
  </si>
  <si>
    <t>Disk Size</t>
  </si>
  <si>
    <t>Ease of Use</t>
  </si>
  <si>
    <t>Perceived Ease of Use</t>
  </si>
  <si>
    <t>Percevied Ease of Use</t>
  </si>
  <si>
    <t>Perplexity.ai</t>
  </si>
  <si>
    <t>Use Reasoning</t>
  </si>
  <si>
    <t>GPU Enabled?</t>
  </si>
  <si>
    <t>Popularity</t>
  </si>
  <si>
    <t>Metric</t>
  </si>
  <si>
    <t>AI Engine</t>
  </si>
  <si>
    <t>Query</t>
  </si>
  <si>
    <t>Popularity Reasoning</t>
  </si>
  <si>
    <t>GPU Notes</t>
  </si>
  <si>
    <t>cuDF</t>
  </si>
  <si>
    <t>Cupy</t>
  </si>
  <si>
    <t>RAPIDS</t>
  </si>
  <si>
    <t>CUDA</t>
  </si>
  <si>
    <t>Expects Cupy</t>
  </si>
  <si>
    <t>Version Used</t>
  </si>
  <si>
    <t>Latest Version</t>
  </si>
  <si>
    <t>1.26.4</t>
  </si>
  <si>
    <t>2.2.3</t>
  </si>
  <si>
    <t>2024.12.1</t>
  </si>
  <si>
    <t>2.6.0+cu124</t>
  </si>
  <si>
    <t>3.0.5</t>
  </si>
  <si>
    <t>2024.11.0</t>
  </si>
  <si>
    <t>Inverted Values giving lowest value highest rank, less resource use is most valuable.</t>
  </si>
  <si>
    <t>Inverted Values giving lowest value highest rank, less resource use is more valuable.</t>
  </si>
  <si>
    <t>2025.5.1</t>
  </si>
  <si>
    <t>2.7.0</t>
  </si>
  <si>
    <t>2.19</t>
  </si>
  <si>
    <t>3.0.8</t>
  </si>
  <si>
    <t>Binary</t>
  </si>
  <si>
    <t>Language Support</t>
  </si>
  <si>
    <t>Python, Java, C++, Rust, R, Go, C#, and are often accessible through the Apache Arrow project, allowing integration with various data processing frameworks like Apache Spark, Hive, and Presto.</t>
  </si>
  <si>
    <t>Python, Java, JavaScript, C++, Rust and Julia.</t>
  </si>
  <si>
    <t>Expert Verified</t>
  </si>
  <si>
    <t>Yes</t>
  </si>
  <si>
    <t>URL</t>
  </si>
  <si>
    <t>https://parquet.apache.org/</t>
  </si>
  <si>
    <t>https://pytorch.org/</t>
  </si>
  <si>
    <t>https://zarr.dev/</t>
  </si>
  <si>
    <t>https://www.tensorflow.org/</t>
  </si>
  <si>
    <t>Xarray</t>
  </si>
  <si>
    <t>Polars</t>
  </si>
  <si>
    <t>1.3.0</t>
  </si>
  <si>
    <t>1.2.4</t>
  </si>
  <si>
    <t>2025.04.0</t>
  </si>
  <si>
    <t>Final Notes</t>
  </si>
  <si>
    <t>Export Formats</t>
  </si>
  <si>
    <t>Python</t>
  </si>
  <si>
    <t>C, C++, Fortran, LLVM with Python bindings.</t>
  </si>
  <si>
    <t>Python, Rust</t>
  </si>
  <si>
    <t>Python, C++, Java (Experimental)</t>
  </si>
  <si>
    <t>Python, JavaScript, C++, Java</t>
  </si>
  <si>
    <t>NetCDF, HDF5, Zarr, GRIB, OPenDAP</t>
  </si>
  <si>
    <t>https://numpy.org/</t>
  </si>
  <si>
    <t>https://pandas.pydata.org/</t>
  </si>
  <si>
    <t>https://www.dask.org/</t>
  </si>
  <si>
    <t>https://pola.rs/</t>
  </si>
  <si>
    <t>https://docs.xarray.dev/en/stable/</t>
  </si>
  <si>
    <t>Parquet (Dask)</t>
  </si>
  <si>
    <t>Parquet (Apache, native)</t>
  </si>
  <si>
    <t>.npy (binary), .npz (compressed), text</t>
  </si>
  <si>
    <t>Excel, JSON, HTML, XML, LaTex, Parquet, Feather, HDF5</t>
  </si>
  <si>
    <t>Data Storage Format not a data management library.</t>
  </si>
  <si>
    <t>Text, Excel, JSON, HTML, XML, LaTex, Parquet, Feather, HDF5</t>
  </si>
  <si>
    <t>Text, JSON, HDF, Parquet, ORC, SQL DB</t>
  </si>
  <si>
    <t>Text, Excel, JSON, Apache Feather, Avro, Data Lake Icebert</t>
  </si>
  <si>
    <t>PyTorch Native Formats (binary)</t>
  </si>
  <si>
    <t>Text, JSON, TFRecord</t>
  </si>
  <si>
    <t>Zarr is a data storage format not a data processing library.</t>
  </si>
  <si>
    <t>Standard and optimized for much data science.</t>
  </si>
  <si>
    <t>Standard for data science, well known.</t>
  </si>
  <si>
    <t>Dask is an excellent multi-server, processor system.</t>
  </si>
  <si>
    <t>Newcomer challenging Pandas.</t>
  </si>
  <si>
    <t>Equal footing with PyTorch and been around a while, focuses on Tensors.</t>
  </si>
  <si>
    <t>Equal footing with TensorFlow and been around a while, focuses on Tensors.</t>
  </si>
  <si>
    <t>Not evaluated in README due to exhorbiant processing times.</t>
  </si>
  <si>
    <t>Newcomer, data storage format.</t>
  </si>
  <si>
    <t>Data Element</t>
  </si>
  <si>
    <t>File Output</t>
  </si>
  <si>
    <t>Ranking (lowest to Highest)</t>
  </si>
  <si>
    <t>Ranking (best performer to worst)</t>
  </si>
  <si>
    <t>Final Ranking</t>
  </si>
  <si>
    <t>Ranking</t>
  </si>
  <si>
    <t>A read of data by the slowest library is 200 times faster than reading the NetCDF format sequentially.</t>
  </si>
  <si>
    <t>Utilized https://code.google.com/archive/p/psutil/wikis/Documentation.wiki#Disks (psutil) to evaluate results with a profiler.</t>
  </si>
  <si>
    <t>Performed on /dev/sdc, the drive subject data was located on and represents the time spent reading from disk (in milliseconds).</t>
  </si>
  <si>
    <t>Performed on the operating system disk, the drive subject data was located on and represents the time spent reading from disk (in milliseconds).</t>
  </si>
  <si>
    <t>Current memory is the memory the code is currently using.</t>
  </si>
  <si>
    <t>Peak used memory is the highest recorded value for used memory for this isolated process. Peak memory is the maximum space the program used while executing.</t>
  </si>
  <si>
    <t>Runtime Mean (s)</t>
  </si>
  <si>
    <t>The total runtime of the operation in seconds.</t>
  </si>
  <si>
    <t>Size of final output on the operating system measured with (du -h).</t>
  </si>
  <si>
    <t>Target solution used to output the individual file format.</t>
  </si>
  <si>
    <t>Runtime Median (s)</t>
  </si>
  <si>
    <t>Runtime Mode (s)</t>
  </si>
  <si>
    <t>Runtime StdDev (s)</t>
  </si>
  <si>
    <t>Runtime Variance (s)</t>
  </si>
  <si>
    <t>Parquet (pandas)</t>
  </si>
  <si>
    <t>Parquet (polars)</t>
  </si>
  <si>
    <t>HDF (Dask)</t>
  </si>
  <si>
    <t>Normalized Values</t>
  </si>
  <si>
    <t>Discontinued, not all libraries reported counts.  Performed in /dev/sdc the drive subject data was located on.  The number of write input/output operations generated by a process, including file, network, and device I/Os. I/O Writes directed to CONSOLE (console input object) handles are not counted.</t>
  </si>
  <si>
    <t>Discontinued, not all libraries report counts.  Performed in /dev/sdc the drive subject data was located on.  The number of write input/output operations generated by a process, including file, network, and device I/Os. I/O Writes directed to CONSOLE (console input object) handles are not counted.</t>
  </si>
  <si>
    <t>Discontinued, not all libraries reported counts.  Represents the operating system disk operations as part of running the process. The number of write input/output operations generated by a process, including file, network, and device I/Os. I/O Writes directed to CONSOLE (console input object) handles are not counted.</t>
  </si>
  <si>
    <t>NetCDF (xarray)</t>
  </si>
  <si>
    <t>HDF4 (xarray)</t>
  </si>
  <si>
    <t>HDF (xarray)</t>
  </si>
  <si>
    <t>HDF (dask)</t>
  </si>
  <si>
    <t>Cupy-xarray</t>
  </si>
  <si>
    <t>Widely praised for its intuitive, expressive, and readable syntax, especially for users familiar with Excel or SQL.
Strong community support and comprehensive documentation make it accessible for beginners and experts alike</t>
  </si>
  <si>
    <t>Simple and clear syntax for array operations, making it easy to learn and use.
Core focus on arrays and matrices, with a straightforward API</t>
  </si>
  <si>
    <t>When using NumPy arrays within Pandas, the ease of use is maintained since Pandas handles the conversion and integration seamlessly.
Slightly less direct than pure NumPy, but still very user-friendly.</t>
  </si>
  <si>
    <t>Modern, expressive API, good documentation, but less community resources than Pandas.</t>
  </si>
  <si>
    <t>Polars’ IO for Parquet is clear, but users must learn Polars’ idioms.</t>
  </si>
  <si>
    <t xml:space="preserve">Requires more manual setup compared to Pandas/Polars, but still generally accessible.
</t>
  </si>
  <si>
    <t>Xarray provides a high-level, intuitive interface for NetCDF files, especially for scientific users</t>
  </si>
  <si>
    <t>Similar to NetCDF, but with added complexity due to group structure in HDF5 files</t>
  </si>
  <si>
    <t>Powerful for large datasets, but introduces Dask’s lazy evaluation and chunking, increasing complexity.</t>
  </si>
  <si>
    <t>Flexible for big data, but more complex due to Dask’s architecture and HDF5’s group structure.</t>
  </si>
  <si>
    <t>Efficient for chunked data, but API is less familiar and not as widely adopted as other formats.</t>
  </si>
  <si>
    <t xml:space="preserve">Relatively easy within its domain, but introduces deep learning concepts and GPU usage.
</t>
  </si>
  <si>
    <t>More verbose and complex API, requires understanding of computational graphs.</t>
  </si>
  <si>
    <t>RAPIDS (cuDF)</t>
  </si>
  <si>
    <t>rank the following python libraries based on popularity:HDF (xarray)
HDF (dask), NetCDF (xarray), Numpy (native), Numpy (pandas), Pandas, Parquet (dask), Parquet (polars), Parquet (native), Polars, PyTorch, TensorFlow, Zarr</t>
  </si>
  <si>
    <t>One of the most widely used Python libraries for data analysis and manipulation, with a massive user base and extensive documentation</t>
  </si>
  <si>
    <t>Foundation for scientific computing in Python, essential for almost every scientific or data science project</t>
  </si>
  <si>
    <t>Extremely popular in machine learning and deep learning, widely adopted in research and industry.</t>
  </si>
  <si>
    <t>Another leading deep learning framework, with a large user base, especially in production environments.</t>
  </si>
  <si>
    <t>Parquet is a widely used columnar storage format; "native" here likely refers to using PyArrow or similar, which are very popular for data engineering.</t>
  </si>
  <si>
    <t>Rapidly growing in popularity for high-performance DataFrame operations, but not as widely used as Pandas yet.</t>
  </si>
  <si>
    <t xml:space="preserve">Dask is popular for parallel computing, and Parquet is a common format for large datasets, but this combination is used by a smaller, more specialized audience.
</t>
  </si>
  <si>
    <t>Xarray is popular in scientific communities, especially for NetCDF files, but is less known outside of these areas</t>
  </si>
  <si>
    <t>Xarray is commonly used to handle HDF5 files in scientific workflows, but this is a niche feature within a niche library</t>
  </si>
  <si>
    <t>Dask is used for large-scale HDF5 processing, but this is a specialized use case</t>
  </si>
  <si>
    <t>Popular in scientific computing for chunked, compressed data, but less widely known than Parquet or HDF5</t>
  </si>
  <si>
    <t>This is a usage pattern (NumPy arrays inside Pandas DataFrames), not a separate library, so it is being ranked in between Numpy and Pandas.</t>
  </si>
  <si>
    <t>Read Ratio to Raw NetCDF
(times faster)</t>
  </si>
  <si>
    <t>Inconsistent read/write bytes/times results in zeros for very fast libraries, since there were no consistent values those analysis considerations were dropped and runtime / memory focused on as major factors.</t>
  </si>
  <si>
    <t>0.05918693542    480469</t>
  </si>
  <si>
    <t>Polars is gaining traction, but still less popular than pandas.</t>
  </si>
  <si>
    <t>Rank Normalized</t>
  </si>
  <si>
    <t xml:space="preserve">rank the following libraries based on perceived ease of use: HDF (xarray)
HDF (dask), NetCDF (xarray), Numpy (native), Numpy (pandas), Pandas, Parquet (dask), Parquet (polars), Parquet (native), Polars, PyTorch, TensorFlow, Zarr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</si>
</sst>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
    <numFmt numFmtId="166" formatCode="0.0"/>
  </numFmts>
  <fonts count="33">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Peak"/>
    </font>
    <font>
      <sz val="12"/>
      <color theme="1"/>
      <name val="Aptos Narrow"/>
      <family val="2"/>
      <scheme val="minor"/>
    </font>
    <font>
      <b/>
      <sz val="12"/>
      <color theme="1"/>
      <name val="Aptos Narrow"/>
      <family val="2"/>
      <scheme val="minor"/>
    </font>
    <font>
      <b/>
      <sz val="10"/>
      <color rgb="FF4D4D4C"/>
      <name val="Century Gothic"/>
      <family val="2"/>
    </font>
    <font>
      <b/>
      <sz val="10"/>
      <color theme="1"/>
      <name val="Century Gothic"/>
      <family val="2"/>
    </font>
    <font>
      <b/>
      <sz val="14"/>
      <color theme="1"/>
      <name val="Aptos Display"/>
      <family val="2"/>
      <scheme val="major"/>
    </font>
    <font>
      <b/>
      <sz val="14"/>
      <color theme="1"/>
      <name val="Aptos Narrow"/>
      <family val="2"/>
      <scheme val="minor"/>
    </font>
    <font>
      <sz val="8"/>
      <color theme="1"/>
      <name val="Aptos Narrow"/>
      <family val="2"/>
      <scheme val="minor"/>
    </font>
    <font>
      <sz val="12"/>
      <color theme="1"/>
      <name val="Segoe UI"/>
      <family val="2"/>
    </font>
    <font>
      <b/>
      <sz val="12"/>
      <color theme="1"/>
      <name val="Aptos Display"/>
      <family val="2"/>
      <scheme val="major"/>
    </font>
    <font>
      <b/>
      <sz val="16"/>
      <color theme="1"/>
      <name val="Aptos Narrow"/>
      <family val="2"/>
      <scheme val="minor"/>
    </font>
    <font>
      <sz val="16"/>
      <color theme="1"/>
      <name val="Aptos Display"/>
      <family val="2"/>
      <scheme val="major"/>
    </font>
    <font>
      <strike/>
      <sz val="12"/>
      <color theme="1"/>
      <name val="Aptos Narrow"/>
      <family val="2"/>
      <scheme val="minor"/>
    </font>
    <font>
      <sz val="8"/>
      <color theme="1"/>
      <name val="Segoe UI"/>
      <family val="2"/>
    </font>
    <font>
      <strike/>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0" fillId="0" borderId="0" xfId="0" applyAlignment="1">
      <alignment textRotation="45"/>
    </xf>
    <xf numFmtId="164" fontId="0" fillId="0" borderId="0" xfId="0" applyNumberFormat="1"/>
    <xf numFmtId="2" fontId="0" fillId="0" borderId="0" xfId="0" applyNumberFormat="1"/>
    <xf numFmtId="164" fontId="0" fillId="0" borderId="0" xfId="0" quotePrefix="1" applyNumberFormat="1"/>
    <xf numFmtId="0" fontId="16" fillId="0" borderId="0" xfId="0" applyFont="1"/>
    <xf numFmtId="0" fontId="19" fillId="0" borderId="0" xfId="0" applyFont="1"/>
    <xf numFmtId="0" fontId="16" fillId="0" borderId="0" xfId="0" applyFont="1" applyAlignment="1">
      <alignment textRotation="45"/>
    </xf>
    <xf numFmtId="0" fontId="21" fillId="0" borderId="0" xfId="0" applyFont="1"/>
    <xf numFmtId="0" fontId="22" fillId="0" borderId="0" xfId="0" applyFont="1"/>
    <xf numFmtId="0" fontId="23" fillId="0" borderId="0" xfId="0" applyFont="1"/>
    <xf numFmtId="0" fontId="24" fillId="0" borderId="0" xfId="0" applyFont="1"/>
    <xf numFmtId="2" fontId="19" fillId="0" borderId="0" xfId="0" applyNumberFormat="1" applyFont="1"/>
    <xf numFmtId="0" fontId="20" fillId="0" borderId="0" xfId="0" applyFont="1" applyAlignment="1">
      <alignment horizontal="center"/>
    </xf>
    <xf numFmtId="49" fontId="25" fillId="0" borderId="0" xfId="0" applyNumberFormat="1" applyFont="1" applyAlignment="1">
      <alignment wrapText="1"/>
    </xf>
    <xf numFmtId="1" fontId="19" fillId="0" borderId="0" xfId="0" applyNumberFormat="1" applyFont="1"/>
    <xf numFmtId="1" fontId="19" fillId="0" borderId="0" xfId="0" applyNumberFormat="1" applyFont="1" applyAlignment="1">
      <alignment horizontal="center"/>
    </xf>
    <xf numFmtId="49" fontId="19" fillId="0" borderId="0" xfId="0" applyNumberFormat="1" applyFont="1" applyAlignment="1">
      <alignment horizontal="right"/>
    </xf>
    <xf numFmtId="0" fontId="26" fillId="0" borderId="0" xfId="0" applyFont="1"/>
    <xf numFmtId="0" fontId="19" fillId="0" borderId="0" xfId="0" applyFont="1" applyAlignment="1">
      <alignment textRotation="45"/>
    </xf>
    <xf numFmtId="164" fontId="19" fillId="0" borderId="0" xfId="0" applyNumberFormat="1" applyFont="1"/>
    <xf numFmtId="0" fontId="20" fillId="0" borderId="0" xfId="0" applyFont="1" applyAlignment="1">
      <alignment textRotation="45"/>
    </xf>
    <xf numFmtId="0" fontId="27" fillId="0" borderId="0" xfId="0" applyFont="1"/>
    <xf numFmtId="0" fontId="25" fillId="0" borderId="0" xfId="0" applyFont="1" applyAlignment="1">
      <alignment wrapText="1"/>
    </xf>
    <xf numFmtId="0" fontId="28" fillId="0" borderId="0" xfId="0" applyFont="1"/>
    <xf numFmtId="0" fontId="29" fillId="0" borderId="0" xfId="0" applyFont="1" applyAlignment="1">
      <alignment horizontal="left"/>
    </xf>
    <xf numFmtId="0" fontId="29" fillId="0" borderId="0" xfId="0" applyFont="1"/>
    <xf numFmtId="49" fontId="0" fillId="0" borderId="0" xfId="0" applyNumberFormat="1"/>
    <xf numFmtId="0" fontId="30" fillId="0" borderId="0" xfId="0" applyFont="1"/>
    <xf numFmtId="165" fontId="0" fillId="0" borderId="0" xfId="0" quotePrefix="1" applyNumberFormat="1"/>
    <xf numFmtId="165" fontId="0" fillId="0" borderId="0" xfId="0" applyNumberFormat="1"/>
    <xf numFmtId="49" fontId="19" fillId="0" borderId="0" xfId="0" applyNumberFormat="1" applyFont="1"/>
    <xf numFmtId="0" fontId="31" fillId="0" borderId="0" xfId="0" applyFont="1"/>
    <xf numFmtId="0" fontId="25" fillId="0" borderId="0" xfId="0" applyFont="1"/>
    <xf numFmtId="11" fontId="0" fillId="0" borderId="0" xfId="0" applyNumberFormat="1"/>
    <xf numFmtId="0" fontId="19" fillId="0" borderId="0" xfId="0" applyFont="1" applyAlignment="1">
      <alignment textRotation="45" wrapText="1"/>
    </xf>
    <xf numFmtId="0" fontId="32" fillId="0" borderId="0" xfId="0" applyFont="1"/>
    <xf numFmtId="166" fontId="19" fillId="0" borderId="0" xfId="0" applyNumberFormat="1" applyFont="1" applyAlignment="1">
      <alignment horizontal="center"/>
    </xf>
    <xf numFmtId="166"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23/09/relationships/Python" Target="pyth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165100</xdr:colOff>
      <xdr:row>31</xdr:row>
      <xdr:rowOff>95250</xdr:rowOff>
    </xdr:to>
    <xdr:sp macro="" textlink="">
      <xdr:nvSpPr>
        <xdr:cNvPr id="2" name="TextBox 1">
          <a:extLst>
            <a:ext uri="{FF2B5EF4-FFF2-40B4-BE49-F238E27FC236}">
              <a16:creationId xmlns:a16="http://schemas.microsoft.com/office/drawing/2014/main" id="{7A6CDF18-7B3C-4771-88A9-51FD8FE793EC}"/>
            </a:ext>
          </a:extLst>
        </xdr:cNvPr>
        <xdr:cNvSpPr txBox="1"/>
      </xdr:nvSpPr>
      <xdr:spPr>
        <a:xfrm>
          <a:off x="0" y="0"/>
          <a:ext cx="9309100" cy="580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https://github.com/christophergarthwood/jbooks</a:t>
          </a:r>
          <a:endParaRPr lang="en-US">
            <a:effectLst/>
          </a:endParaRPr>
        </a:p>
        <a:p>
          <a:endParaRPr lang="en-US" sz="1100"/>
        </a:p>
        <a:p>
          <a:r>
            <a:rPr lang="en-US" sz="1100" b="1" i="1" u="sng"/>
            <a:t>Analysis subject to alternation</a:t>
          </a:r>
          <a:r>
            <a:rPr lang="en-US" sz="1100" b="1" i="1" u="sng" baseline="0"/>
            <a:t> with respect to weight of each metric / evaluation criteria and should be considered.</a:t>
          </a:r>
          <a:endParaRPr lang="en-US" sz="1100" b="1" i="1" u="sng"/>
        </a:p>
        <a:p>
          <a:endParaRPr lang="en-US" sz="1100"/>
        </a:p>
        <a:p>
          <a:r>
            <a:rPr lang="en-US" sz="1100"/>
            <a:t>10K</a:t>
          </a:r>
          <a:r>
            <a:rPr lang="en-US" sz="1100" baseline="0"/>
            <a:t> read/write operations on 26 @ 6.7 GB NetCDF NOAA files.  Dask and Xarray are exceptions due to time cost, 1K analysis performed.</a:t>
          </a:r>
        </a:p>
        <a:p>
          <a:endParaRPr lang="en-US" sz="1100" baseline="0"/>
        </a:p>
        <a:p>
          <a:r>
            <a:rPr lang="en-US" sz="1100" baseline="0"/>
            <a:t>Extracted latitude, longitude, and a physical parameter.</a:t>
          </a:r>
        </a:p>
        <a:p>
          <a:r>
            <a:rPr lang="en-US" sz="1100"/>
            <a:t>Marshalled</a:t>
          </a:r>
          <a:r>
            <a:rPr lang="en-US" sz="1100" baseline="0"/>
            <a:t> arrays for each parameter and stored as Numpy arrays for all operations.</a:t>
          </a:r>
        </a:p>
        <a:p>
          <a:endParaRPr lang="en-US" sz="1100" baseline="0"/>
        </a:p>
        <a:p>
          <a:r>
            <a:rPr lang="en-US" sz="1100" baseline="0"/>
            <a:t>Once variables are in proper library format read/write operations executed with a `os.sync` and `sleep(1)` performed between each operation.</a:t>
          </a:r>
        </a:p>
        <a:p>
          <a:endParaRPr lang="en-US" sz="1100" baseline="0"/>
        </a:p>
        <a:p>
          <a:r>
            <a:rPr lang="en-US" sz="1100" baseline="0"/>
            <a:t>Each read/write profiled atomically  and saved to filesystem after operation.</a:t>
          </a:r>
        </a:p>
        <a:p>
          <a:endParaRPr lang="en-US" sz="1100" baseline="0"/>
        </a:p>
        <a:p>
          <a:r>
            <a:rPr lang="en-US" sz="1100" baseline="0"/>
            <a:t>Metrics calculated after processing of all data.</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Read/Write</a:t>
          </a:r>
          <a:r>
            <a:rPr lang="en-US" sz="1100" b="0" i="0" u="none" strike="noStrike" baseline="0">
              <a:solidFill>
                <a:schemeClr val="dk1"/>
              </a:solidFill>
              <a:effectLst/>
              <a:latin typeface="+mn-lt"/>
              <a:ea typeface="+mn-ea"/>
              <a:cs typeface="+mn-cs"/>
            </a:rPr>
            <a:t> operations composite score based on:</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 Runtime Mean (s)</a:t>
          </a:r>
          <a:r>
            <a:rPr lang="en-US"/>
            <a:t> </a:t>
          </a:r>
        </a:p>
        <a:p>
          <a:r>
            <a:rPr lang="en-US" sz="1100" b="0" i="0" u="none" strike="noStrike">
              <a:solidFill>
                <a:schemeClr val="dk1"/>
              </a:solidFill>
              <a:effectLst/>
              <a:latin typeface="+mn-lt"/>
              <a:ea typeface="+mn-ea"/>
              <a:cs typeface="+mn-cs"/>
            </a:rPr>
            <a:t>- Disk Read or Write Mean (Counts),</a:t>
          </a:r>
          <a:r>
            <a:rPr lang="en-US" sz="1100" b="0" i="0" u="none" strike="noStrike" baseline="0">
              <a:solidFill>
                <a:schemeClr val="dk1"/>
              </a:solidFill>
              <a:effectLst/>
              <a:latin typeface="+mn-lt"/>
              <a:ea typeface="+mn-ea"/>
              <a:cs typeface="+mn-cs"/>
            </a:rPr>
            <a:t> inconsistent save results on metrics, not used.</a:t>
          </a:r>
          <a:endParaRPr lang="en-US"/>
        </a:p>
        <a:p>
          <a:r>
            <a:rPr lang="en-US" sz="1100" b="0" i="0" u="none" strike="noStrike">
              <a:solidFill>
                <a:schemeClr val="dk1"/>
              </a:solidFill>
              <a:effectLst/>
              <a:latin typeface="+mn-lt"/>
              <a:ea typeface="+mn-ea"/>
              <a:cs typeface="+mn-cs"/>
            </a:rPr>
            <a:t>- General Disk Read or Write Mean (Counts)</a:t>
          </a:r>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inconsistent save results on metrics, not used.</a:t>
          </a:r>
          <a:endParaRPr lang="en-US"/>
        </a:p>
        <a:p>
          <a:r>
            <a:rPr lang="en-US" sz="1100" b="0" i="0" u="none" strike="noStrike">
              <a:solidFill>
                <a:schemeClr val="dk1"/>
              </a:solidFill>
              <a:effectLst/>
              <a:latin typeface="+mn-lt"/>
              <a:ea typeface="+mn-ea"/>
              <a:cs typeface="+mn-cs"/>
            </a:rPr>
            <a:t>- Disk Read or Write Mean (ms)</a:t>
          </a:r>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inconsistent save results on metrics, not used.</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t>
          </a:r>
          <a:r>
            <a:rPr lang="en-US"/>
            <a:t> </a:t>
          </a:r>
          <a:r>
            <a:rPr lang="en-US" sz="1100" b="0" i="0" u="none" strike="noStrike">
              <a:solidFill>
                <a:schemeClr val="dk1"/>
              </a:solidFill>
              <a:effectLst/>
              <a:latin typeface="+mn-lt"/>
              <a:ea typeface="+mn-ea"/>
              <a:cs typeface="+mn-cs"/>
            </a:rPr>
            <a:t>General Disk Read or Write</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Mean (ms)</a:t>
          </a:r>
          <a:r>
            <a:rPr lang="en-US"/>
            <a:t> </a:t>
          </a:r>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inconsistent save results on metrics, not used.</a:t>
          </a:r>
          <a:endParaRPr lang="en-US"/>
        </a:p>
        <a:p>
          <a:r>
            <a:rPr lang="en-US" sz="1100" b="0" i="0" u="none" strike="noStrike">
              <a:solidFill>
                <a:schemeClr val="dk1"/>
              </a:solidFill>
              <a:effectLst/>
              <a:latin typeface="+mn-lt"/>
              <a:ea typeface="+mn-ea"/>
              <a:cs typeface="+mn-cs"/>
            </a:rPr>
            <a:t>- Current Memory Mean (MB)</a:t>
          </a:r>
          <a:r>
            <a:rPr lang="en-US"/>
            <a:t> </a:t>
          </a:r>
        </a:p>
        <a:p>
          <a:r>
            <a:rPr lang="en-US" sz="1100" b="0" i="0" u="none" strike="noStrike">
              <a:solidFill>
                <a:schemeClr val="dk1"/>
              </a:solidFill>
              <a:effectLst/>
              <a:latin typeface="+mn-lt"/>
              <a:ea typeface="+mn-ea"/>
              <a:cs typeface="+mn-cs"/>
            </a:rPr>
            <a:t>- Peak Memory Mean (MB)</a:t>
          </a:r>
          <a:r>
            <a:rPr lang="en-US"/>
            <a:t> </a:t>
          </a:r>
        </a:p>
        <a:p>
          <a:endParaRPr lang="en-US" sz="1100" baseline="0"/>
        </a:p>
        <a:p>
          <a:r>
            <a:rPr lang="en-US" sz="1100" baseline="0"/>
            <a:t>Windows 11 Pro, WSL  6.6.87.1-microsoft-standard-WSL2</a:t>
          </a:r>
        </a:p>
        <a:p>
          <a:r>
            <a:rPr lang="en-US" sz="1100" baseline="0"/>
            <a:t>64 GB DDR-4 Memory</a:t>
          </a:r>
        </a:p>
        <a:p>
          <a:r>
            <a:rPr lang="en-US" sz="1100">
              <a:solidFill>
                <a:schemeClr val="dk1"/>
              </a:solidFill>
              <a:effectLst/>
              <a:latin typeface="+mn-lt"/>
              <a:ea typeface="+mn-ea"/>
              <a:cs typeface="+mn-cs"/>
            </a:rPr>
            <a:t>Intel Core i9-9900K running at 4.7GHz </a:t>
          </a:r>
          <a:br>
            <a:rPr lang="en-US" sz="1100">
              <a:solidFill>
                <a:schemeClr val="dk1"/>
              </a:solidFill>
              <a:effectLst/>
              <a:latin typeface="+mn-lt"/>
              <a:ea typeface="+mn-ea"/>
              <a:cs typeface="+mn-cs"/>
            </a:rPr>
          </a:br>
          <a:r>
            <a:rPr lang="en-US" sz="1100" b="0" i="0" u="none" strike="noStrike" baseline="0">
              <a:solidFill>
                <a:schemeClr val="dk1"/>
              </a:solidFill>
              <a:latin typeface="+mn-lt"/>
              <a:ea typeface="+mn-ea"/>
              <a:cs typeface="+mn-cs"/>
            </a:rPr>
            <a:t>NVIDIA GeForce RTX 2060</a:t>
          </a: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Python 3.12.9</a:t>
          </a:r>
          <a:endParaRPr lang="en-US">
            <a:effectLst/>
          </a:endParaRPr>
        </a:p>
        <a:p>
          <a:endParaRPr lang="en-US" sz="1100" baseline="0"/>
        </a:p>
        <a:p>
          <a:r>
            <a:rPr lang="en-US" sz="1100" baseline="0"/>
            <a:t>STEM-006-AIReadyData-Download-001     - Download actual NetCDF data files.</a:t>
          </a:r>
        </a:p>
        <a:p>
          <a:r>
            <a:rPr lang="en-US" sz="1100" baseline="0"/>
            <a:t>STEM-006-AIReadyData-IO-Tests-002         - Read/Write tests.</a:t>
          </a:r>
        </a:p>
        <a:p>
          <a:r>
            <a:rPr lang="en-US" sz="1100" baseline="0"/>
            <a:t>STEM-006-AIeadyData-Speed-Tests-003 - Statistics on results.</a:t>
          </a:r>
        </a:p>
        <a:p>
          <a:endParaRPr lang="en-US" sz="1100" baseline="0"/>
        </a:p>
      </xdr:txBody>
    </xdr:sp>
    <xdr:clientData/>
  </xdr:twoCellAnchor>
</xdr:wsDr>
</file>

<file path=xl/persons/person.xml><?xml version="1.0" encoding="utf-8"?>
<personList xmlns="http://schemas.microsoft.com/office/spreadsheetml/2018/threadedcomments" xmlns:x="http://schemas.openxmlformats.org/spreadsheetml/2006/main">
  <person displayName="christopher wood" id="{7AE0C633-DC05-4505-9A4C-41C2867314DA}" userId="9adb195946a43cf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 dT="2025-06-11T14:12:27.87" personId="{7AE0C633-DC05-4505-9A4C-41C2867314DA}" id="{07E391A9-7972-4F10-99B5-4A53F49D36BB}">
    <text>Smallest values are worth the most.  A library that processes faster or takes less memory is valued more so it’s rationalized value is higher.  Composite value shown is the sum of “best” values between runtime, memory consumption and peak memory consumption of the library.</text>
  </threadedComment>
  <threadedComment ref="D1" dT="2025-06-11T14:10:13.80" personId="{7AE0C633-DC05-4505-9A4C-41C2867314DA}" id="{3AC15243-4295-41B0-BC34-5FDF4339B9F9}">
    <text>Ranges are from best (1.0) to worst (0.0) meaning Zarr has the smallest output size in contrast to say HDF via Xarray, thus when adding desired outcomes the smallest size is worth the most.</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6B868-87AB-40B1-8C26-6C83DF688E0C}">
  <dimension ref="Q1:R15"/>
  <sheetViews>
    <sheetView zoomScale="115" zoomScaleNormal="115" workbookViewId="0">
      <selection activeCell="R6" sqref="R6"/>
    </sheetView>
  </sheetViews>
  <sheetFormatPr defaultRowHeight="14.5"/>
  <cols>
    <col min="17" max="17" width="16.90625" customWidth="1"/>
    <col min="18" max="18" width="30.90625" customWidth="1"/>
  </cols>
  <sheetData>
    <row r="1" spans="17:18" ht="21">
      <c r="Q1" s="24" t="s">
        <v>161</v>
      </c>
      <c r="R1" s="24" t="str">
        <f>+Evaluation!K18</f>
        <v>Final Ranking</v>
      </c>
    </row>
    <row r="2" spans="17:18" ht="21">
      <c r="Q2" s="25">
        <f>+Evaluation!A19</f>
        <v>1</v>
      </c>
      <c r="R2" s="26" t="str">
        <f>+Evaluation!K19</f>
        <v>Numpy (native)</v>
      </c>
    </row>
    <row r="3" spans="17:18" ht="21">
      <c r="Q3" s="25">
        <f>+Evaluation!A20</f>
        <v>2</v>
      </c>
      <c r="R3" s="26" t="str">
        <f>+Evaluation!K20</f>
        <v>Polars</v>
      </c>
    </row>
    <row r="4" spans="17:18" ht="21">
      <c r="Q4" s="25">
        <f>+Evaluation!A21</f>
        <v>3</v>
      </c>
      <c r="R4" s="26" t="str">
        <f>+Evaluation!K21</f>
        <v>Pandas</v>
      </c>
    </row>
    <row r="5" spans="17:18" ht="21">
      <c r="Q5" s="25">
        <f>+Evaluation!A22</f>
        <v>4</v>
      </c>
      <c r="R5" s="26" t="str">
        <f>+Evaluation!K22</f>
        <v>Numpy (pandas)</v>
      </c>
    </row>
    <row r="6" spans="17:18" ht="21">
      <c r="Q6" s="25">
        <f>+Evaluation!A23</f>
        <v>5</v>
      </c>
      <c r="R6" s="26" t="str">
        <f>+Evaluation!K23</f>
        <v>Parquet (polars)</v>
      </c>
    </row>
    <row r="7" spans="17:18" ht="21">
      <c r="Q7" s="25">
        <f>+Evaluation!A24</f>
        <v>6</v>
      </c>
      <c r="R7" s="26" t="str">
        <f>+Evaluation!K24</f>
        <v>Parquet (native)</v>
      </c>
    </row>
    <row r="8" spans="17:18" ht="21">
      <c r="Q8" s="25">
        <f>+Evaluation!A25</f>
        <v>7</v>
      </c>
      <c r="R8" s="26" t="str">
        <f>+Evaluation!K25</f>
        <v>PyTorch</v>
      </c>
    </row>
    <row r="9" spans="17:18" ht="21">
      <c r="Q9" s="25">
        <f>+Evaluation!A26</f>
        <v>8</v>
      </c>
      <c r="R9" s="26" t="str">
        <f>+Evaluation!K26</f>
        <v>TensorFlow</v>
      </c>
    </row>
    <row r="10" spans="17:18" ht="21">
      <c r="Q10" s="25">
        <f>+Evaluation!A27</f>
        <v>9</v>
      </c>
      <c r="R10" s="26" t="str">
        <f>+Evaluation!K27</f>
        <v>Zarr</v>
      </c>
    </row>
    <row r="11" spans="17:18" ht="21">
      <c r="Q11" s="25">
        <f>+Evaluation!A28</f>
        <v>10</v>
      </c>
      <c r="R11" s="26" t="str">
        <f>+Evaluation!K28</f>
        <v>Parquet (dask)</v>
      </c>
    </row>
    <row r="12" spans="17:18" ht="21">
      <c r="Q12" s="25">
        <f>+Evaluation!A29</f>
        <v>11</v>
      </c>
      <c r="R12" s="26" t="str">
        <f>+Evaluation!K29</f>
        <v>HDF (dask)</v>
      </c>
    </row>
    <row r="13" spans="17:18" ht="21">
      <c r="Q13" s="25">
        <f>+Evaluation!A30</f>
        <v>12</v>
      </c>
      <c r="R13" s="26" t="str">
        <f>+Evaluation!K30</f>
        <v>NetCDF (xarray)</v>
      </c>
    </row>
    <row r="14" spans="17:18" ht="21">
      <c r="Q14" s="25">
        <f>+Evaluation!A31</f>
        <v>13</v>
      </c>
      <c r="R14" s="26" t="str">
        <f>+Evaluation!K31</f>
        <v>HDF (xarray)</v>
      </c>
    </row>
    <row r="15" spans="17:18" ht="21">
      <c r="Q15" s="2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BC265-063C-4D53-8CB5-4699322498D6}">
  <dimension ref="A1:M31"/>
  <sheetViews>
    <sheetView tabSelected="1" topLeftCell="A2" zoomScaleNormal="100" workbookViewId="0">
      <selection activeCell="K19" sqref="K19"/>
    </sheetView>
  </sheetViews>
  <sheetFormatPr defaultRowHeight="14.5"/>
  <cols>
    <col min="1" max="1" width="24.1796875" customWidth="1"/>
    <col min="2" max="2" width="18.1796875" customWidth="1"/>
    <col min="3" max="3" width="18.90625" customWidth="1"/>
    <col min="4" max="4" width="18.453125" customWidth="1"/>
    <col min="5" max="5" width="32.6328125" customWidth="1"/>
    <col min="6" max="6" width="23" customWidth="1"/>
    <col min="7" max="7" width="16.453125" customWidth="1"/>
    <col min="8" max="8" width="13.1796875" customWidth="1"/>
    <col min="9" max="9" width="17.1796875" customWidth="1"/>
    <col min="10" max="10" width="23" customWidth="1"/>
    <col min="11" max="11" width="16.54296875" customWidth="1"/>
    <col min="13" max="13" width="9.1796875" bestFit="1" customWidth="1"/>
  </cols>
  <sheetData>
    <row r="1" spans="1:11" ht="18.5">
      <c r="A1" s="11" t="s">
        <v>56</v>
      </c>
      <c r="B1" s="11" t="s">
        <v>70</v>
      </c>
      <c r="C1" s="11" t="s">
        <v>69</v>
      </c>
      <c r="D1" s="11" t="s">
        <v>76</v>
      </c>
      <c r="E1" s="11" t="s">
        <v>78</v>
      </c>
      <c r="F1" s="11" t="s">
        <v>81</v>
      </c>
      <c r="G1" s="11" t="s">
        <v>82</v>
      </c>
      <c r="H1" s="11" t="s">
        <v>88</v>
      </c>
      <c r="I1" s="11" t="s">
        <v>83</v>
      </c>
      <c r="J1" s="11" t="s">
        <v>87</v>
      </c>
      <c r="K1" s="11" t="s">
        <v>71</v>
      </c>
    </row>
    <row r="2" spans="1:11" ht="43.5">
      <c r="A2" s="31" t="str">
        <f>+Write!A2</f>
        <v>HDF (xarray)</v>
      </c>
      <c r="B2" s="12">
        <f>+Read!G37</f>
        <v>4.3064183784582175</v>
      </c>
      <c r="C2" s="12">
        <f>+Write!G37</f>
        <v>12.447012480000389</v>
      </c>
      <c r="D2" s="20">
        <f>+Sizes!B36</f>
        <v>13</v>
      </c>
      <c r="E2" s="37">
        <v>8</v>
      </c>
      <c r="F2" s="14" t="s">
        <v>195</v>
      </c>
      <c r="G2" s="16" t="s">
        <v>113</v>
      </c>
      <c r="H2" s="15" t="s">
        <v>187</v>
      </c>
      <c r="I2" s="37">
        <v>8</v>
      </c>
      <c r="J2" s="14" t="s">
        <v>211</v>
      </c>
      <c r="K2" s="12">
        <f>+SUM(B2,C2,D2, E2, I2)</f>
        <v>45.753430858458607</v>
      </c>
    </row>
    <row r="3" spans="1:11" ht="33">
      <c r="A3" s="31" t="str">
        <f>+Write!A3</f>
        <v>HDF (dask)</v>
      </c>
      <c r="B3" s="12">
        <f>+Read!G38</f>
        <v>7.385290156417442</v>
      </c>
      <c r="C3" s="12">
        <f>+Write!G38</f>
        <v>2.4669192035625884</v>
      </c>
      <c r="D3" s="20">
        <f>+Sizes!B37</f>
        <v>10.286734067637843</v>
      </c>
      <c r="E3" s="37">
        <v>10</v>
      </c>
      <c r="F3" s="14" t="s">
        <v>197</v>
      </c>
      <c r="G3" s="16" t="s">
        <v>113</v>
      </c>
      <c r="H3" s="15" t="s">
        <v>201</v>
      </c>
      <c r="I3" s="37">
        <v>11</v>
      </c>
      <c r="J3" s="14" t="s">
        <v>212</v>
      </c>
      <c r="K3" s="12">
        <f t="shared" ref="K3:K14" si="0">+SUM(B3,C3,D3, E3, I3)</f>
        <v>41.138943427617875</v>
      </c>
    </row>
    <row r="4" spans="1:11" ht="43.5">
      <c r="A4" s="31" t="str">
        <f>+Write!A4</f>
        <v>NetCDF (xarray)</v>
      </c>
      <c r="B4" s="12">
        <f>+Read!G39</f>
        <v>4.3323537789773967</v>
      </c>
      <c r="C4" s="12">
        <f>+Write!G39</f>
        <v>13</v>
      </c>
      <c r="D4" s="20">
        <f>+Sizes!B38</f>
        <v>13</v>
      </c>
      <c r="E4" s="37">
        <v>7</v>
      </c>
      <c r="F4" s="14" t="s">
        <v>194</v>
      </c>
      <c r="G4" s="16" t="s">
        <v>113</v>
      </c>
      <c r="H4" s="15" t="s">
        <v>187</v>
      </c>
      <c r="I4" s="37">
        <v>7</v>
      </c>
      <c r="J4" s="14" t="s">
        <v>210</v>
      </c>
      <c r="K4" s="12">
        <f t="shared" si="0"/>
        <v>44.332353778977392</v>
      </c>
    </row>
    <row r="5" spans="1:11" ht="64.5">
      <c r="A5" s="31" t="str">
        <f>+Write!A5</f>
        <v>Numpy (native)</v>
      </c>
      <c r="B5" s="12">
        <f>+Read!G40</f>
        <v>1</v>
      </c>
      <c r="C5" s="12">
        <f>+Write!G40</f>
        <v>1.0449701570229031</v>
      </c>
      <c r="D5" s="20">
        <f>+Sizes!B39</f>
        <v>6.4106398785490484</v>
      </c>
      <c r="E5" s="37">
        <v>2</v>
      </c>
      <c r="F5" s="14" t="s">
        <v>189</v>
      </c>
      <c r="G5" s="16" t="s">
        <v>113</v>
      </c>
      <c r="H5" s="15" t="s">
        <v>90</v>
      </c>
      <c r="I5" s="37">
        <v>2</v>
      </c>
      <c r="J5" s="32" t="s">
        <v>204</v>
      </c>
      <c r="K5" s="12">
        <f t="shared" si="0"/>
        <v>12.455610035571951</v>
      </c>
    </row>
    <row r="6" spans="1:11" ht="75">
      <c r="A6" s="31" t="str">
        <f>+Write!A6</f>
        <v>Numpy (pandas)</v>
      </c>
      <c r="B6" s="12">
        <f>+Read!G41</f>
        <v>13</v>
      </c>
      <c r="C6" s="12">
        <f>+Write!G41</f>
        <v>1.0469803091281511</v>
      </c>
      <c r="D6" s="20">
        <f>+Sizes!B40</f>
        <v>6.4106398785490484</v>
      </c>
      <c r="E6" s="37">
        <v>1.5</v>
      </c>
      <c r="F6" s="14" t="s">
        <v>190</v>
      </c>
      <c r="G6" s="16" t="s">
        <v>113</v>
      </c>
      <c r="H6" s="15" t="s">
        <v>89</v>
      </c>
      <c r="I6" s="37">
        <v>1.5</v>
      </c>
      <c r="J6" s="14" t="s">
        <v>214</v>
      </c>
      <c r="K6" s="12">
        <f t="shared" si="0"/>
        <v>23.4576201876772</v>
      </c>
    </row>
    <row r="7" spans="1:11" ht="96">
      <c r="A7" s="31" t="str">
        <f>+Write!A7</f>
        <v>Pandas</v>
      </c>
      <c r="B7" s="12">
        <f>+Read!G42</f>
        <v>12.77548194414608</v>
      </c>
      <c r="C7" s="12">
        <f>+Write!G42</f>
        <v>1.021797844341658</v>
      </c>
      <c r="D7" s="20">
        <f>+Sizes!B41</f>
        <v>6.4106398785490484</v>
      </c>
      <c r="E7" s="37">
        <v>1</v>
      </c>
      <c r="F7" s="14" t="s">
        <v>188</v>
      </c>
      <c r="G7" s="16" t="s">
        <v>113</v>
      </c>
      <c r="H7" s="15" t="s">
        <v>89</v>
      </c>
      <c r="I7" s="37">
        <v>1</v>
      </c>
      <c r="J7" s="14" t="s">
        <v>203</v>
      </c>
      <c r="K7" s="12">
        <f t="shared" si="0"/>
        <v>22.207919667036784</v>
      </c>
    </row>
    <row r="8" spans="1:11" ht="64.5">
      <c r="A8" s="31" t="str">
        <f>+Write!A9</f>
        <v>Parquet (dask)</v>
      </c>
      <c r="B8" s="12">
        <f>+Read!G43</f>
        <v>10.442032843378511</v>
      </c>
      <c r="C8" s="12">
        <f>+Write!G43</f>
        <v>7.1343501942402527</v>
      </c>
      <c r="D8" s="20">
        <f>+Sizes!B42</f>
        <v>1</v>
      </c>
      <c r="E8" s="37">
        <v>5</v>
      </c>
      <c r="F8" s="14" t="s">
        <v>196</v>
      </c>
      <c r="G8" s="16" t="s">
        <v>113</v>
      </c>
      <c r="H8" t="s">
        <v>201</v>
      </c>
      <c r="I8" s="37">
        <v>10</v>
      </c>
      <c r="J8" s="14" t="s">
        <v>209</v>
      </c>
      <c r="K8" s="12">
        <f t="shared" si="0"/>
        <v>33.576383037618768</v>
      </c>
    </row>
    <row r="9" spans="1:11" ht="22.5">
      <c r="A9" s="31" t="str">
        <f>+Write!A10</f>
        <v>Parquet (polars)</v>
      </c>
      <c r="B9" s="12">
        <f>+Read!G44</f>
        <v>4.9153620114542882</v>
      </c>
      <c r="C9" s="12">
        <f>+Write!G44</f>
        <v>1.0059367873314167</v>
      </c>
      <c r="D9" s="20">
        <f>+Sizes!B43</f>
        <v>3.0849510643108631</v>
      </c>
      <c r="E9" s="37">
        <v>6</v>
      </c>
      <c r="F9" s="14" t="s">
        <v>192</v>
      </c>
      <c r="G9" s="16" t="s">
        <v>113</v>
      </c>
      <c r="H9" s="15" t="s">
        <v>201</v>
      </c>
      <c r="I9" s="37">
        <v>9</v>
      </c>
      <c r="J9" s="14" t="s">
        <v>218</v>
      </c>
      <c r="K9" s="12">
        <f t="shared" si="0"/>
        <v>24.006249863096567</v>
      </c>
    </row>
    <row r="10" spans="1:11" ht="54">
      <c r="A10" s="31" t="str">
        <f>+Write!A8</f>
        <v>Parquet (native)</v>
      </c>
      <c r="B10" s="12">
        <f>+Read!G45</f>
        <v>5.278348807127073</v>
      </c>
      <c r="C10" s="12">
        <f>+Write!G45</f>
        <v>1.1021676161917364</v>
      </c>
      <c r="D10" s="20">
        <f>+Sizes!B44</f>
        <v>1</v>
      </c>
      <c r="E10" s="37">
        <v>9</v>
      </c>
      <c r="F10" s="14" t="s">
        <v>193</v>
      </c>
      <c r="G10" s="16" t="s">
        <v>113</v>
      </c>
      <c r="H10" s="15" t="s">
        <v>201</v>
      </c>
      <c r="I10" s="37">
        <v>12</v>
      </c>
      <c r="J10" s="14" t="s">
        <v>207</v>
      </c>
      <c r="K10" s="12">
        <f t="shared" si="0"/>
        <v>28.380516423318809</v>
      </c>
    </row>
    <row r="11" spans="1:11" ht="33">
      <c r="A11" s="31" t="str">
        <f>+Write!A11</f>
        <v>Polars</v>
      </c>
      <c r="B11" s="12">
        <f>+Read!G46</f>
        <v>2.9682171245948683</v>
      </c>
      <c r="C11" s="12">
        <f>+Write!G46</f>
        <v>1.0121494842109855</v>
      </c>
      <c r="D11" s="20">
        <f>+Sizes!B45</f>
        <v>1.015891986175264</v>
      </c>
      <c r="E11" s="37">
        <v>4</v>
      </c>
      <c r="F11" s="14" t="s">
        <v>191</v>
      </c>
      <c r="G11" s="16" t="s">
        <v>113</v>
      </c>
      <c r="H11" s="15"/>
      <c r="I11" s="37">
        <v>5</v>
      </c>
      <c r="J11" s="14" t="s">
        <v>208</v>
      </c>
      <c r="K11" s="12">
        <f t="shared" si="0"/>
        <v>13.996258594981118</v>
      </c>
    </row>
    <row r="12" spans="1:11" ht="43.5">
      <c r="A12" s="31" t="str">
        <f>+Write!A12</f>
        <v>PyTorch</v>
      </c>
      <c r="B12" s="12">
        <f>+Read!G47</f>
        <v>5.2626240991667759</v>
      </c>
      <c r="C12" s="12">
        <f>+Write!G47</f>
        <v>1.0208677733115519</v>
      </c>
      <c r="D12" s="20">
        <f>+Sizes!B46</f>
        <v>6.4106398785490484</v>
      </c>
      <c r="E12" s="37">
        <v>12</v>
      </c>
      <c r="F12" s="14" t="s">
        <v>199</v>
      </c>
      <c r="G12" s="16" t="s">
        <v>113</v>
      </c>
      <c r="H12" s="15" t="s">
        <v>92</v>
      </c>
      <c r="I12" s="37">
        <v>4</v>
      </c>
      <c r="J12" s="14" t="s">
        <v>205</v>
      </c>
      <c r="K12" s="12">
        <f t="shared" si="0"/>
        <v>28.694131751027378</v>
      </c>
    </row>
    <row r="13" spans="1:11" ht="33">
      <c r="A13" s="31" t="str">
        <f>+Write!A13</f>
        <v>TensorFlow</v>
      </c>
      <c r="B13" s="12">
        <f>+Read!G48</f>
        <v>9.567212612627884</v>
      </c>
      <c r="C13" s="12">
        <f>+Write!G48</f>
        <v>1</v>
      </c>
      <c r="D13" s="20">
        <f>+Sizes!B47</f>
        <v>6.4106398785490484</v>
      </c>
      <c r="E13" s="37">
        <v>13</v>
      </c>
      <c r="F13" s="14" t="s">
        <v>200</v>
      </c>
      <c r="G13" s="16" t="s">
        <v>113</v>
      </c>
      <c r="H13" s="15" t="s">
        <v>92</v>
      </c>
      <c r="I13" s="38">
        <v>3</v>
      </c>
      <c r="J13" s="33" t="s">
        <v>206</v>
      </c>
      <c r="K13" s="12">
        <f t="shared" si="0"/>
        <v>32.977852491176932</v>
      </c>
    </row>
    <row r="14" spans="1:11" ht="33">
      <c r="A14" s="31" t="str">
        <f>+Write!A14</f>
        <v>Zarr</v>
      </c>
      <c r="B14" s="12">
        <f>+Read!G49</f>
        <v>6.5067653962405689</v>
      </c>
      <c r="C14" s="12">
        <f>+Write!G49</f>
        <v>1.4740065091657391</v>
      </c>
      <c r="D14" s="20">
        <f>+Sizes!B48</f>
        <v>1.0003876094189088</v>
      </c>
      <c r="E14" s="37">
        <v>11</v>
      </c>
      <c r="F14" s="14" t="s">
        <v>198</v>
      </c>
      <c r="G14" s="16" t="s">
        <v>113</v>
      </c>
      <c r="H14" s="15" t="s">
        <v>93</v>
      </c>
      <c r="I14" s="38">
        <v>13</v>
      </c>
      <c r="J14" s="33" t="s">
        <v>213</v>
      </c>
      <c r="K14" s="12">
        <f t="shared" si="0"/>
        <v>32.981159514825215</v>
      </c>
    </row>
    <row r="15" spans="1:11" ht="16">
      <c r="A15" s="31"/>
    </row>
    <row r="16" spans="1:11" ht="16">
      <c r="A16" s="31"/>
    </row>
    <row r="17" spans="1:13" ht="16">
      <c r="A17" s="31"/>
    </row>
    <row r="18" spans="1:13" ht="18.5">
      <c r="A18" s="11" t="s">
        <v>73</v>
      </c>
      <c r="B18" s="11" t="s">
        <v>74</v>
      </c>
      <c r="C18" s="11" t="s">
        <v>75</v>
      </c>
      <c r="D18" s="11" t="s">
        <v>76</v>
      </c>
      <c r="E18" s="11" t="s">
        <v>77</v>
      </c>
      <c r="F18" s="11"/>
      <c r="G18" s="11"/>
      <c r="H18" s="11"/>
      <c r="I18" s="11" t="s">
        <v>83</v>
      </c>
      <c r="J18" s="11"/>
      <c r="K18" s="11" t="s">
        <v>160</v>
      </c>
      <c r="M18" s="11"/>
    </row>
    <row r="19" spans="1:13" ht="17.5">
      <c r="A19" s="13">
        <v>1</v>
      </c>
      <c r="B19" s="18" t="str" cm="1">
        <f t="array" ref="B19:B31">_xlfn.SORTBY(A2:A14,B2:B14,1)</f>
        <v>Numpy (native)</v>
      </c>
      <c r="C19" s="18" t="str" cm="1">
        <f t="array" ref="C19:C31">_xlfn.SORTBY(A2:A14,C2:C14,1)</f>
        <v>TensorFlow</v>
      </c>
      <c r="D19" s="18" t="str" cm="1">
        <f t="array" ref="D19:D31">_xlfn.SORTBY(A2:A14,D2:D14,1)</f>
        <v>Parquet (dask)</v>
      </c>
      <c r="E19" s="18" t="str" cm="1">
        <f t="array" ref="E19:E31">_xlfn.SORTBY(A2:A14,E2:E14,1)</f>
        <v>Pandas</v>
      </c>
      <c r="F19" s="18"/>
      <c r="G19" s="18"/>
      <c r="H19" s="18"/>
      <c r="I19" s="18" t="str" cm="1">
        <f t="array" ref="I19:I31">_xlfn.SORTBY(A2:A14,I2:I14,1)</f>
        <v>Pandas</v>
      </c>
      <c r="J19" s="18"/>
      <c r="K19" s="18" t="str" cm="1">
        <f t="array" ref="K19:K31">_xlfn.SORTBY(A2:A14,K2:K14,1)</f>
        <v>Numpy (native)</v>
      </c>
      <c r="M19" s="18"/>
    </row>
    <row r="20" spans="1:13" ht="17.5">
      <c r="A20" s="13">
        <v>2</v>
      </c>
      <c r="B20" s="18" t="str">
        <v>Polars</v>
      </c>
      <c r="C20" s="18" t="str">
        <v>Parquet (polars)</v>
      </c>
      <c r="D20" s="18" t="str">
        <v>Parquet (native)</v>
      </c>
      <c r="E20" s="18" t="str">
        <v>Numpy (pandas)</v>
      </c>
      <c r="F20" s="18"/>
      <c r="G20" s="18"/>
      <c r="H20" s="18"/>
      <c r="I20" s="18" t="str">
        <v>Numpy (pandas)</v>
      </c>
      <c r="J20" s="18"/>
      <c r="K20" s="18" t="str">
        <v>Polars</v>
      </c>
    </row>
    <row r="21" spans="1:13" ht="17.5">
      <c r="A21" s="13">
        <v>3</v>
      </c>
      <c r="B21" s="18" t="str">
        <v>HDF (xarray)</v>
      </c>
      <c r="C21" s="18" t="str">
        <v>Polars</v>
      </c>
      <c r="D21" s="18" t="str">
        <v>Zarr</v>
      </c>
      <c r="E21" s="18" t="str">
        <v>Numpy (native)</v>
      </c>
      <c r="F21" s="18"/>
      <c r="G21" s="18"/>
      <c r="H21" s="18"/>
      <c r="I21" s="18" t="str">
        <v>Numpy (native)</v>
      </c>
      <c r="J21" s="18"/>
      <c r="K21" s="18" t="str">
        <v>Pandas</v>
      </c>
    </row>
    <row r="22" spans="1:13" ht="17.5">
      <c r="A22" s="13">
        <v>4</v>
      </c>
      <c r="B22" s="18" t="str">
        <v>NetCDF (xarray)</v>
      </c>
      <c r="C22" s="18" t="str">
        <v>PyTorch</v>
      </c>
      <c r="D22" s="18" t="str">
        <v>Polars</v>
      </c>
      <c r="E22" s="18" t="str">
        <v>Polars</v>
      </c>
      <c r="F22" s="18"/>
      <c r="G22" s="18"/>
      <c r="H22" s="18"/>
      <c r="I22" s="18" t="str">
        <v>TensorFlow</v>
      </c>
      <c r="J22" s="18"/>
      <c r="K22" s="18" t="str">
        <v>Numpy (pandas)</v>
      </c>
    </row>
    <row r="23" spans="1:13" ht="17.5">
      <c r="A23" s="13">
        <v>5</v>
      </c>
      <c r="B23" s="18" t="str">
        <v>Parquet (polars)</v>
      </c>
      <c r="C23" s="18" t="str">
        <v>Pandas</v>
      </c>
      <c r="D23" s="18" t="str">
        <v>Parquet (polars)</v>
      </c>
      <c r="E23" s="18" t="str">
        <v>Parquet (dask)</v>
      </c>
      <c r="F23" s="18"/>
      <c r="G23" s="18"/>
      <c r="H23" s="18"/>
      <c r="I23" s="18" t="str">
        <v>PyTorch</v>
      </c>
      <c r="J23" s="18"/>
      <c r="K23" s="18" t="str">
        <v>Parquet (polars)</v>
      </c>
    </row>
    <row r="24" spans="1:13" ht="17.5">
      <c r="A24" s="13">
        <v>6</v>
      </c>
      <c r="B24" s="18" t="str">
        <v>PyTorch</v>
      </c>
      <c r="C24" s="18" t="str">
        <v>Numpy (native)</v>
      </c>
      <c r="D24" s="18" t="str">
        <v>Numpy (native)</v>
      </c>
      <c r="E24" s="18" t="str">
        <v>Parquet (polars)</v>
      </c>
      <c r="F24" s="18"/>
      <c r="G24" s="18"/>
      <c r="H24" s="18"/>
      <c r="I24" s="18" t="str">
        <v>Polars</v>
      </c>
      <c r="J24" s="18"/>
      <c r="K24" s="18" t="str">
        <v>Parquet (native)</v>
      </c>
    </row>
    <row r="25" spans="1:13" ht="17.5">
      <c r="A25" s="13">
        <v>7</v>
      </c>
      <c r="B25" s="18" t="str">
        <v>Parquet (native)</v>
      </c>
      <c r="C25" s="18" t="str">
        <v>Numpy (pandas)</v>
      </c>
      <c r="D25" s="18" t="str">
        <v>Numpy (pandas)</v>
      </c>
      <c r="E25" s="18" t="str">
        <v>NetCDF (xarray)</v>
      </c>
      <c r="F25" s="18"/>
      <c r="G25" s="18"/>
      <c r="H25" s="18"/>
      <c r="I25" s="18" t="str">
        <v>NetCDF (xarray)</v>
      </c>
      <c r="J25" s="18"/>
      <c r="K25" s="18" t="str">
        <v>PyTorch</v>
      </c>
    </row>
    <row r="26" spans="1:13" ht="17.5">
      <c r="A26" s="13">
        <v>8</v>
      </c>
      <c r="B26" s="18" t="str">
        <v>Zarr</v>
      </c>
      <c r="C26" s="18" t="str">
        <v>Parquet (native)</v>
      </c>
      <c r="D26" s="18" t="str">
        <v>Pandas</v>
      </c>
      <c r="E26" s="18" t="str">
        <v>HDF (xarray)</v>
      </c>
      <c r="F26" s="18"/>
      <c r="G26" s="18"/>
      <c r="H26" s="18"/>
      <c r="I26" s="18" t="str">
        <v>HDF (xarray)</v>
      </c>
      <c r="J26" s="18"/>
      <c r="K26" s="18" t="str">
        <v>TensorFlow</v>
      </c>
    </row>
    <row r="27" spans="1:13" ht="17.5">
      <c r="A27" s="13">
        <v>9</v>
      </c>
      <c r="B27" s="18" t="str">
        <v>HDF (dask)</v>
      </c>
      <c r="C27" s="18" t="str">
        <v>Zarr</v>
      </c>
      <c r="D27" s="18" t="str">
        <v>PyTorch</v>
      </c>
      <c r="E27" s="18" t="str">
        <v>Parquet (native)</v>
      </c>
      <c r="F27" s="18"/>
      <c r="G27" s="18"/>
      <c r="H27" s="18"/>
      <c r="I27" s="18" t="str">
        <v>Parquet (polars)</v>
      </c>
      <c r="J27" s="18"/>
      <c r="K27" s="18" t="str">
        <v>Zarr</v>
      </c>
    </row>
    <row r="28" spans="1:13" ht="17.5">
      <c r="A28" s="13">
        <v>10</v>
      </c>
      <c r="B28" s="18" t="str">
        <v>TensorFlow</v>
      </c>
      <c r="C28" s="18" t="str">
        <v>HDF (dask)</v>
      </c>
      <c r="D28" s="18" t="str">
        <v>TensorFlow</v>
      </c>
      <c r="E28" s="18" t="str">
        <v>HDF (dask)</v>
      </c>
      <c r="F28" s="18"/>
      <c r="G28" s="18"/>
      <c r="H28" s="18"/>
      <c r="I28" s="18" t="str">
        <v>Parquet (dask)</v>
      </c>
      <c r="J28" s="18"/>
      <c r="K28" s="18" t="str">
        <v>Parquet (dask)</v>
      </c>
    </row>
    <row r="29" spans="1:13" ht="17.5">
      <c r="A29" s="13">
        <v>11</v>
      </c>
      <c r="B29" s="18" t="str">
        <v>Parquet (dask)</v>
      </c>
      <c r="C29" s="18" t="str">
        <v>Parquet (dask)</v>
      </c>
      <c r="D29" s="18" t="str">
        <v>HDF (dask)</v>
      </c>
      <c r="E29" s="18" t="str">
        <v>Zarr</v>
      </c>
      <c r="F29" s="18"/>
      <c r="G29" s="18"/>
      <c r="H29" s="18"/>
      <c r="I29" s="18" t="str">
        <v>HDF (dask)</v>
      </c>
      <c r="J29" s="18"/>
      <c r="K29" s="18" t="str">
        <v>HDF (dask)</v>
      </c>
    </row>
    <row r="30" spans="1:13" ht="17.5">
      <c r="A30" s="13">
        <v>12</v>
      </c>
      <c r="B30" s="18" t="str">
        <v>Pandas</v>
      </c>
      <c r="C30" s="18" t="str">
        <v>HDF (xarray)</v>
      </c>
      <c r="D30" s="18" t="str">
        <v>HDF (xarray)</v>
      </c>
      <c r="E30" s="18" t="str">
        <v>PyTorch</v>
      </c>
      <c r="F30" s="18"/>
      <c r="G30" s="18"/>
      <c r="H30" s="18"/>
      <c r="I30" s="18" t="str">
        <v>Parquet (native)</v>
      </c>
      <c r="J30" s="18"/>
      <c r="K30" s="18" t="str">
        <v>NetCDF (xarray)</v>
      </c>
    </row>
    <row r="31" spans="1:13" ht="17.5">
      <c r="A31" s="13">
        <v>13</v>
      </c>
      <c r="B31" s="18" t="str">
        <v>Numpy (pandas)</v>
      </c>
      <c r="C31" s="18" t="str">
        <v>NetCDF (xarray)</v>
      </c>
      <c r="D31" s="18" t="str">
        <v>NetCDF (xarray)</v>
      </c>
      <c r="E31" s="18" t="str">
        <v>TensorFlow</v>
      </c>
      <c r="F31" s="18"/>
      <c r="G31" s="18"/>
      <c r="H31" s="18"/>
      <c r="I31" s="18" t="str">
        <v>Zarr</v>
      </c>
      <c r="J31" s="18"/>
      <c r="K31" s="18" t="str">
        <v>HDF (xarray)</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166A3-B257-47BD-86A9-868C17040C3A}">
  <dimension ref="A1:K15"/>
  <sheetViews>
    <sheetView zoomScale="115" zoomScaleNormal="115" workbookViewId="0"/>
  </sheetViews>
  <sheetFormatPr defaultRowHeight="14.5"/>
  <cols>
    <col min="1" max="1" width="26.36328125" customWidth="1"/>
    <col min="2" max="2" width="18.36328125" customWidth="1"/>
    <col min="3" max="3" width="21.26953125" customWidth="1"/>
    <col min="4" max="4" width="13.6328125" customWidth="1"/>
    <col min="5" max="5" width="18.453125" customWidth="1"/>
    <col min="6" max="6" width="41.90625" customWidth="1"/>
    <col min="7" max="7" width="30" customWidth="1"/>
    <col min="8" max="8" width="16.453125" customWidth="1"/>
    <col min="9" max="9" width="18.26953125" customWidth="1"/>
    <col min="10" max="10" width="30.90625" customWidth="1"/>
  </cols>
  <sheetData>
    <row r="1" spans="1:11" ht="18.5">
      <c r="A1" s="11" t="s">
        <v>56</v>
      </c>
      <c r="B1" s="11" t="s">
        <v>94</v>
      </c>
      <c r="C1" s="11" t="s">
        <v>95</v>
      </c>
      <c r="D1" s="11" t="s">
        <v>157</v>
      </c>
      <c r="E1" s="11" t="s">
        <v>125</v>
      </c>
      <c r="F1" s="11" t="s">
        <v>109</v>
      </c>
      <c r="G1" s="11" t="s">
        <v>114</v>
      </c>
      <c r="H1" s="11" t="s">
        <v>82</v>
      </c>
      <c r="I1" s="11" t="s">
        <v>88</v>
      </c>
      <c r="J1" s="11" t="s">
        <v>124</v>
      </c>
    </row>
    <row r="2" spans="1:11" ht="22.5">
      <c r="A2" s="6" t="s">
        <v>50</v>
      </c>
      <c r="B2" s="17" t="s">
        <v>96</v>
      </c>
      <c r="C2" s="17" t="s">
        <v>96</v>
      </c>
      <c r="D2" t="s">
        <v>108</v>
      </c>
      <c r="E2" s="23" t="s">
        <v>139</v>
      </c>
      <c r="F2" s="23" t="s">
        <v>126</v>
      </c>
      <c r="G2" s="6" t="s">
        <v>132</v>
      </c>
      <c r="H2" s="16" t="s">
        <v>113</v>
      </c>
      <c r="I2" s="15" t="s">
        <v>90</v>
      </c>
      <c r="J2" s="6" t="s">
        <v>148</v>
      </c>
      <c r="K2" s="6"/>
    </row>
    <row r="3" spans="1:11" ht="22.5">
      <c r="A3" s="6" t="s">
        <v>72</v>
      </c>
      <c r="B3" s="17" t="s">
        <v>97</v>
      </c>
      <c r="C3" s="17" t="s">
        <v>97</v>
      </c>
      <c r="D3" t="s">
        <v>108</v>
      </c>
      <c r="E3" s="23" t="s">
        <v>140</v>
      </c>
      <c r="F3" s="23" t="s">
        <v>126</v>
      </c>
      <c r="G3" s="6" t="s">
        <v>133</v>
      </c>
      <c r="H3" s="16" t="s">
        <v>113</v>
      </c>
      <c r="I3" s="15" t="s">
        <v>90</v>
      </c>
      <c r="J3" s="6"/>
      <c r="K3" s="6"/>
    </row>
    <row r="4" spans="1:11" ht="22.5">
      <c r="A4" s="6" t="s">
        <v>52</v>
      </c>
      <c r="B4" s="17" t="s">
        <v>97</v>
      </c>
      <c r="C4" s="17" t="s">
        <v>97</v>
      </c>
      <c r="D4" t="s">
        <v>108</v>
      </c>
      <c r="E4" s="23" t="s">
        <v>142</v>
      </c>
      <c r="F4" s="23" t="s">
        <v>126</v>
      </c>
      <c r="G4" s="6" t="s">
        <v>133</v>
      </c>
      <c r="H4" s="16" t="s">
        <v>113</v>
      </c>
      <c r="I4" s="15" t="s">
        <v>89</v>
      </c>
      <c r="J4" s="6" t="s">
        <v>149</v>
      </c>
      <c r="K4" s="6"/>
    </row>
    <row r="5" spans="1:11" ht="33">
      <c r="A5" s="6" t="s">
        <v>138</v>
      </c>
      <c r="B5" s="17" t="s">
        <v>101</v>
      </c>
      <c r="C5" s="17" t="s">
        <v>101</v>
      </c>
      <c r="D5" t="s">
        <v>108</v>
      </c>
      <c r="E5" s="23" t="s">
        <v>141</v>
      </c>
      <c r="F5" s="23" t="s">
        <v>110</v>
      </c>
      <c r="G5" s="6" t="s">
        <v>115</v>
      </c>
      <c r="H5" s="16" t="s">
        <v>113</v>
      </c>
      <c r="I5" s="15" t="s">
        <v>91</v>
      </c>
      <c r="J5" s="6" t="s">
        <v>155</v>
      </c>
      <c r="K5" s="6"/>
    </row>
    <row r="6" spans="1:11" ht="22.5">
      <c r="A6" s="6" t="s">
        <v>137</v>
      </c>
      <c r="B6" s="17" t="s">
        <v>98</v>
      </c>
      <c r="C6" s="17" t="s">
        <v>104</v>
      </c>
      <c r="D6" t="s">
        <v>108</v>
      </c>
      <c r="E6" s="23" t="s">
        <v>143</v>
      </c>
      <c r="F6" s="23" t="s">
        <v>127</v>
      </c>
      <c r="G6" s="6" t="s">
        <v>134</v>
      </c>
      <c r="H6" s="16" t="s">
        <v>113</v>
      </c>
      <c r="I6" s="15" t="s">
        <v>91</v>
      </c>
      <c r="J6" s="6" t="s">
        <v>150</v>
      </c>
      <c r="K6" s="6"/>
    </row>
    <row r="7" spans="1:11" ht="33">
      <c r="A7" s="6" t="s">
        <v>120</v>
      </c>
      <c r="B7" s="17" t="s">
        <v>122</v>
      </c>
      <c r="C7" s="17" t="s">
        <v>121</v>
      </c>
      <c r="D7" t="s">
        <v>108</v>
      </c>
      <c r="E7" s="23" t="s">
        <v>144</v>
      </c>
      <c r="F7" s="23" t="s">
        <v>128</v>
      </c>
      <c r="G7" t="s">
        <v>135</v>
      </c>
      <c r="H7" s="16" t="s">
        <v>113</v>
      </c>
      <c r="I7" s="15" t="s">
        <v>91</v>
      </c>
      <c r="J7" s="6" t="s">
        <v>151</v>
      </c>
      <c r="K7" s="6"/>
    </row>
    <row r="8" spans="1:11" ht="22.5">
      <c r="A8" s="6" t="s">
        <v>51</v>
      </c>
      <c r="B8" s="17" t="s">
        <v>99</v>
      </c>
      <c r="C8" s="17" t="s">
        <v>105</v>
      </c>
      <c r="D8" t="s">
        <v>108</v>
      </c>
      <c r="E8" s="23" t="s">
        <v>145</v>
      </c>
      <c r="F8" s="23" t="s">
        <v>129</v>
      </c>
      <c r="G8" s="6" t="s">
        <v>116</v>
      </c>
      <c r="H8" s="16" t="s">
        <v>113</v>
      </c>
      <c r="I8" s="15" t="s">
        <v>92</v>
      </c>
      <c r="J8" s="6" t="s">
        <v>153</v>
      </c>
      <c r="K8" s="6"/>
    </row>
    <row r="9" spans="1:11" ht="16">
      <c r="A9" s="6" t="s">
        <v>48</v>
      </c>
      <c r="B9" s="17">
        <v>2.1800000000000002</v>
      </c>
      <c r="C9" s="17" t="s">
        <v>106</v>
      </c>
      <c r="D9" t="s">
        <v>108</v>
      </c>
      <c r="E9" s="23" t="s">
        <v>146</v>
      </c>
      <c r="F9" s="23" t="s">
        <v>130</v>
      </c>
      <c r="G9" s="6" t="s">
        <v>118</v>
      </c>
      <c r="H9" s="16" t="s">
        <v>113</v>
      </c>
      <c r="I9" s="15" t="s">
        <v>92</v>
      </c>
      <c r="J9" s="6" t="s">
        <v>152</v>
      </c>
      <c r="K9" s="6"/>
    </row>
    <row r="10" spans="1:11" ht="23">
      <c r="A10" s="6" t="s">
        <v>119</v>
      </c>
      <c r="B10" s="17" t="s">
        <v>101</v>
      </c>
      <c r="C10" s="17" t="s">
        <v>123</v>
      </c>
      <c r="D10" t="s">
        <v>108</v>
      </c>
      <c r="E10" s="23" t="s">
        <v>131</v>
      </c>
      <c r="F10" s="23" t="s">
        <v>126</v>
      </c>
      <c r="G10" t="s">
        <v>136</v>
      </c>
      <c r="H10" s="16" t="s">
        <v>113</v>
      </c>
      <c r="I10" s="18" t="s">
        <v>93</v>
      </c>
      <c r="J10" s="6" t="s">
        <v>154</v>
      </c>
      <c r="K10" s="6"/>
    </row>
    <row r="11" spans="1:11" ht="22.5">
      <c r="A11" s="6" t="s">
        <v>49</v>
      </c>
      <c r="B11" s="17" t="s">
        <v>100</v>
      </c>
      <c r="C11" s="17" t="s">
        <v>107</v>
      </c>
      <c r="D11" t="s">
        <v>108</v>
      </c>
      <c r="E11" s="23" t="s">
        <v>147</v>
      </c>
      <c r="F11" s="23" t="s">
        <v>111</v>
      </c>
      <c r="G11" t="s">
        <v>117</v>
      </c>
      <c r="H11" s="16" t="s">
        <v>113</v>
      </c>
      <c r="I11" s="15" t="s">
        <v>93</v>
      </c>
      <c r="J11" s="6" t="s">
        <v>155</v>
      </c>
      <c r="K11" s="6"/>
    </row>
    <row r="12" spans="1:11" ht="17.5">
      <c r="H12" s="18"/>
      <c r="I12" s="18"/>
    </row>
    <row r="13" spans="1:11" ht="17.5">
      <c r="H13" s="18"/>
      <c r="I13" s="18"/>
    </row>
    <row r="14" spans="1:11" ht="17.5">
      <c r="H14" s="18"/>
      <c r="I14" s="18"/>
    </row>
    <row r="15" spans="1:11" ht="17.5">
      <c r="H15" s="18"/>
      <c r="I15"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65A01-9341-4FB9-BCE3-49406D3A5EAD}">
  <dimension ref="A1:F25"/>
  <sheetViews>
    <sheetView workbookViewId="0">
      <selection activeCell="F3" sqref="F3"/>
    </sheetView>
  </sheetViews>
  <sheetFormatPr defaultRowHeight="14.5"/>
  <cols>
    <col min="1" max="1" width="31" customWidth="1"/>
    <col min="2" max="2" width="20.90625" customWidth="1"/>
    <col min="3" max="3" width="17.1796875" customWidth="1"/>
    <col min="6" max="6" width="78.6328125" customWidth="1"/>
  </cols>
  <sheetData>
    <row r="1" spans="1:6" ht="18.5">
      <c r="A1" s="11" t="s">
        <v>84</v>
      </c>
      <c r="B1" s="11" t="s">
        <v>85</v>
      </c>
      <c r="C1" s="11" t="s">
        <v>112</v>
      </c>
      <c r="F1" s="11" t="s">
        <v>86</v>
      </c>
    </row>
    <row r="2" spans="1:6" s="6" customFormat="1" ht="46.5" customHeight="1">
      <c r="A2" s="6" t="s">
        <v>79</v>
      </c>
      <c r="B2" s="6" t="s">
        <v>80</v>
      </c>
      <c r="C2" s="6" t="s">
        <v>113</v>
      </c>
      <c r="F2" s="14" t="s">
        <v>220</v>
      </c>
    </row>
    <row r="3" spans="1:6" s="6" customFormat="1" ht="33">
      <c r="A3" s="6" t="s">
        <v>83</v>
      </c>
      <c r="B3" s="6" t="s">
        <v>80</v>
      </c>
      <c r="C3" s="6" t="s">
        <v>113</v>
      </c>
      <c r="F3" s="14" t="s">
        <v>202</v>
      </c>
    </row>
    <row r="4" spans="1:6" s="6" customFormat="1" ht="16">
      <c r="F4" s="14"/>
    </row>
    <row r="5" spans="1:6" s="6" customFormat="1" ht="16">
      <c r="A5" s="6" t="s">
        <v>162</v>
      </c>
      <c r="F5" s="14"/>
    </row>
    <row r="6" spans="1:6" s="6" customFormat="1" ht="16">
      <c r="F6" s="14"/>
    </row>
    <row r="7" spans="1:6" s="6" customFormat="1" ht="16">
      <c r="A7" s="6" t="s">
        <v>163</v>
      </c>
      <c r="F7" s="14"/>
    </row>
    <row r="8" spans="1:6" s="6" customFormat="1" ht="16">
      <c r="F8" s="14"/>
    </row>
    <row r="9" spans="1:6" s="6" customFormat="1" ht="16">
      <c r="A9" s="6" t="s">
        <v>216</v>
      </c>
      <c r="F9" s="14"/>
    </row>
    <row r="10" spans="1:6" s="6" customFormat="1" ht="16">
      <c r="F10" s="14"/>
    </row>
    <row r="11" spans="1:6" s="6" customFormat="1" ht="16">
      <c r="F11" s="14"/>
    </row>
    <row r="12" spans="1:6" ht="18.5">
      <c r="A12" s="11" t="s">
        <v>156</v>
      </c>
    </row>
    <row r="13" spans="1:6" ht="16">
      <c r="A13" s="6" t="s">
        <v>56</v>
      </c>
      <c r="B13" s="6" t="s">
        <v>171</v>
      </c>
    </row>
    <row r="14" spans="1:6" ht="16">
      <c r="A14" s="6" t="s">
        <v>63</v>
      </c>
      <c r="B14" s="6" t="s">
        <v>170</v>
      </c>
    </row>
    <row r="15" spans="1:6" ht="16">
      <c r="A15" s="6" t="s">
        <v>168</v>
      </c>
      <c r="B15" s="6" t="s">
        <v>169</v>
      </c>
    </row>
    <row r="16" spans="1:6" ht="16">
      <c r="A16" s="28" t="s">
        <v>2</v>
      </c>
      <c r="B16" s="28" t="s">
        <v>180</v>
      </c>
    </row>
    <row r="17" spans="1:2" ht="16">
      <c r="A17" s="28" t="s">
        <v>7</v>
      </c>
      <c r="B17" s="28" t="s">
        <v>181</v>
      </c>
    </row>
    <row r="18" spans="1:2" ht="16">
      <c r="A18" s="28" t="s">
        <v>12</v>
      </c>
      <c r="B18" s="28" t="s">
        <v>182</v>
      </c>
    </row>
    <row r="19" spans="1:2" ht="16">
      <c r="A19" s="28" t="s">
        <v>17</v>
      </c>
      <c r="B19" s="28" t="s">
        <v>182</v>
      </c>
    </row>
    <row r="20" spans="1:2" s="36" customFormat="1" ht="16">
      <c r="A20" s="28" t="s">
        <v>22</v>
      </c>
      <c r="B20" s="28" t="s">
        <v>164</v>
      </c>
    </row>
    <row r="21" spans="1:2" s="36" customFormat="1" ht="16">
      <c r="A21" s="28" t="s">
        <v>27</v>
      </c>
      <c r="B21" s="28" t="s">
        <v>164</v>
      </c>
    </row>
    <row r="22" spans="1:2" s="36" customFormat="1" ht="16">
      <c r="A22" s="28" t="s">
        <v>32</v>
      </c>
      <c r="B22" s="28" t="s">
        <v>165</v>
      </c>
    </row>
    <row r="23" spans="1:2" s="36" customFormat="1" ht="16">
      <c r="A23" s="28" t="s">
        <v>37</v>
      </c>
      <c r="B23" s="28" t="s">
        <v>165</v>
      </c>
    </row>
    <row r="24" spans="1:2" ht="16">
      <c r="A24" s="6" t="s">
        <v>42</v>
      </c>
      <c r="B24" s="6" t="s">
        <v>166</v>
      </c>
    </row>
    <row r="25" spans="1:2" ht="16">
      <c r="A25" s="6" t="s">
        <v>58</v>
      </c>
      <c r="B25" s="6"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31E2E-AC4E-4F79-923C-CD6ED59EC545}">
  <dimension ref="A1:BD3"/>
  <sheetViews>
    <sheetView workbookViewId="0">
      <selection activeCell="N2" sqref="N2"/>
    </sheetView>
  </sheetViews>
  <sheetFormatPr defaultRowHeight="16"/>
  <cols>
    <col min="1" max="1" width="25.54296875" style="6" customWidth="1"/>
    <col min="2" max="4" width="9" style="6" bestFit="1" customWidth="1"/>
    <col min="5" max="5" width="8.90625" style="6" bestFit="1" customWidth="1"/>
    <col min="6" max="6" width="9" style="6" bestFit="1" customWidth="1"/>
    <col min="7" max="8" width="10.08984375" style="6" bestFit="1" customWidth="1"/>
    <col min="9" max="9" width="8.90625" style="6" bestFit="1" customWidth="1"/>
    <col min="10" max="10" width="10.08984375" style="6" bestFit="1" customWidth="1"/>
    <col min="11" max="11" width="14.54296875" style="6" bestFit="1" customWidth="1"/>
    <col min="12" max="13" width="10.08984375" style="6" bestFit="1" customWidth="1"/>
    <col min="14" max="14" width="8.90625" style="6" bestFit="1" customWidth="1"/>
    <col min="15" max="15" width="10.08984375" style="6" bestFit="1" customWidth="1"/>
    <col min="16" max="16" width="14.54296875" style="6" bestFit="1" customWidth="1"/>
    <col min="17" max="18" width="10.08984375" style="6" bestFit="1" customWidth="1"/>
    <col min="19" max="19" width="8.90625" style="6" bestFit="1" customWidth="1"/>
    <col min="20" max="20" width="10.08984375" style="6" bestFit="1" customWidth="1"/>
    <col min="21" max="21" width="14.54296875" style="6" bestFit="1" customWidth="1"/>
    <col min="22" max="23" width="10.08984375" style="6" bestFit="1" customWidth="1"/>
    <col min="24" max="24" width="8.90625" style="6" bestFit="1" customWidth="1"/>
    <col min="25" max="25" width="10.08984375" style="6" bestFit="1" customWidth="1"/>
    <col min="26" max="26" width="26" style="6" customWidth="1"/>
    <col min="27" max="28" width="11.1796875" style="6" bestFit="1" customWidth="1"/>
    <col min="29" max="29" width="8.90625" style="6" bestFit="1" customWidth="1"/>
    <col min="30" max="30" width="11.1796875" style="6" bestFit="1" customWidth="1"/>
    <col min="31" max="31" width="15.6328125" style="6" bestFit="1" customWidth="1"/>
    <col min="32" max="35" width="9" style="6" bestFit="1" customWidth="1"/>
    <col min="36" max="36" width="12.26953125" style="6" bestFit="1" customWidth="1"/>
    <col min="37" max="38" width="11.1796875" style="6" bestFit="1" customWidth="1"/>
    <col min="39" max="39" width="8.90625" style="6" bestFit="1" customWidth="1"/>
    <col min="40" max="40" width="11.1796875" style="6" bestFit="1" customWidth="1"/>
    <col min="41" max="41" width="15.6328125" style="6" bestFit="1" customWidth="1"/>
    <col min="42" max="45" width="9" style="6" bestFit="1" customWidth="1"/>
    <col min="46" max="46" width="12.26953125" style="6" bestFit="1" customWidth="1"/>
    <col min="47" max="49" width="10.08984375" style="6" bestFit="1" customWidth="1"/>
    <col min="50" max="51" width="8.90625" style="6" bestFit="1" customWidth="1"/>
    <col min="52" max="54" width="10.08984375" style="6" bestFit="1" customWidth="1"/>
    <col min="55" max="56" width="8.90625" style="6" bestFit="1" customWidth="1"/>
    <col min="57" max="16384" width="8.7265625" style="6"/>
  </cols>
  <sheetData>
    <row r="1" spans="1:56" s="19" customFormat="1" ht="139">
      <c r="A1" s="19" t="s">
        <v>0</v>
      </c>
      <c r="B1" s="19" t="s">
        <v>168</v>
      </c>
      <c r="C1" s="19" t="s">
        <v>172</v>
      </c>
      <c r="D1" s="19" t="s">
        <v>173</v>
      </c>
      <c r="E1" s="19" t="s">
        <v>174</v>
      </c>
      <c r="F1" s="19" t="s">
        <v>175</v>
      </c>
      <c r="G1" s="19" t="s">
        <v>2</v>
      </c>
      <c r="H1" s="19" t="s">
        <v>3</v>
      </c>
      <c r="I1" s="19" t="s">
        <v>4</v>
      </c>
      <c r="J1" s="19" t="s">
        <v>5</v>
      </c>
      <c r="K1" s="19" t="s">
        <v>6</v>
      </c>
      <c r="L1" s="19" t="s">
        <v>7</v>
      </c>
      <c r="M1" s="19" t="s">
        <v>8</v>
      </c>
      <c r="N1" s="19" t="s">
        <v>9</v>
      </c>
      <c r="O1" s="19" t="s">
        <v>10</v>
      </c>
      <c r="P1" s="19" t="s">
        <v>11</v>
      </c>
      <c r="Q1" s="19" t="s">
        <v>12</v>
      </c>
      <c r="R1" s="19" t="s">
        <v>13</v>
      </c>
      <c r="S1" s="19" t="s">
        <v>14</v>
      </c>
      <c r="T1" s="19" t="s">
        <v>15</v>
      </c>
      <c r="U1" s="19" t="s">
        <v>16</v>
      </c>
      <c r="V1" s="19" t="s">
        <v>17</v>
      </c>
      <c r="W1" s="19" t="s">
        <v>18</v>
      </c>
      <c r="X1" s="19" t="s">
        <v>19</v>
      </c>
      <c r="Y1" s="19" t="s">
        <v>20</v>
      </c>
      <c r="Z1" s="19" t="s">
        <v>21</v>
      </c>
      <c r="AA1" s="19" t="s">
        <v>22</v>
      </c>
      <c r="AB1" s="19" t="s">
        <v>23</v>
      </c>
      <c r="AC1" s="19" t="s">
        <v>24</v>
      </c>
      <c r="AD1" s="19" t="s">
        <v>25</v>
      </c>
      <c r="AE1" s="19" t="s">
        <v>26</v>
      </c>
      <c r="AF1" s="19" t="s">
        <v>27</v>
      </c>
      <c r="AG1" s="19" t="s">
        <v>28</v>
      </c>
      <c r="AH1" s="19" t="s">
        <v>29</v>
      </c>
      <c r="AI1" s="19" t="s">
        <v>30</v>
      </c>
      <c r="AJ1" s="19" t="s">
        <v>31</v>
      </c>
      <c r="AK1" s="19" t="s">
        <v>32</v>
      </c>
      <c r="AL1" s="19" t="s">
        <v>33</v>
      </c>
      <c r="AM1" s="19" t="s">
        <v>34</v>
      </c>
      <c r="AN1" s="19" t="s">
        <v>35</v>
      </c>
      <c r="AO1" s="19" t="s">
        <v>36</v>
      </c>
      <c r="AP1" s="19" t="s">
        <v>37</v>
      </c>
      <c r="AQ1" s="19" t="s">
        <v>38</v>
      </c>
      <c r="AR1" s="19" t="s">
        <v>39</v>
      </c>
      <c r="AS1" s="19" t="s">
        <v>40</v>
      </c>
      <c r="AT1" s="19" t="s">
        <v>41</v>
      </c>
      <c r="AU1" s="19" t="s">
        <v>42</v>
      </c>
      <c r="AV1" s="19" t="s">
        <v>43</v>
      </c>
      <c r="AW1" s="19" t="s">
        <v>44</v>
      </c>
      <c r="AX1" s="19" t="s">
        <v>45</v>
      </c>
      <c r="AY1" s="19" t="s">
        <v>46</v>
      </c>
      <c r="AZ1" s="19" t="s">
        <v>42</v>
      </c>
      <c r="BA1" s="19" t="s">
        <v>43</v>
      </c>
      <c r="BB1" s="19" t="s">
        <v>44</v>
      </c>
      <c r="BC1" s="19" t="s">
        <v>45</v>
      </c>
      <c r="BD1" s="19" t="s">
        <v>46</v>
      </c>
    </row>
    <row r="2" spans="1:56">
      <c r="A2" s="6" t="s">
        <v>47</v>
      </c>
      <c r="B2" s="20">
        <v>143.37503432133599</v>
      </c>
      <c r="C2" s="20">
        <v>139.88195288399899</v>
      </c>
      <c r="D2" s="20">
        <v>139.88195288399899</v>
      </c>
      <c r="E2" s="20">
        <v>12.792925576913101</v>
      </c>
      <c r="F2" s="20">
        <v>163.658944816439</v>
      </c>
      <c r="G2" s="20">
        <v>7468.5555555555502</v>
      </c>
      <c r="H2" s="20">
        <v>9580</v>
      </c>
      <c r="I2" s="20">
        <v>0</v>
      </c>
      <c r="J2" s="20">
        <v>4241.4453347624003</v>
      </c>
      <c r="K2" s="20">
        <v>17989858.527777702</v>
      </c>
      <c r="L2" s="20">
        <v>7468.5555555555502</v>
      </c>
      <c r="M2" s="20">
        <v>9580</v>
      </c>
      <c r="N2" s="20">
        <v>0</v>
      </c>
      <c r="O2" s="20">
        <v>4241.4453347624003</v>
      </c>
      <c r="P2" s="20">
        <v>17989858.527777702</v>
      </c>
      <c r="Q2" s="20">
        <v>7468.7777777777701</v>
      </c>
      <c r="R2" s="20">
        <v>9580</v>
      </c>
      <c r="S2" s="20">
        <v>0</v>
      </c>
      <c r="T2" s="20">
        <v>4241.5704867943005</v>
      </c>
      <c r="U2" s="20">
        <v>17990920.194444399</v>
      </c>
      <c r="V2" s="20">
        <v>7468.7777777777701</v>
      </c>
      <c r="W2" s="20">
        <v>9580</v>
      </c>
      <c r="X2" s="20">
        <v>0</v>
      </c>
      <c r="Y2" s="20">
        <v>4241.5704867943005</v>
      </c>
      <c r="Z2" s="20">
        <v>17990920.194444399</v>
      </c>
      <c r="AA2" s="20">
        <v>21522.666666666599</v>
      </c>
      <c r="AB2" s="20">
        <v>25645</v>
      </c>
      <c r="AC2" s="20">
        <v>0</v>
      </c>
      <c r="AD2" s="20">
        <v>12362.007078140599</v>
      </c>
      <c r="AE2" s="20">
        <v>152819219</v>
      </c>
      <c r="AF2" s="20">
        <v>402.666666666666</v>
      </c>
      <c r="AG2" s="20">
        <v>114</v>
      </c>
      <c r="AH2" s="20">
        <v>101</v>
      </c>
      <c r="AI2" s="20">
        <v>524.73969737385005</v>
      </c>
      <c r="AJ2" s="20">
        <v>275351.75</v>
      </c>
      <c r="AK2" s="20">
        <v>21522.777777777701</v>
      </c>
      <c r="AL2" s="20">
        <v>25645</v>
      </c>
      <c r="AM2" s="20">
        <v>0</v>
      </c>
      <c r="AN2" s="20">
        <v>12362.042749660901</v>
      </c>
      <c r="AO2" s="20">
        <v>152820100.944444</v>
      </c>
      <c r="AP2" s="20">
        <v>402.666666666666</v>
      </c>
      <c r="AQ2" s="20">
        <v>114</v>
      </c>
      <c r="AR2" s="20">
        <v>101</v>
      </c>
      <c r="AS2" s="20">
        <v>524.73969737385005</v>
      </c>
      <c r="AT2" s="20">
        <v>275351.75</v>
      </c>
      <c r="AU2" s="20">
        <v>1404.40125539567</v>
      </c>
      <c r="AV2" s="20">
        <v>1404.4319162368699</v>
      </c>
      <c r="AW2" s="20">
        <v>1404.4376487731899</v>
      </c>
      <c r="AX2" s="20">
        <v>4.39286506522771E-2</v>
      </c>
      <c r="AY2" s="20">
        <v>1.92972634812981E-3</v>
      </c>
      <c r="AZ2" s="20">
        <v>5958.4102105034699</v>
      </c>
      <c r="BA2" s="20">
        <v>5958.4399003982498</v>
      </c>
      <c r="BB2" s="20">
        <v>5958.4451417922901</v>
      </c>
      <c r="BC2" s="20">
        <v>4.2235062585208399E-2</v>
      </c>
      <c r="BD2" s="20">
        <v>1.7838005115764701E-3</v>
      </c>
    </row>
    <row r="3" spans="1:56">
      <c r="B3" s="4"/>
      <c r="C3" s="4"/>
      <c r="D3" s="4"/>
      <c r="E3" s="4"/>
      <c r="F3" s="4"/>
      <c r="G3" s="4"/>
      <c r="H3" s="2"/>
      <c r="I3" s="2"/>
      <c r="J3" s="2"/>
      <c r="K3" s="4"/>
      <c r="L3" s="4"/>
      <c r="M3" s="2"/>
      <c r="N3" s="2"/>
      <c r="O3" s="2"/>
      <c r="P3" s="4"/>
      <c r="Q3" s="4"/>
      <c r="R3" s="2"/>
      <c r="S3" s="2"/>
      <c r="T3" s="4"/>
      <c r="U3" s="4"/>
      <c r="V3" s="4"/>
      <c r="W3" s="2"/>
      <c r="X3" s="2"/>
      <c r="Y3" s="4"/>
      <c r="Z3" s="4"/>
      <c r="AA3" s="2"/>
      <c r="AB3" s="2"/>
      <c r="AC3" s="2"/>
      <c r="AD3" s="4"/>
      <c r="AE3" s="4"/>
      <c r="AF3" s="2"/>
      <c r="AG3" s="2"/>
      <c r="AH3" s="2"/>
      <c r="AI3" s="4"/>
      <c r="AJ3" s="4"/>
      <c r="AK3" s="2"/>
      <c r="AL3" s="2"/>
      <c r="AM3" s="2"/>
      <c r="AN3" s="4"/>
      <c r="AO3" s="4"/>
      <c r="AP3" s="4"/>
      <c r="AQ3" s="2"/>
      <c r="AR3" s="2"/>
      <c r="AS3" s="4"/>
      <c r="AT3" s="4"/>
      <c r="AU3" s="4"/>
      <c r="AV3" s="4"/>
      <c r="AW3" s="4"/>
      <c r="AX3" s="2"/>
      <c r="AY3" s="2"/>
      <c r="AZ3" s="4"/>
      <c r="BA3" s="4"/>
      <c r="BB3" s="4"/>
      <c r="BC3" s="4"/>
      <c r="BD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9CB-0C0C-4D25-844E-AF6ECBA18409}">
  <dimension ref="A1:D66"/>
  <sheetViews>
    <sheetView topLeftCell="A51" zoomScale="130" zoomScaleNormal="130" workbookViewId="0">
      <selection activeCell="A54" sqref="A54"/>
    </sheetView>
  </sheetViews>
  <sheetFormatPr defaultRowHeight="16"/>
  <cols>
    <col min="1" max="1" width="25.1796875" style="6" customWidth="1"/>
    <col min="2" max="2" width="28.36328125" style="6" customWidth="1"/>
    <col min="3" max="16384" width="8.7265625" style="6"/>
  </cols>
  <sheetData>
    <row r="1" spans="1:4" ht="36.5">
      <c r="A1" s="19" t="s">
        <v>56</v>
      </c>
      <c r="B1" s="6" t="s">
        <v>57</v>
      </c>
    </row>
    <row r="2" spans="1:4">
      <c r="A2" s="6" t="s">
        <v>185</v>
      </c>
      <c r="B2" s="6">
        <v>3.1</v>
      </c>
    </row>
    <row r="3" spans="1:4">
      <c r="A3" s="6" t="s">
        <v>178</v>
      </c>
      <c r="B3" s="6">
        <v>2.4</v>
      </c>
    </row>
    <row r="4" spans="1:4">
      <c r="A4" s="6" t="s">
        <v>183</v>
      </c>
      <c r="B4" s="6">
        <v>3.1</v>
      </c>
    </row>
    <row r="5" spans="1:4">
      <c r="A5" s="6" t="s">
        <v>50</v>
      </c>
      <c r="B5" s="6">
        <v>1.4</v>
      </c>
    </row>
    <row r="6" spans="1:4">
      <c r="A6" s="6" t="s">
        <v>55</v>
      </c>
      <c r="B6" s="6">
        <v>1.4</v>
      </c>
    </row>
    <row r="7" spans="1:4">
      <c r="A7" s="6" t="s">
        <v>52</v>
      </c>
      <c r="B7" s="6">
        <v>1.4</v>
      </c>
    </row>
    <row r="8" spans="1:4">
      <c r="A8" s="6" t="s">
        <v>54</v>
      </c>
      <c r="B8" s="6">
        <v>4.1000000000000003E-3</v>
      </c>
    </row>
    <row r="9" spans="1:4">
      <c r="A9" s="6" t="s">
        <v>53</v>
      </c>
      <c r="B9" s="6">
        <v>0.54200000000000004</v>
      </c>
    </row>
    <row r="10" spans="1:4">
      <c r="A10" s="6" t="s">
        <v>176</v>
      </c>
      <c r="B10" s="6">
        <v>4.1000000000000003E-3</v>
      </c>
    </row>
    <row r="11" spans="1:4">
      <c r="A11" s="6" t="s">
        <v>177</v>
      </c>
      <c r="B11" s="6">
        <v>8.2000000000000007E-3</v>
      </c>
    </row>
    <row r="12" spans="1:4">
      <c r="A12" s="6" t="s">
        <v>51</v>
      </c>
      <c r="B12" s="6">
        <v>1.4</v>
      </c>
    </row>
    <row r="13" spans="1:4">
      <c r="A13" s="6" t="s">
        <v>48</v>
      </c>
      <c r="B13" s="6">
        <v>1.4</v>
      </c>
    </row>
    <row r="14" spans="1:4">
      <c r="A14" s="6" t="s">
        <v>49</v>
      </c>
      <c r="B14" s="6">
        <v>4.1999999999999997E-3</v>
      </c>
    </row>
    <row r="16" spans="1:4">
      <c r="C16"/>
      <c r="D16"/>
    </row>
    <row r="17" spans="1:4">
      <c r="A17" t="s">
        <v>66</v>
      </c>
      <c r="B17" s="2"/>
      <c r="C17"/>
      <c r="D17"/>
    </row>
    <row r="18" spans="1:4">
      <c r="A18" t="s">
        <v>67</v>
      </c>
      <c r="B18" s="2">
        <f>+MAX(B2:B14)</f>
        <v>3.1</v>
      </c>
      <c r="C18"/>
      <c r="D18"/>
    </row>
    <row r="19" spans="1:4">
      <c r="A19" t="s">
        <v>68</v>
      </c>
      <c r="B19" s="2">
        <f>+MIN(B2:B14)</f>
        <v>4.1000000000000003E-3</v>
      </c>
      <c r="C19"/>
      <c r="D19"/>
    </row>
    <row r="20" spans="1:4" ht="71">
      <c r="A20" s="1" t="s">
        <v>56</v>
      </c>
      <c r="B20" s="1" t="s">
        <v>179</v>
      </c>
      <c r="C20"/>
      <c r="D20"/>
    </row>
    <row r="21" spans="1:4">
      <c r="A21" s="6" t="str">
        <f>+$A2</f>
        <v>HDF (xarray)</v>
      </c>
      <c r="B21" s="2">
        <f>+(B2 - B$19) / (B$18 - B$19)</f>
        <v>1</v>
      </c>
      <c r="C21"/>
      <c r="D21"/>
    </row>
    <row r="22" spans="1:4">
      <c r="A22" s="6" t="str">
        <f t="shared" ref="A22:A33" si="0">+$A3</f>
        <v>HDF (Dask)</v>
      </c>
      <c r="B22" s="2">
        <f t="shared" ref="B22:B33" si="1">+(B3 - B$19) / (B$18 - B$19)</f>
        <v>0.77389450563648687</v>
      </c>
      <c r="C22"/>
      <c r="D22"/>
    </row>
    <row r="23" spans="1:4">
      <c r="A23" s="6" t="str">
        <f t="shared" si="0"/>
        <v>NetCDF (xarray)</v>
      </c>
      <c r="B23" s="2">
        <f t="shared" si="1"/>
        <v>1</v>
      </c>
      <c r="C23"/>
      <c r="D23"/>
    </row>
    <row r="24" spans="1:4">
      <c r="A24" s="6" t="str">
        <f t="shared" si="0"/>
        <v>Numpy (native)</v>
      </c>
      <c r="B24" s="2">
        <f t="shared" si="1"/>
        <v>0.45088665654575405</v>
      </c>
      <c r="C24"/>
      <c r="D24"/>
    </row>
    <row r="25" spans="1:4">
      <c r="A25" s="6" t="str">
        <f t="shared" si="0"/>
        <v>Numpy (Pandas)</v>
      </c>
      <c r="B25" s="2">
        <f t="shared" si="1"/>
        <v>0.45088665654575405</v>
      </c>
      <c r="C25"/>
      <c r="D25"/>
    </row>
    <row r="26" spans="1:4">
      <c r="A26" s="6" t="str">
        <f t="shared" si="0"/>
        <v>Pandas</v>
      </c>
      <c r="B26" s="2">
        <f t="shared" si="1"/>
        <v>0.45088665654575405</v>
      </c>
      <c r="C26"/>
      <c r="D26"/>
    </row>
    <row r="27" spans="1:4">
      <c r="A27" s="6" t="str">
        <f t="shared" si="0"/>
        <v>Parquet (native)</v>
      </c>
      <c r="B27" s="2">
        <f t="shared" si="1"/>
        <v>0</v>
      </c>
      <c r="C27"/>
      <c r="D27"/>
    </row>
    <row r="28" spans="1:4">
      <c r="A28" s="6" t="str">
        <f t="shared" si="0"/>
        <v>Parquet (dask)</v>
      </c>
      <c r="B28" s="2">
        <f t="shared" si="1"/>
        <v>0.17374592202590525</v>
      </c>
      <c r="C28"/>
      <c r="D28"/>
    </row>
    <row r="29" spans="1:4">
      <c r="A29" s="6" t="str">
        <f t="shared" si="0"/>
        <v>Parquet (pandas)</v>
      </c>
      <c r="B29" s="2">
        <f t="shared" si="1"/>
        <v>0</v>
      </c>
      <c r="C29"/>
      <c r="D29"/>
    </row>
    <row r="30" spans="1:4">
      <c r="A30" s="6" t="str">
        <f t="shared" si="0"/>
        <v>Parquet (polars)</v>
      </c>
      <c r="B30" s="2">
        <f t="shared" si="1"/>
        <v>1.3243321812720051E-3</v>
      </c>
      <c r="C30"/>
      <c r="D30"/>
    </row>
    <row r="31" spans="1:4">
      <c r="A31" s="6" t="str">
        <f t="shared" si="0"/>
        <v>PyTorch</v>
      </c>
      <c r="B31" s="2">
        <f t="shared" si="1"/>
        <v>0.45088665654575405</v>
      </c>
      <c r="C31"/>
    </row>
    <row r="32" spans="1:4">
      <c r="A32" s="6" t="str">
        <f t="shared" si="0"/>
        <v>TensorFlow</v>
      </c>
      <c r="B32" s="2">
        <f t="shared" si="1"/>
        <v>0.45088665654575405</v>
      </c>
      <c r="C32"/>
      <c r="D32" s="7"/>
    </row>
    <row r="33" spans="1:4">
      <c r="A33" s="6" t="str">
        <f t="shared" si="0"/>
        <v>Zarr</v>
      </c>
      <c r="B33" s="2">
        <f t="shared" si="1"/>
        <v>3.2300784909073093E-5</v>
      </c>
      <c r="C33"/>
      <c r="D33" s="7"/>
    </row>
    <row r="34" spans="1:4">
      <c r="B34" s="2"/>
      <c r="C34"/>
      <c r="D34" s="7"/>
    </row>
    <row r="35" spans="1:4" ht="73.5">
      <c r="A35" s="1" t="s">
        <v>56</v>
      </c>
      <c r="B35" s="1" t="s">
        <v>1</v>
      </c>
      <c r="C35" s="2"/>
      <c r="D35" s="7"/>
    </row>
    <row r="36" spans="1:4">
      <c r="A36" s="6" t="str">
        <f>+$A2</f>
        <v>HDF (xarray)</v>
      </c>
      <c r="B36" s="2">
        <f>+ 1 + $B21 * (13 - 1)</f>
        <v>13</v>
      </c>
      <c r="C36" s="2"/>
      <c r="D36" s="2"/>
    </row>
    <row r="37" spans="1:4">
      <c r="A37" s="6" t="str">
        <f t="shared" ref="A37:A48" si="2">+$A3</f>
        <v>HDF (Dask)</v>
      </c>
      <c r="B37" s="2">
        <f t="shared" ref="B37:B48" si="3">+ 1 + $B22 * (13 - 1)</f>
        <v>10.286734067637843</v>
      </c>
      <c r="C37" s="2"/>
      <c r="D37" s="2"/>
    </row>
    <row r="38" spans="1:4">
      <c r="A38" s="6" t="str">
        <f t="shared" si="2"/>
        <v>NetCDF (xarray)</v>
      </c>
      <c r="B38" s="2">
        <f t="shared" si="3"/>
        <v>13</v>
      </c>
      <c r="C38" s="2"/>
      <c r="D38" s="2"/>
    </row>
    <row r="39" spans="1:4">
      <c r="A39" s="6" t="str">
        <f t="shared" si="2"/>
        <v>Numpy (native)</v>
      </c>
      <c r="B39" s="2">
        <f t="shared" si="3"/>
        <v>6.4106398785490484</v>
      </c>
      <c r="C39" s="2"/>
      <c r="D39" s="2"/>
    </row>
    <row r="40" spans="1:4">
      <c r="A40" s="6" t="str">
        <f t="shared" si="2"/>
        <v>Numpy (Pandas)</v>
      </c>
      <c r="B40" s="2">
        <f t="shared" si="3"/>
        <v>6.4106398785490484</v>
      </c>
      <c r="C40" s="2"/>
      <c r="D40" s="2"/>
    </row>
    <row r="41" spans="1:4">
      <c r="A41" s="6" t="str">
        <f t="shared" si="2"/>
        <v>Pandas</v>
      </c>
      <c r="B41" s="2">
        <f t="shared" si="3"/>
        <v>6.4106398785490484</v>
      </c>
      <c r="C41" s="2"/>
      <c r="D41" s="2"/>
    </row>
    <row r="42" spans="1:4">
      <c r="A42" s="6" t="str">
        <f t="shared" si="2"/>
        <v>Parquet (native)</v>
      </c>
      <c r="B42" s="2">
        <f t="shared" si="3"/>
        <v>1</v>
      </c>
      <c r="C42" s="2"/>
      <c r="D42" s="2"/>
    </row>
    <row r="43" spans="1:4">
      <c r="A43" s="6" t="str">
        <f t="shared" si="2"/>
        <v>Parquet (dask)</v>
      </c>
      <c r="B43" s="2">
        <f t="shared" si="3"/>
        <v>3.0849510643108631</v>
      </c>
      <c r="C43" s="2"/>
      <c r="D43" s="2"/>
    </row>
    <row r="44" spans="1:4">
      <c r="A44" s="6" t="str">
        <f t="shared" si="2"/>
        <v>Parquet (pandas)</v>
      </c>
      <c r="B44" s="2">
        <f t="shared" si="3"/>
        <v>1</v>
      </c>
      <c r="C44" s="2"/>
      <c r="D44" s="2"/>
    </row>
    <row r="45" spans="1:4">
      <c r="A45" s="6" t="str">
        <f t="shared" si="2"/>
        <v>Parquet (polars)</v>
      </c>
      <c r="B45" s="2">
        <f t="shared" si="3"/>
        <v>1.015891986175264</v>
      </c>
      <c r="C45" s="2"/>
      <c r="D45" s="2"/>
    </row>
    <row r="46" spans="1:4">
      <c r="A46" s="6" t="str">
        <f t="shared" si="2"/>
        <v>PyTorch</v>
      </c>
      <c r="B46" s="2">
        <f t="shared" si="3"/>
        <v>6.4106398785490484</v>
      </c>
      <c r="C46"/>
      <c r="D46"/>
    </row>
    <row r="47" spans="1:4">
      <c r="A47" s="6" t="str">
        <f t="shared" si="2"/>
        <v>TensorFlow</v>
      </c>
      <c r="B47" s="2">
        <f t="shared" si="3"/>
        <v>6.4106398785490484</v>
      </c>
      <c r="C47"/>
      <c r="D47"/>
    </row>
    <row r="48" spans="1:4">
      <c r="A48" s="6" t="str">
        <f t="shared" si="2"/>
        <v>Zarr</v>
      </c>
      <c r="B48" s="2">
        <f t="shared" si="3"/>
        <v>1.0003876094189088</v>
      </c>
      <c r="C48"/>
      <c r="D48"/>
    </row>
    <row r="49" spans="1:4">
      <c r="B49"/>
      <c r="C49"/>
      <c r="D49"/>
    </row>
    <row r="50" spans="1:4">
      <c r="B50"/>
      <c r="C50"/>
      <c r="D50"/>
    </row>
    <row r="51" spans="1:4">
      <c r="A51"/>
      <c r="B51"/>
      <c r="C51"/>
      <c r="D51"/>
    </row>
    <row r="52" spans="1:4">
      <c r="A52"/>
      <c r="B52"/>
      <c r="C52"/>
      <c r="D52"/>
    </row>
    <row r="53" spans="1:4" ht="18.5">
      <c r="A53" s="10" t="s">
        <v>158</v>
      </c>
      <c r="B53"/>
      <c r="C53"/>
      <c r="D53"/>
    </row>
    <row r="54" spans="1:4">
      <c r="A54" s="8" t="str" cm="1">
        <f t="array" ref="A54:A66">_xlfn.SORTBY(A36:A48,B36:B48,1)</f>
        <v>Parquet (native)</v>
      </c>
      <c r="B54"/>
      <c r="C54"/>
      <c r="D54"/>
    </row>
    <row r="55" spans="1:4">
      <c r="A55" s="8" t="str">
        <v>Parquet (pandas)</v>
      </c>
      <c r="B55"/>
      <c r="C55"/>
      <c r="D55"/>
    </row>
    <row r="56" spans="1:4">
      <c r="A56" s="8" t="str">
        <v>Zarr</v>
      </c>
      <c r="B56"/>
      <c r="C56"/>
      <c r="D56"/>
    </row>
    <row r="57" spans="1:4">
      <c r="A57" s="8" t="str">
        <v>Parquet (polars)</v>
      </c>
      <c r="B57"/>
      <c r="C57"/>
      <c r="D57"/>
    </row>
    <row r="58" spans="1:4">
      <c r="A58" s="8" t="str">
        <v>Parquet (dask)</v>
      </c>
      <c r="B58"/>
      <c r="C58"/>
      <c r="D58"/>
    </row>
    <row r="59" spans="1:4">
      <c r="A59" s="8" t="str">
        <v>Numpy (native)</v>
      </c>
      <c r="B59"/>
      <c r="C59"/>
      <c r="D59"/>
    </row>
    <row r="60" spans="1:4">
      <c r="A60" s="8" t="str">
        <v>Numpy (Pandas)</v>
      </c>
      <c r="B60"/>
      <c r="C60"/>
      <c r="D60"/>
    </row>
    <row r="61" spans="1:4">
      <c r="A61" s="8" t="str">
        <v>Pandas</v>
      </c>
      <c r="B61"/>
    </row>
    <row r="62" spans="1:4">
      <c r="A62" s="8" t="str">
        <v>PyTorch</v>
      </c>
    </row>
    <row r="63" spans="1:4">
      <c r="A63" s="8" t="str">
        <v>TensorFlow</v>
      </c>
    </row>
    <row r="64" spans="1:4">
      <c r="A64" s="8" t="str">
        <v>HDF (Dask)</v>
      </c>
    </row>
    <row r="65" spans="1:1">
      <c r="A65" s="8" t="str">
        <v>HDF (xarray)</v>
      </c>
    </row>
    <row r="66" spans="1:1">
      <c r="A66" s="8" t="str">
        <v>NetCDF (xarray)</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07F22-102B-49C0-9C6B-72CE69A45D4E}">
  <dimension ref="A1:G65"/>
  <sheetViews>
    <sheetView topLeftCell="A49" zoomScale="130" zoomScaleNormal="130" workbookViewId="0">
      <selection activeCell="A53" sqref="A53"/>
    </sheetView>
  </sheetViews>
  <sheetFormatPr defaultRowHeight="14.5"/>
  <cols>
    <col min="1" max="1" width="20.6328125" customWidth="1"/>
    <col min="2" max="2" width="14.54296875" customWidth="1"/>
    <col min="3" max="3" width="12.36328125" bestFit="1" customWidth="1"/>
    <col min="4" max="4" width="17.36328125" customWidth="1"/>
    <col min="5" max="5" width="9" bestFit="1" customWidth="1"/>
    <col min="6" max="6" width="9.36328125" bestFit="1" customWidth="1"/>
    <col min="7" max="7" width="8.81640625" bestFit="1" customWidth="1"/>
  </cols>
  <sheetData>
    <row r="1" spans="1:6" s="1" customFormat="1" ht="98.5">
      <c r="A1" s="1" t="s">
        <v>56</v>
      </c>
      <c r="B1" s="1" t="s">
        <v>168</v>
      </c>
      <c r="C1" s="1" t="s">
        <v>42</v>
      </c>
      <c r="D1" s="1" t="s">
        <v>58</v>
      </c>
    </row>
    <row r="2" spans="1:6">
      <c r="A2" s="27" t="s">
        <v>185</v>
      </c>
      <c r="B2" s="29">
        <v>1590.94258418801</v>
      </c>
      <c r="C2" s="29">
        <v>3.0191421508789</v>
      </c>
      <c r="D2" s="29">
        <v>519.79796981811501</v>
      </c>
      <c r="E2" s="3"/>
      <c r="F2" s="2"/>
    </row>
    <row r="3" spans="1:6">
      <c r="A3" s="27" t="s">
        <v>186</v>
      </c>
      <c r="B3" s="29">
        <v>30.959093802521199</v>
      </c>
      <c r="C3" s="29">
        <v>0.24336433410644501</v>
      </c>
      <c r="D3" s="29">
        <v>978.06856203079201</v>
      </c>
      <c r="E3" s="3"/>
      <c r="F3" s="2"/>
    </row>
    <row r="4" spans="1:6">
      <c r="A4" s="27" t="s">
        <v>183</v>
      </c>
      <c r="B4" s="29">
        <v>1591.02024696848</v>
      </c>
      <c r="C4" s="30">
        <v>3.3371343612670898</v>
      </c>
      <c r="D4" s="29">
        <v>519.97576475143399</v>
      </c>
      <c r="E4" s="3"/>
      <c r="F4" s="2"/>
    </row>
    <row r="5" spans="1:6">
      <c r="A5" s="27" t="s">
        <v>50</v>
      </c>
      <c r="B5" s="29">
        <v>1.4986115930005299</v>
      </c>
      <c r="C5" s="30">
        <v>5.1504135131835903E-2</v>
      </c>
      <c r="D5" s="29">
        <v>16.055809974670399</v>
      </c>
      <c r="E5" s="3"/>
      <c r="F5" s="2"/>
    </row>
    <row r="6" spans="1:6">
      <c r="A6" s="27" t="s">
        <v>72</v>
      </c>
      <c r="B6" s="29">
        <v>1.5251346059958399</v>
      </c>
      <c r="C6" s="29">
        <v>5.2605628967285101E-2</v>
      </c>
      <c r="D6" s="29">
        <v>16.056416511535598</v>
      </c>
      <c r="E6" s="3"/>
      <c r="F6" s="2"/>
    </row>
    <row r="7" spans="1:6">
      <c r="A7" s="27" t="s">
        <v>52</v>
      </c>
      <c r="B7" s="29">
        <v>0.54372175000025802</v>
      </c>
      <c r="C7" s="29">
        <v>4.9546241760253899E-2</v>
      </c>
      <c r="D7" s="30">
        <v>6.6667556762695299E-2</v>
      </c>
      <c r="E7" s="3"/>
      <c r="F7" s="2"/>
    </row>
    <row r="8" spans="1:6">
      <c r="A8" s="27" t="s">
        <v>54</v>
      </c>
      <c r="B8" s="29">
        <v>4.9773819349647903</v>
      </c>
      <c r="C8" s="30">
        <v>8.6580753326416002E-2</v>
      </c>
      <c r="D8" s="30">
        <v>9.9630832672119099E-2</v>
      </c>
      <c r="E8" s="3"/>
      <c r="F8" s="2"/>
    </row>
    <row r="9" spans="1:6">
      <c r="A9" s="27" t="s">
        <v>53</v>
      </c>
      <c r="B9" s="29">
        <v>10.1955459519813</v>
      </c>
      <c r="C9" s="29">
        <v>0.24683666229248</v>
      </c>
      <c r="D9" s="29">
        <v>5616.2629175186103</v>
      </c>
      <c r="E9" s="3"/>
      <c r="F9" s="2"/>
    </row>
    <row r="10" spans="1:6">
      <c r="A10" s="27" t="s">
        <v>177</v>
      </c>
      <c r="B10" s="29">
        <v>1.0725846005007</v>
      </c>
      <c r="C10" s="29">
        <v>3.9328575134277302E-2</v>
      </c>
      <c r="D10" s="30">
        <v>5.2586555480956997E-2</v>
      </c>
      <c r="E10" s="3"/>
      <c r="F10" s="2"/>
    </row>
    <row r="11" spans="1:6">
      <c r="A11" s="27" t="s">
        <v>120</v>
      </c>
      <c r="B11" s="29">
        <v>3.0056912389991299</v>
      </c>
      <c r="C11" s="30">
        <v>3.8892745971679597E-2</v>
      </c>
      <c r="D11" s="30">
        <v>5.2138805389404297E-2</v>
      </c>
      <c r="E11" s="3"/>
      <c r="F11" s="2"/>
    </row>
    <row r="12" spans="1:6">
      <c r="A12" s="27" t="s">
        <v>51</v>
      </c>
      <c r="B12" s="29">
        <v>0.85754714500035301</v>
      </c>
      <c r="C12" s="30">
        <v>4.8362731933593701E-2</v>
      </c>
      <c r="D12" s="30">
        <v>6.1511039733886698E-2</v>
      </c>
      <c r="E12" s="3"/>
      <c r="F12" s="2"/>
    </row>
    <row r="13" spans="1:6">
      <c r="A13" s="27" t="s">
        <v>48</v>
      </c>
      <c r="B13" s="29">
        <v>0.77987135299190402</v>
      </c>
      <c r="C13" s="29">
        <v>3.6520957946777302E-2</v>
      </c>
      <c r="D13" s="30">
        <v>4.9693107604980399E-2</v>
      </c>
      <c r="E13" s="3"/>
      <c r="F13" s="2"/>
    </row>
    <row r="14" spans="1:6">
      <c r="A14" s="27" t="s">
        <v>49</v>
      </c>
      <c r="B14" s="29">
        <v>3.25058009999338</v>
      </c>
      <c r="C14" s="29">
        <v>0.29552030563354398</v>
      </c>
      <c r="D14" s="29">
        <v>14.8119916915893</v>
      </c>
      <c r="E14" s="3"/>
      <c r="F14" s="2"/>
    </row>
    <row r="15" spans="1:6">
      <c r="A15" s="27"/>
      <c r="B15" s="29"/>
      <c r="C15" s="29"/>
      <c r="D15" s="29"/>
      <c r="E15" s="3"/>
      <c r="F15" s="2"/>
    </row>
    <row r="16" spans="1:6">
      <c r="A16" t="s">
        <v>66</v>
      </c>
      <c r="B16" s="2"/>
    </row>
    <row r="17" spans="1:4">
      <c r="A17" t="s">
        <v>67</v>
      </c>
      <c r="B17" s="2">
        <f>+MAX(B2:B14)</f>
        <v>1591.02024696848</v>
      </c>
      <c r="C17" s="2">
        <f>+MAX(C2:C14)</f>
        <v>3.3371343612670898</v>
      </c>
      <c r="D17" s="2">
        <f>+MAX(D2:D14)</f>
        <v>5616.2629175186103</v>
      </c>
    </row>
    <row r="18" spans="1:4">
      <c r="A18" t="s">
        <v>68</v>
      </c>
      <c r="B18" s="2">
        <f>+MIN(B2:B14)</f>
        <v>0.54372175000025802</v>
      </c>
      <c r="C18" s="2">
        <f>+MIN(C2:C14)</f>
        <v>3.6520957946777302E-2</v>
      </c>
      <c r="D18" s="2">
        <f>+MIN(D2:D14)</f>
        <v>4.9693107604980399E-2</v>
      </c>
    </row>
    <row r="19" spans="1:4" ht="98.5">
      <c r="A19" s="1" t="s">
        <v>56</v>
      </c>
      <c r="B19" s="1" t="s">
        <v>168</v>
      </c>
      <c r="C19" s="1" t="s">
        <v>42</v>
      </c>
      <c r="D19" s="1" t="s">
        <v>58</v>
      </c>
    </row>
    <row r="20" spans="1:4">
      <c r="A20" s="27" t="s">
        <v>185</v>
      </c>
      <c r="B20" s="2">
        <f>+(B2 - B$18) / (B$17 - B$18)</f>
        <v>0.99995117011836476</v>
      </c>
      <c r="C20" s="2">
        <f>+(C2 - C$18) / (C$17 - C$18)</f>
        <v>0.90365663241011518</v>
      </c>
      <c r="D20" s="2">
        <f>+(D2 - D$18) / (D$17 - D$18)</f>
        <v>9.2544256413095521E-2</v>
      </c>
    </row>
    <row r="21" spans="1:4">
      <c r="A21" s="27" t="s">
        <v>186</v>
      </c>
      <c r="B21" s="2">
        <f>+(B3 - B$18) / (B$17 - B$18)</f>
        <v>1.9123433493205978E-2</v>
      </c>
      <c r="C21" s="2">
        <f>+(C3 - C$18) / (C$17 - C$18)</f>
        <v>6.2668162212390521E-2</v>
      </c>
      <c r="D21" s="2">
        <f>+(D3 - D$18) / (D$17 - D$18)</f>
        <v>0.17414204729126107</v>
      </c>
    </row>
    <row r="22" spans="1:4">
      <c r="A22" s="27" t="s">
        <v>183</v>
      </c>
      <c r="B22" s="2">
        <f>+(B4 - B$18) / (B$17 - B$18)</f>
        <v>1</v>
      </c>
      <c r="C22" s="2">
        <f>+(C4 - C$18) / (C$17 - C$18)</f>
        <v>1</v>
      </c>
      <c r="D22" s="2">
        <f>+(D4 - D$18) / (D$17 - D$18)</f>
        <v>9.2575913853120445E-2</v>
      </c>
    </row>
    <row r="23" spans="1:4">
      <c r="A23" s="27" t="s">
        <v>50</v>
      </c>
      <c r="B23" s="2">
        <f>+(B5 - B$18) / (B$17 - B$18)</f>
        <v>6.0037971504741392E-4</v>
      </c>
      <c r="C23" s="2">
        <f>+(C5 - C$18) / (C$17 - C$18)</f>
        <v>4.5395129190186284E-3</v>
      </c>
      <c r="D23" s="2">
        <f>+(D5 - D$18) / (D$17 - D$18)</f>
        <v>2.8499838285153505E-3</v>
      </c>
    </row>
    <row r="24" spans="1:4">
      <c r="A24" s="27" t="s">
        <v>72</v>
      </c>
      <c r="B24" s="2">
        <f>+(B6 - B$18) / (B$17 - B$18)</f>
        <v>6.1705585743289588E-4</v>
      </c>
      <c r="C24" s="2">
        <f>+(C6 - C$18) / (C$17 - C$18)</f>
        <v>4.8732368972164777E-3</v>
      </c>
      <c r="D24" s="2">
        <f>+(D6 - D$18) / (D$17 - D$18)</f>
        <v>2.8500918259935378E-3</v>
      </c>
    </row>
    <row r="25" spans="1:4">
      <c r="A25" s="27" t="s">
        <v>52</v>
      </c>
      <c r="B25" s="2">
        <f>+(B7 - B$18) / (B$17 - B$18)</f>
        <v>0</v>
      </c>
      <c r="C25" s="2">
        <f>+(C7 - C$18) / (C$17 - C$18)</f>
        <v>3.9463221595033137E-3</v>
      </c>
      <c r="D25" s="2">
        <f>+(D7 - D$18) / (D$17 - D$18)</f>
        <v>3.0224011232221471E-6</v>
      </c>
    </row>
    <row r="26" spans="1:4">
      <c r="A26" s="27" t="s">
        <v>53</v>
      </c>
      <c r="B26" s="2">
        <f>+(B9 - B$18) / (B$17 - B$18)</f>
        <v>6.0685109455829262E-3</v>
      </c>
      <c r="C26" s="2">
        <f>+(C9 - C$18) / (C$17 - C$18)</f>
        <v>6.3720187324614194E-2</v>
      </c>
      <c r="D26" s="2">
        <f>+(D9 - D$18) / (D$17 - D$18)</f>
        <v>1</v>
      </c>
    </row>
    <row r="27" spans="1:4">
      <c r="A27" s="27" t="s">
        <v>177</v>
      </c>
      <c r="B27" s="2">
        <f>+(B10 - B$18) / (B$17 - B$18)</f>
        <v>3.3251848871381076E-4</v>
      </c>
      <c r="C27" s="2">
        <f>+(C10 - C$18) / (C$17 - C$18)</f>
        <v>8.5063497126795459E-4</v>
      </c>
      <c r="D27" s="2">
        <f>+(D10 - D$18) / (D$17 - D$18)</f>
        <v>5.1519551704343362E-7</v>
      </c>
    </row>
    <row r="28" spans="1:4">
      <c r="A28" s="27" t="s">
        <v>54</v>
      </c>
      <c r="B28" s="2">
        <f>+(B8 - B$18) / (B$17 - B$18)</f>
        <v>2.7876300685138948E-3</v>
      </c>
      <c r="C28" s="2">
        <f>+(C8 - C$18) / (C$17 - C$18)</f>
        <v>1.5166815758937455E-2</v>
      </c>
      <c r="D28" s="2">
        <f>+(D8 - D$18) / (D$17 - D$18)</f>
        <v>8.8917074676016899E-6</v>
      </c>
    </row>
    <row r="29" spans="1:4">
      <c r="A29" s="27" t="s">
        <v>120</v>
      </c>
      <c r="B29" s="2">
        <f>+(B11 - B$18) / (B$17 - B$18)</f>
        <v>1.5479445625019063E-3</v>
      </c>
      <c r="C29" s="2">
        <f>+(C11 - C$18) / (C$17 - C$18)</f>
        <v>7.1859007253510863E-4</v>
      </c>
      <c r="D29" s="2">
        <f>+(D11 - D$18) / (D$17 - D$18)</f>
        <v>4.3547096356555937E-7</v>
      </c>
    </row>
    <row r="30" spans="1:4">
      <c r="A30" s="27" t="s">
        <v>51</v>
      </c>
      <c r="B30" s="2">
        <f>+(B12 - B$18) / (B$17 - B$18)</f>
        <v>1.9731532658552478E-4</v>
      </c>
      <c r="C30" s="2">
        <f>+(C12 - C$18) / (C$17 - C$18)</f>
        <v>3.5877494695088948E-3</v>
      </c>
      <c r="D30" s="2">
        <f>+(D12 - D$18) / (D$17 - D$18)</f>
        <v>2.1042527512202304E-6</v>
      </c>
    </row>
    <row r="31" spans="1:4">
      <c r="A31" s="27" t="s">
        <v>48</v>
      </c>
      <c r="B31" s="2">
        <f>+(B13 - B$18) / (B$17 - B$18)</f>
        <v>1.4847726404462757E-4</v>
      </c>
      <c r="C31" s="2">
        <f>+(C13 - C$18) / (C$17 - C$18)</f>
        <v>0</v>
      </c>
      <c r="D31" s="2">
        <f>+(D13 - D$18) / (D$17 - D$18)</f>
        <v>0</v>
      </c>
    </row>
    <row r="32" spans="1:4">
      <c r="A32" s="27" t="s">
        <v>49</v>
      </c>
      <c r="B32" s="2">
        <f>+(B14 - B$18) / (B$17 - B$18)</f>
        <v>1.7019165684456032E-3</v>
      </c>
      <c r="C32" s="2">
        <f>+(C14 - C$18) / (C$17 - C$18)</f>
        <v>7.847006481468613E-2</v>
      </c>
      <c r="D32" s="2">
        <f>+(D14 - D$18) / (D$17 - D$18)</f>
        <v>2.6285146225965275E-3</v>
      </c>
    </row>
    <row r="35" spans="1:7">
      <c r="A35" t="s">
        <v>102</v>
      </c>
    </row>
    <row r="36" spans="1:7" ht="98.5">
      <c r="A36" s="1" t="s">
        <v>56</v>
      </c>
      <c r="B36" s="1" t="s">
        <v>168</v>
      </c>
      <c r="C36" s="1" t="s">
        <v>42</v>
      </c>
      <c r="D36" s="1" t="s">
        <v>58</v>
      </c>
      <c r="F36" s="7" t="s">
        <v>65</v>
      </c>
      <c r="G36" s="7" t="s">
        <v>219</v>
      </c>
    </row>
    <row r="37" spans="1:7">
      <c r="A37" s="27" t="s">
        <v>185</v>
      </c>
      <c r="B37" s="2">
        <f>+ 1 + $B20 * (13 - 1)</f>
        <v>12.999414041420376</v>
      </c>
      <c r="C37" s="2">
        <f>+ 1 + $C20 * (13 - 1)</f>
        <v>11.843879588921382</v>
      </c>
      <c r="D37" s="2">
        <f>+ 1+ $D20 * (13 - 1)</f>
        <v>2.1105310769571464</v>
      </c>
      <c r="E37" s="2"/>
      <c r="F37" s="2">
        <f>+SUM(B37:D37)</f>
        <v>26.953824707298907</v>
      </c>
      <c r="G37">
        <f>1 + ((F37 - MIN($F$37:$F$49)) / (MAX($F$37:$F$49) - MIN($F$37:$F$49))) * (13-1)</f>
        <v>12.447012480000389</v>
      </c>
    </row>
    <row r="38" spans="1:7">
      <c r="A38" s="27" t="s">
        <v>186</v>
      </c>
      <c r="B38" s="2">
        <f t="shared" ref="B38:B49" si="0">+ 1 + $B21 * (13 - 1)</f>
        <v>1.2294812019184718</v>
      </c>
      <c r="C38" s="2">
        <f t="shared" ref="C38:C49" si="1">+ 1 + $C21 * (13 - 1)</f>
        <v>1.7520179465486863</v>
      </c>
      <c r="D38" s="2">
        <f t="shared" ref="D38:D49" si="2">+ 1+ $D21 * (13 - 1)</f>
        <v>3.0897045674951329</v>
      </c>
      <c r="E38" s="2"/>
      <c r="F38" s="2">
        <f t="shared" ref="F38:F49" si="3">+SUM(B38:D38)</f>
        <v>6.0712037159622909</v>
      </c>
      <c r="G38">
        <f t="shared" ref="G38:G49" si="4">1 + ((F38 - MIN($F$37:$F$49)) / (MAX($F$37:$F$49) - MIN($F$37:$F$49))) * (13-1)</f>
        <v>2.4669192035625884</v>
      </c>
    </row>
    <row r="39" spans="1:7">
      <c r="A39" s="27" t="s">
        <v>183</v>
      </c>
      <c r="B39" s="2">
        <f t="shared" si="0"/>
        <v>13</v>
      </c>
      <c r="C39" s="2">
        <f t="shared" si="1"/>
        <v>13</v>
      </c>
      <c r="D39" s="2">
        <f t="shared" si="2"/>
        <v>2.1109109662374452</v>
      </c>
      <c r="E39" s="2"/>
      <c r="F39" s="2">
        <f t="shared" si="3"/>
        <v>28.110910966237444</v>
      </c>
      <c r="G39">
        <f t="shared" si="4"/>
        <v>13</v>
      </c>
    </row>
    <row r="40" spans="1:7">
      <c r="A40" s="27" t="s">
        <v>50</v>
      </c>
      <c r="B40" s="2">
        <f t="shared" si="0"/>
        <v>1.007204556580569</v>
      </c>
      <c r="C40" s="2">
        <f t="shared" si="1"/>
        <v>1.0544741550282235</v>
      </c>
      <c r="D40" s="2">
        <f t="shared" si="2"/>
        <v>1.0341998059421842</v>
      </c>
      <c r="E40" s="2"/>
      <c r="F40" s="2">
        <f t="shared" si="3"/>
        <v>3.0958785175509766</v>
      </c>
      <c r="G40">
        <f t="shared" si="4"/>
        <v>1.0449701570229031</v>
      </c>
    </row>
    <row r="41" spans="1:7">
      <c r="A41" s="27" t="s">
        <v>72</v>
      </c>
      <c r="B41" s="2">
        <f t="shared" si="0"/>
        <v>1.0074046702891948</v>
      </c>
      <c r="C41" s="2">
        <f t="shared" si="1"/>
        <v>1.0584788427665976</v>
      </c>
      <c r="D41" s="2">
        <f t="shared" si="2"/>
        <v>1.0342011019119224</v>
      </c>
      <c r="E41" s="2"/>
      <c r="F41" s="2">
        <f t="shared" si="3"/>
        <v>3.1000846149677148</v>
      </c>
      <c r="G41">
        <f t="shared" si="4"/>
        <v>1.0469803091281511</v>
      </c>
    </row>
    <row r="42" spans="1:7">
      <c r="A42" s="27" t="s">
        <v>52</v>
      </c>
      <c r="B42" s="2">
        <f t="shared" si="0"/>
        <v>1</v>
      </c>
      <c r="C42" s="2">
        <f t="shared" si="1"/>
        <v>1.0473558659140398</v>
      </c>
      <c r="D42" s="2">
        <f t="shared" si="2"/>
        <v>1.0000362688134787</v>
      </c>
      <c r="E42" s="2"/>
      <c r="F42" s="2">
        <f t="shared" si="3"/>
        <v>3.0473921347275184</v>
      </c>
      <c r="G42">
        <f t="shared" si="4"/>
        <v>1.021797844341658</v>
      </c>
    </row>
    <row r="43" spans="1:7">
      <c r="A43" s="27" t="s">
        <v>53</v>
      </c>
      <c r="B43" s="2">
        <f t="shared" si="0"/>
        <v>1.072822131346995</v>
      </c>
      <c r="C43" s="2">
        <f t="shared" si="1"/>
        <v>1.7646422478953703</v>
      </c>
      <c r="D43" s="2">
        <f t="shared" si="2"/>
        <v>13</v>
      </c>
      <c r="E43" s="2"/>
      <c r="F43" s="2">
        <f t="shared" si="3"/>
        <v>15.837464379242366</v>
      </c>
      <c r="G43">
        <f t="shared" si="4"/>
        <v>7.1343501942402527</v>
      </c>
    </row>
    <row r="44" spans="1:7">
      <c r="A44" s="27" t="s">
        <v>177</v>
      </c>
      <c r="B44" s="2">
        <f t="shared" si="0"/>
        <v>1.0039902218645658</v>
      </c>
      <c r="C44" s="2">
        <f t="shared" si="1"/>
        <v>1.0102076196552154</v>
      </c>
      <c r="D44" s="2">
        <f t="shared" si="2"/>
        <v>1.0000061823462045</v>
      </c>
      <c r="E44" s="2"/>
      <c r="F44" s="2">
        <f t="shared" si="3"/>
        <v>3.014204023865986</v>
      </c>
      <c r="G44">
        <f t="shared" si="4"/>
        <v>1.0059367873314167</v>
      </c>
    </row>
    <row r="45" spans="1:7">
      <c r="A45" s="27" t="s">
        <v>54</v>
      </c>
      <c r="B45" s="2">
        <f t="shared" si="0"/>
        <v>1.0334515608221668</v>
      </c>
      <c r="C45" s="2">
        <f t="shared" si="1"/>
        <v>1.1820017891072494</v>
      </c>
      <c r="D45" s="2">
        <f t="shared" si="2"/>
        <v>1.0001067004896111</v>
      </c>
      <c r="E45" s="2"/>
      <c r="F45" s="2">
        <f t="shared" si="3"/>
        <v>3.2155600504190271</v>
      </c>
      <c r="G45">
        <f t="shared" si="4"/>
        <v>1.1021676161917364</v>
      </c>
    </row>
    <row r="46" spans="1:7">
      <c r="A46" s="27" t="s">
        <v>120</v>
      </c>
      <c r="B46" s="2">
        <f t="shared" si="0"/>
        <v>1.0185753347500228</v>
      </c>
      <c r="C46" s="2">
        <f t="shared" si="1"/>
        <v>1.0086230808704213</v>
      </c>
      <c r="D46" s="2">
        <f t="shared" si="2"/>
        <v>1.0000052256515628</v>
      </c>
      <c r="E46" s="2"/>
      <c r="F46" s="2">
        <f t="shared" si="3"/>
        <v>3.0272036412720071</v>
      </c>
      <c r="G46">
        <f t="shared" si="4"/>
        <v>1.0121494842109855</v>
      </c>
    </row>
    <row r="47" spans="1:7">
      <c r="A47" s="27" t="s">
        <v>51</v>
      </c>
      <c r="B47" s="2">
        <f t="shared" si="0"/>
        <v>1.0023677839190264</v>
      </c>
      <c r="C47" s="2">
        <f t="shared" si="1"/>
        <v>1.0430529936341066</v>
      </c>
      <c r="D47" s="2">
        <f t="shared" si="2"/>
        <v>1.0000252510330145</v>
      </c>
      <c r="E47" s="2"/>
      <c r="F47" s="2">
        <f t="shared" si="3"/>
        <v>3.0454460285861478</v>
      </c>
      <c r="G47">
        <f t="shared" si="4"/>
        <v>1.0208677733115519</v>
      </c>
    </row>
    <row r="48" spans="1:7">
      <c r="A48" s="27" t="s">
        <v>48</v>
      </c>
      <c r="B48" s="2">
        <f t="shared" si="0"/>
        <v>1.0017817271685356</v>
      </c>
      <c r="C48" s="2">
        <f t="shared" si="1"/>
        <v>1</v>
      </c>
      <c r="D48" s="2">
        <f t="shared" si="2"/>
        <v>1</v>
      </c>
      <c r="E48" s="2"/>
      <c r="F48" s="2">
        <f t="shared" si="3"/>
        <v>3.0017817271685354</v>
      </c>
      <c r="G48">
        <f t="shared" si="4"/>
        <v>1</v>
      </c>
    </row>
    <row r="49" spans="1:7">
      <c r="A49" s="27" t="s">
        <v>49</v>
      </c>
      <c r="B49" s="2">
        <f t="shared" si="0"/>
        <v>1.0204229988213473</v>
      </c>
      <c r="C49" s="2">
        <f t="shared" si="1"/>
        <v>1.9416407777762337</v>
      </c>
      <c r="D49" s="2">
        <f t="shared" si="2"/>
        <v>1.0315421754711582</v>
      </c>
      <c r="E49" s="2"/>
      <c r="F49" s="2">
        <f t="shared" si="3"/>
        <v>3.993605952068739</v>
      </c>
      <c r="G49">
        <f t="shared" si="4"/>
        <v>1.4740065091657391</v>
      </c>
    </row>
    <row r="50" spans="1:7">
      <c r="B50" s="2"/>
      <c r="C50" s="2"/>
      <c r="D50" s="2"/>
      <c r="E50" s="2"/>
      <c r="F50" s="2"/>
    </row>
    <row r="52" spans="1:7" ht="18.5">
      <c r="A52" s="10" t="s">
        <v>159</v>
      </c>
    </row>
    <row r="53" spans="1:7">
      <c r="A53" s="8" t="str" cm="1">
        <f t="array" ref="A53:A65">_xlfn.SORTBY(A37:A49,G37:G49,1)</f>
        <v>TensorFlow</v>
      </c>
    </row>
    <row r="54" spans="1:7">
      <c r="A54" s="9" t="str">
        <v>Parquet (polars)</v>
      </c>
    </row>
    <row r="55" spans="1:7">
      <c r="A55" s="9" t="str">
        <v>Polars</v>
      </c>
    </row>
    <row r="56" spans="1:7">
      <c r="A56" s="9" t="str">
        <v>PyTorch</v>
      </c>
    </row>
    <row r="57" spans="1:7">
      <c r="A57" s="9" t="str">
        <v>Pandas</v>
      </c>
    </row>
    <row r="58" spans="1:7">
      <c r="A58" s="9" t="str">
        <v>Numpy (native)</v>
      </c>
    </row>
    <row r="59" spans="1:7">
      <c r="A59" s="9" t="str">
        <v>Numpy (pandas)</v>
      </c>
    </row>
    <row r="60" spans="1:7">
      <c r="A60" s="5" t="str">
        <v>Parquet (native)</v>
      </c>
    </row>
    <row r="61" spans="1:7">
      <c r="A61" s="5" t="str">
        <v>Zarr</v>
      </c>
    </row>
    <row r="62" spans="1:7">
      <c r="A62" s="5" t="str">
        <v>HDF (dask)</v>
      </c>
    </row>
    <row r="63" spans="1:7">
      <c r="A63" s="5" t="str">
        <v>Parquet (dask)</v>
      </c>
    </row>
    <row r="64" spans="1:7">
      <c r="A64" s="5" t="str">
        <v>HDF (xarray)</v>
      </c>
    </row>
    <row r="65" spans="1:1">
      <c r="A65" s="5" t="str">
        <v>NetCDF (xarray)</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ED914-E1B8-4F9D-A8B6-D989525B2874}">
  <dimension ref="A1:R17"/>
  <sheetViews>
    <sheetView zoomScale="115" zoomScaleNormal="115" workbookViewId="0">
      <selection activeCell="A15" sqref="A15"/>
    </sheetView>
  </sheetViews>
  <sheetFormatPr defaultRowHeight="16"/>
  <cols>
    <col min="1" max="1" width="20.6328125" style="6" customWidth="1"/>
    <col min="2" max="2" width="14.54296875" style="6" customWidth="1"/>
    <col min="3" max="3" width="15.26953125" style="6" customWidth="1"/>
    <col min="4" max="4" width="9.26953125" style="6" bestFit="1" customWidth="1"/>
    <col min="5" max="5" width="12.81640625" style="6" customWidth="1"/>
    <col min="6" max="10" width="9.26953125" style="6" bestFit="1" customWidth="1"/>
    <col min="11" max="11" width="16" style="6" customWidth="1"/>
    <col min="12" max="12" width="14.1796875" style="6" customWidth="1"/>
    <col min="13" max="13" width="15.90625" style="6" customWidth="1"/>
    <col min="14" max="14" width="13.90625" style="6" customWidth="1"/>
    <col min="15" max="15" width="15.453125" style="6" customWidth="1"/>
    <col min="16" max="16" width="9.26953125" style="6" bestFit="1" customWidth="1"/>
    <col min="17" max="17" width="8.81640625" style="6" bestFit="1" customWidth="1"/>
    <col min="18" max="16384" width="8.7265625" style="6"/>
  </cols>
  <sheetData>
    <row r="1" spans="1:18" s="19" customFormat="1" ht="116.5">
      <c r="A1" s="19" t="s">
        <v>56</v>
      </c>
      <c r="B1" s="19" t="s">
        <v>168</v>
      </c>
      <c r="C1" s="19" t="s">
        <v>172</v>
      </c>
      <c r="D1" s="19" t="s">
        <v>173</v>
      </c>
      <c r="E1" s="19" t="s">
        <v>174</v>
      </c>
      <c r="F1" s="19" t="s">
        <v>175</v>
      </c>
      <c r="G1" s="19" t="s">
        <v>42</v>
      </c>
      <c r="H1" s="19" t="s">
        <v>43</v>
      </c>
      <c r="I1" s="19" t="s">
        <v>44</v>
      </c>
      <c r="J1" s="19" t="s">
        <v>45</v>
      </c>
      <c r="K1" s="19" t="s">
        <v>46</v>
      </c>
      <c r="L1" s="19" t="s">
        <v>58</v>
      </c>
      <c r="M1" s="19" t="s">
        <v>59</v>
      </c>
      <c r="N1" s="19" t="s">
        <v>60</v>
      </c>
      <c r="O1" s="19" t="s">
        <v>61</v>
      </c>
      <c r="P1" s="19" t="s">
        <v>62</v>
      </c>
    </row>
    <row r="2" spans="1:18">
      <c r="A2" s="27" t="s">
        <v>185</v>
      </c>
      <c r="B2" s="29">
        <v>1590.94258418801</v>
      </c>
      <c r="C2" s="29">
        <v>1593.41948731202</v>
      </c>
      <c r="D2" s="29">
        <v>1.6474253219616799</v>
      </c>
      <c r="E2" s="29">
        <v>2.7140101914405501</v>
      </c>
      <c r="F2" s="30">
        <v>0.55000000000000004</v>
      </c>
      <c r="G2" s="29">
        <v>3.0191421508789</v>
      </c>
      <c r="H2" s="29">
        <v>1.3166532516479399</v>
      </c>
      <c r="I2" s="29">
        <v>1.06759196276315</v>
      </c>
      <c r="J2" s="29">
        <v>1.1397525989564801</v>
      </c>
      <c r="K2" s="29">
        <v>520.15162105560296</v>
      </c>
      <c r="L2" s="29">
        <v>519.79796981811501</v>
      </c>
      <c r="M2" s="29">
        <v>518.41200447082497</v>
      </c>
      <c r="N2" s="29">
        <v>66.102712437971704</v>
      </c>
      <c r="O2" s="29">
        <v>4369.5685916571801</v>
      </c>
      <c r="P2" s="30">
        <v>0</v>
      </c>
    </row>
    <row r="3" spans="1:18">
      <c r="A3" s="27" t="s">
        <v>186</v>
      </c>
      <c r="B3" s="29">
        <v>30.959093802521199</v>
      </c>
      <c r="C3" s="29">
        <v>32.853480755991697</v>
      </c>
      <c r="D3" s="29">
        <v>0.40790281869439798</v>
      </c>
      <c r="E3" s="29">
        <v>0.16638470949883499</v>
      </c>
      <c r="F3" s="29">
        <v>0.15065632458233799</v>
      </c>
      <c r="G3" s="29">
        <v>0.24336433410644501</v>
      </c>
      <c r="H3" s="29">
        <v>0.243270874023437</v>
      </c>
      <c r="I3" s="29">
        <v>0.17894179489567</v>
      </c>
      <c r="J3" s="29">
        <v>3.2020165960484001E-2</v>
      </c>
      <c r="K3" s="29">
        <v>978.07122741308797</v>
      </c>
      <c r="L3" s="29">
        <v>978.06856203079201</v>
      </c>
      <c r="M3" s="30">
        <v>978.06918525695801</v>
      </c>
      <c r="N3" s="29">
        <v>0.17890304826191</v>
      </c>
      <c r="O3" s="30">
        <v>3.20063006774036E-2</v>
      </c>
      <c r="P3" s="30">
        <v>0</v>
      </c>
    </row>
    <row r="4" spans="1:18">
      <c r="A4" s="27" t="s">
        <v>183</v>
      </c>
      <c r="B4" s="29">
        <v>1591.02024696848</v>
      </c>
      <c r="C4" s="29">
        <v>1607.6197371399901</v>
      </c>
      <c r="D4" s="29">
        <v>5.6427564502004799</v>
      </c>
      <c r="E4" s="29">
        <v>31.8407003562791</v>
      </c>
      <c r="F4" s="30">
        <v>3.45</v>
      </c>
      <c r="G4" s="30">
        <v>3.3371343612670898</v>
      </c>
      <c r="H4" s="29">
        <v>6.16798973083496</v>
      </c>
      <c r="I4" s="29">
        <v>0.75499422470565303</v>
      </c>
      <c r="J4" s="29">
        <v>0.57001627933889099</v>
      </c>
      <c r="K4" s="29">
        <v>522.86993756294203</v>
      </c>
      <c r="L4" s="29">
        <v>519.97576475143399</v>
      </c>
      <c r="M4" s="29">
        <v>522.670178413391</v>
      </c>
      <c r="N4" s="29">
        <v>60.419567937294303</v>
      </c>
      <c r="O4" s="29">
        <v>3650.5241897293299</v>
      </c>
      <c r="P4" s="30">
        <v>0</v>
      </c>
    </row>
    <row r="5" spans="1:18">
      <c r="A5" s="27" t="s">
        <v>50</v>
      </c>
      <c r="B5" s="29">
        <v>1.4986115930005299</v>
      </c>
      <c r="C5" s="29">
        <v>1.4910552959990999</v>
      </c>
      <c r="D5" s="29">
        <v>0.12991279312830001</v>
      </c>
      <c r="E5" s="29">
        <v>1.6877333818396598E-2</v>
      </c>
      <c r="F5" s="30">
        <v>1.81537623672506E-3</v>
      </c>
      <c r="G5" s="30">
        <v>5.1504135131835903E-2</v>
      </c>
      <c r="H5" s="29">
        <v>5.1545143127441399E-2</v>
      </c>
      <c r="I5" s="30">
        <v>1.5568001704871399E-3</v>
      </c>
      <c r="J5" s="29">
        <v>2.4236267708288102E-6</v>
      </c>
      <c r="K5" s="29">
        <v>16.056112632567899</v>
      </c>
      <c r="L5" s="29">
        <v>16.055809974670399</v>
      </c>
      <c r="M5" s="29">
        <v>16.0557842254638</v>
      </c>
      <c r="N5" s="30">
        <v>1.52387880259122E-3</v>
      </c>
      <c r="O5" s="29">
        <v>2.3222066049868698E-6</v>
      </c>
      <c r="P5" s="30">
        <v>0</v>
      </c>
      <c r="Q5" s="12"/>
      <c r="R5" s="20"/>
    </row>
    <row r="6" spans="1:18">
      <c r="A6" s="27" t="s">
        <v>72</v>
      </c>
      <c r="B6" s="29">
        <v>1.5251346059958399</v>
      </c>
      <c r="C6" s="29">
        <v>1.7471718059969099</v>
      </c>
      <c r="D6" s="30">
        <v>6.8510778952486098E-2</v>
      </c>
      <c r="E6" s="30">
        <v>4.6937268326764196E-3</v>
      </c>
      <c r="F6" s="30">
        <v>3.4611953612845602E-2</v>
      </c>
      <c r="G6" s="29">
        <v>5.2605628967285101E-2</v>
      </c>
      <c r="H6" s="30">
        <v>5.2711486816406201E-2</v>
      </c>
      <c r="I6" s="30">
        <v>1.7857191223280601E-3</v>
      </c>
      <c r="J6" s="29">
        <v>3.1887927838481202E-6</v>
      </c>
      <c r="K6" s="29">
        <v>16.056548852946001</v>
      </c>
      <c r="L6" s="29">
        <v>16.056416511535598</v>
      </c>
      <c r="M6" s="29">
        <v>16.056508064270002</v>
      </c>
      <c r="N6" s="30">
        <v>1.7427347328612601E-3</v>
      </c>
      <c r="O6" s="29">
        <v>3.0371243491210298E-6</v>
      </c>
      <c r="P6" s="30">
        <v>0</v>
      </c>
      <c r="Q6" s="12"/>
      <c r="R6" s="20"/>
    </row>
    <row r="7" spans="1:18">
      <c r="A7" s="27" t="s">
        <v>52</v>
      </c>
      <c r="B7" s="29">
        <v>0.54372175000025802</v>
      </c>
      <c r="C7" s="29">
        <v>0.54228539600444403</v>
      </c>
      <c r="D7" s="29">
        <v>2.5237098994186798E-2</v>
      </c>
      <c r="E7" s="30">
        <v>6.3691116564238901E-4</v>
      </c>
      <c r="F7" s="30">
        <v>0</v>
      </c>
      <c r="G7" s="29">
        <v>4.9546241760253899E-2</v>
      </c>
      <c r="H7" s="30">
        <v>4.9306869506835903E-2</v>
      </c>
      <c r="I7" s="30">
        <v>1.1827189562195501E-3</v>
      </c>
      <c r="J7" s="29">
        <v>1.39882412940106E-6</v>
      </c>
      <c r="K7" s="30">
        <v>6.6901906681060705E-2</v>
      </c>
      <c r="L7" s="30">
        <v>6.6667556762695299E-2</v>
      </c>
      <c r="M7" s="30">
        <v>6.6349983215332003E-2</v>
      </c>
      <c r="N7" s="30">
        <v>1.17344555190286E-3</v>
      </c>
      <c r="O7" s="29">
        <v>1.37697446328062E-6</v>
      </c>
      <c r="P7" s="30">
        <v>0</v>
      </c>
      <c r="Q7" s="12"/>
      <c r="R7" s="20"/>
    </row>
    <row r="8" spans="1:18">
      <c r="A8" s="27" t="s">
        <v>53</v>
      </c>
      <c r="B8" s="29">
        <v>10.1955459519813</v>
      </c>
      <c r="C8" s="29">
        <v>12.627237685024699</v>
      </c>
      <c r="D8" s="29">
        <v>0.67659258030029301</v>
      </c>
      <c r="E8" s="29">
        <v>0.45777751971740899</v>
      </c>
      <c r="F8" s="30">
        <v>5.1299999999999998E-2</v>
      </c>
      <c r="G8">
        <v>0.281077003479003</v>
      </c>
      <c r="H8">
        <v>0.248261928558349</v>
      </c>
      <c r="I8">
        <v>0.58835887908935502</v>
      </c>
      <c r="J8">
        <v>0.108012360531305</v>
      </c>
      <c r="K8">
        <v>1.1666670027544601E-2</v>
      </c>
      <c r="L8">
        <v>5616.2980043411198</v>
      </c>
      <c r="M8">
        <v>5616.2645411491303</v>
      </c>
      <c r="N8">
        <v>5616.6006965637198</v>
      </c>
      <c r="O8">
        <v>0.10638968830421799</v>
      </c>
      <c r="P8">
        <v>1.13187657774687E-2</v>
      </c>
      <c r="Q8" s="12"/>
      <c r="R8" s="20"/>
    </row>
    <row r="9" spans="1:18">
      <c r="A9" s="27" t="s">
        <v>177</v>
      </c>
      <c r="B9" s="29">
        <v>1.0725846005007</v>
      </c>
      <c r="C9" s="29">
        <v>2.1840517119999201</v>
      </c>
      <c r="D9" s="30">
        <v>5.2130542298892302E-2</v>
      </c>
      <c r="E9" s="30">
        <v>2.7175934403766001E-3</v>
      </c>
      <c r="F9" s="30">
        <v>0</v>
      </c>
      <c r="G9" s="29">
        <v>3.9328575134277302E-2</v>
      </c>
      <c r="H9" s="30">
        <v>3.9314270019531201E-2</v>
      </c>
      <c r="I9" s="30">
        <v>1.5411276851093399E-3</v>
      </c>
      <c r="J9" s="29">
        <v>2.37507454181049E-6</v>
      </c>
      <c r="K9" s="30">
        <v>5.3098848915100097E-2</v>
      </c>
      <c r="L9" s="30">
        <v>5.2586555480956997E-2</v>
      </c>
      <c r="M9" s="30">
        <v>5.2553176879882799E-2</v>
      </c>
      <c r="N9" s="30">
        <v>1.5408893854792799E-3</v>
      </c>
      <c r="O9" s="29">
        <v>2.3743400982827301E-6</v>
      </c>
      <c r="P9" s="30">
        <v>0</v>
      </c>
      <c r="Q9" s="12"/>
      <c r="R9" s="20"/>
    </row>
    <row r="10" spans="1:18">
      <c r="A10" s="27" t="s">
        <v>54</v>
      </c>
      <c r="B10" s="29">
        <v>4.9773819349647903</v>
      </c>
      <c r="C10" s="30">
        <v>5.1157749109988799</v>
      </c>
      <c r="D10" s="30">
        <v>7.1283199093216898E-2</v>
      </c>
      <c r="E10" s="30">
        <v>5.0812944729631904E-3</v>
      </c>
      <c r="F10" s="30">
        <v>6.0160427807486603E-3</v>
      </c>
      <c r="G10" s="30">
        <v>8.6580753326416002E-2</v>
      </c>
      <c r="H10" s="30">
        <v>8.4690093994140597E-2</v>
      </c>
      <c r="I10" s="30">
        <v>2.6508420617696298E-3</v>
      </c>
      <c r="J10" s="29">
        <v>7.0269636364470899E-6</v>
      </c>
      <c r="K10" s="29">
        <v>0.100466327632174</v>
      </c>
      <c r="L10" s="30">
        <v>9.9630832672119099E-2</v>
      </c>
      <c r="M10" s="30">
        <v>9.7606658935546806E-2</v>
      </c>
      <c r="N10" s="30">
        <v>2.65067157229358E-3</v>
      </c>
      <c r="O10" s="29">
        <v>7.0260597841653596E-6</v>
      </c>
      <c r="P10" s="30">
        <v>0</v>
      </c>
      <c r="Q10" s="12"/>
      <c r="R10" s="20"/>
    </row>
    <row r="11" spans="1:18">
      <c r="A11" s="27" t="s">
        <v>120</v>
      </c>
      <c r="B11" s="29">
        <v>3.0056912389991299</v>
      </c>
      <c r="C11" s="30">
        <v>5.9641088149996904</v>
      </c>
      <c r="D11" s="29">
        <v>2.4520586571977301</v>
      </c>
      <c r="E11" s="29">
        <v>6.0125916583383496</v>
      </c>
      <c r="F11" s="30">
        <v>0</v>
      </c>
      <c r="G11" s="30">
        <v>3.8892745971679597E-2</v>
      </c>
      <c r="H11" s="29">
        <v>1.6763687133789E-2</v>
      </c>
      <c r="I11" s="30">
        <v>9.8142631425033305E-3</v>
      </c>
      <c r="J11" s="29">
        <v>9.6319761030299296E-5</v>
      </c>
      <c r="K11" s="29">
        <v>4.3930124187469402E-2</v>
      </c>
      <c r="L11" s="30">
        <v>5.2138805389404297E-2</v>
      </c>
      <c r="M11" s="29">
        <v>2.9976844787597601E-2</v>
      </c>
      <c r="N11" s="30">
        <v>9.8286909460435501E-3</v>
      </c>
      <c r="O11" s="29">
        <v>9.6603165712838603E-5</v>
      </c>
      <c r="P11" s="30">
        <v>0</v>
      </c>
      <c r="Q11" s="12"/>
      <c r="R11" s="20"/>
    </row>
    <row r="12" spans="1:18">
      <c r="A12" s="27" t="s">
        <v>51</v>
      </c>
      <c r="B12" s="29">
        <v>0.85754714500035301</v>
      </c>
      <c r="C12" s="29">
        <v>0.84405150000020501</v>
      </c>
      <c r="D12" s="29">
        <v>5.1048647738937199E-2</v>
      </c>
      <c r="E12" s="30">
        <v>2.6059644359740998E-3</v>
      </c>
      <c r="F12" s="30">
        <v>1E-4</v>
      </c>
      <c r="G12" s="30">
        <v>4.8362731933593701E-2</v>
      </c>
      <c r="H12" s="30">
        <v>4.8408508300781201E-2</v>
      </c>
      <c r="I12" s="30">
        <v>1.51441820786164E-3</v>
      </c>
      <c r="J12" s="29">
        <v>2.2934625083028699E-6</v>
      </c>
      <c r="K12" s="29">
        <v>6.1965049076080303E-2</v>
      </c>
      <c r="L12" s="30">
        <v>6.1511039733886698E-2</v>
      </c>
      <c r="M12" s="30">
        <v>6.1510086059570299E-2</v>
      </c>
      <c r="N12" s="30">
        <v>1.4616330761963901E-3</v>
      </c>
      <c r="O12" s="29">
        <v>2.1363712494313399E-6</v>
      </c>
      <c r="P12" s="30">
        <v>0</v>
      </c>
      <c r="Q12" s="12"/>
      <c r="R12" s="20"/>
    </row>
    <row r="13" spans="1:18">
      <c r="A13" s="27" t="s">
        <v>48</v>
      </c>
      <c r="B13" s="29">
        <v>0.77987135299190402</v>
      </c>
      <c r="C13" s="29">
        <v>0.77650949900271304</v>
      </c>
      <c r="D13" s="30">
        <v>4.6612135473108801E-2</v>
      </c>
      <c r="E13" s="30">
        <v>2.1726911733634499E-3</v>
      </c>
      <c r="F13" s="30">
        <v>3.2305999999999999</v>
      </c>
      <c r="G13" s="29">
        <v>3.6520957946777302E-2</v>
      </c>
      <c r="H13" s="30">
        <v>3.6520004272460903E-2</v>
      </c>
      <c r="I13" s="30">
        <v>1.3762084263413501E-3</v>
      </c>
      <c r="J13" s="29">
        <v>1.89394963273293E-6</v>
      </c>
      <c r="K13" s="30">
        <v>5.0007598590850799E-2</v>
      </c>
      <c r="L13" s="30">
        <v>4.9693107604980399E-2</v>
      </c>
      <c r="M13" s="30">
        <v>4.9708366394042899E-2</v>
      </c>
      <c r="N13" s="30">
        <v>1.3721908996357499E-3</v>
      </c>
      <c r="O13" s="29">
        <v>1.8829078650431901E-6</v>
      </c>
      <c r="P13" s="30">
        <v>0</v>
      </c>
    </row>
    <row r="14" spans="1:18">
      <c r="A14" s="27" t="s">
        <v>49</v>
      </c>
      <c r="B14" s="29">
        <v>3.25058009999338</v>
      </c>
      <c r="C14" s="29">
        <v>3.52140350302215</v>
      </c>
      <c r="D14" s="29">
        <v>0.12569793623181999</v>
      </c>
      <c r="E14" s="29">
        <v>1.5799971172938802E-2</v>
      </c>
      <c r="F14" s="30">
        <v>2.8799999999999999E-2</v>
      </c>
      <c r="G14" s="29">
        <v>0.29552030563354398</v>
      </c>
      <c r="H14" s="29">
        <v>0.29529857635498002</v>
      </c>
      <c r="I14" s="29">
        <v>0.44017339456954702</v>
      </c>
      <c r="J14" s="29">
        <v>0.19375261728687801</v>
      </c>
      <c r="K14" s="29">
        <v>14.2219406999588</v>
      </c>
      <c r="L14" s="29">
        <v>14.8119916915893</v>
      </c>
      <c r="M14" s="29">
        <v>13.092432975769</v>
      </c>
      <c r="N14" s="29">
        <v>1.4069693243543999</v>
      </c>
      <c r="O14" s="29">
        <v>1.97956267967428</v>
      </c>
      <c r="P14" s="30">
        <v>0</v>
      </c>
    </row>
    <row r="15" spans="1:18" ht="19" customHeight="1"/>
    <row r="16" spans="1:18">
      <c r="A16"/>
      <c r="B16"/>
      <c r="C16"/>
      <c r="D16"/>
      <c r="E16"/>
      <c r="F16"/>
      <c r="G16"/>
      <c r="H16"/>
      <c r="I16"/>
      <c r="J16"/>
      <c r="K16"/>
      <c r="L16"/>
      <c r="M16"/>
      <c r="N16"/>
      <c r="O16"/>
      <c r="P16"/>
    </row>
    <row r="17" spans="1:16">
      <c r="A17"/>
      <c r="B17"/>
      <c r="C17"/>
      <c r="D17"/>
      <c r="E17"/>
      <c r="F17"/>
      <c r="G17"/>
      <c r="H17"/>
      <c r="I17"/>
      <c r="J17"/>
      <c r="K17"/>
      <c r="L17"/>
      <c r="M17"/>
      <c r="N17"/>
      <c r="O17"/>
      <c r="P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F560-3284-4697-B922-622BF945C754}">
  <dimension ref="A1:I64"/>
  <sheetViews>
    <sheetView topLeftCell="A50" zoomScale="130" zoomScaleNormal="130" workbookViewId="0">
      <selection activeCell="A52" sqref="A52"/>
    </sheetView>
  </sheetViews>
  <sheetFormatPr defaultRowHeight="16"/>
  <cols>
    <col min="1" max="1" width="26.26953125" style="6" customWidth="1"/>
    <col min="2" max="2" width="15.1796875" style="6" customWidth="1"/>
    <col min="3" max="3" width="20.1796875" style="6" customWidth="1"/>
    <col min="4" max="4" width="13.90625" style="6" customWidth="1"/>
    <col min="5" max="5" width="8.90625" style="6" bestFit="1" customWidth="1"/>
    <col min="6" max="6" width="13.453125" style="6" customWidth="1"/>
    <col min="7" max="7" width="11.54296875" style="6" customWidth="1"/>
    <col min="8" max="8" width="11.7265625" style="6" bestFit="1" customWidth="1"/>
    <col min="9" max="16384" width="8.7265625" style="6"/>
  </cols>
  <sheetData>
    <row r="1" spans="1:9" s="19" customFormat="1" ht="105">
      <c r="A1" s="19" t="s">
        <v>56</v>
      </c>
      <c r="B1" s="19" t="s">
        <v>168</v>
      </c>
      <c r="C1" s="19" t="s">
        <v>42</v>
      </c>
      <c r="D1" s="19" t="s">
        <v>58</v>
      </c>
      <c r="F1" s="35" t="s">
        <v>215</v>
      </c>
    </row>
    <row r="2" spans="1:9">
      <c r="A2" s="27" t="s">
        <v>184</v>
      </c>
      <c r="B2" s="29">
        <v>3.50106029945891E-2</v>
      </c>
      <c r="C2" s="29">
        <v>0.118662357330322</v>
      </c>
      <c r="D2" s="29">
        <v>0.19038915634155201</v>
      </c>
      <c r="F2" s="15">
        <f>+ 'Read(Initial)'!$B$2 / B2</f>
        <v>4095.1889444319095</v>
      </c>
      <c r="I2" s="27"/>
    </row>
    <row r="3" spans="1:9">
      <c r="A3" s="27" t="s">
        <v>186</v>
      </c>
      <c r="B3" s="30">
        <v>5.8102633087197299E-2</v>
      </c>
      <c r="C3" s="30">
        <v>0.19652539730072</v>
      </c>
      <c r="D3" s="30">
        <v>0.26281822299957203</v>
      </c>
      <c r="F3" s="15">
        <f>+ 'Read(Initial)'!$B$2 / B3</f>
        <v>2467.6168136161141</v>
      </c>
      <c r="I3" s="27"/>
    </row>
    <row r="4" spans="1:9">
      <c r="A4" s="27" t="s">
        <v>183</v>
      </c>
      <c r="B4" s="30">
        <v>3.7550999986706302E-2</v>
      </c>
      <c r="C4" s="29">
        <v>0.118577003479003</v>
      </c>
      <c r="D4" s="29">
        <v>0.19026279449462799</v>
      </c>
      <c r="F4" s="15">
        <f>+ 'Read(Initial)'!$B$2 / B4</f>
        <v>3818.1415773772524</v>
      </c>
      <c r="I4" s="27"/>
    </row>
    <row r="5" spans="1:9">
      <c r="A5" s="27" t="s">
        <v>50</v>
      </c>
      <c r="B5" s="29">
        <v>1.0908300002483801E-2</v>
      </c>
      <c r="C5" s="29">
        <v>3.4834861755370997E-2</v>
      </c>
      <c r="D5" s="29">
        <v>4.8084259033203097E-2</v>
      </c>
      <c r="F5" s="15">
        <f>+ 'Read(Initial)'!$B$2 / B5</f>
        <v>13143.664392131657</v>
      </c>
      <c r="I5" s="27"/>
    </row>
    <row r="6" spans="1:9">
      <c r="A6" s="27" t="s">
        <v>72</v>
      </c>
      <c r="B6" s="29">
        <v>0.28553946549800402</v>
      </c>
      <c r="C6" s="30">
        <v>5.9191703796386698E-2</v>
      </c>
      <c r="D6" s="29">
        <v>1404.06958389282</v>
      </c>
      <c r="F6" s="15">
        <f>+ 'Read(Initial)'!$B$2 / B6</f>
        <v>502.11985257897112</v>
      </c>
      <c r="I6" s="27"/>
    </row>
    <row r="7" spans="1:9">
      <c r="A7" t="s">
        <v>52</v>
      </c>
      <c r="B7" s="30">
        <v>0.265901339706688</v>
      </c>
      <c r="C7" s="30">
        <v>5.9186935420000003E-2</v>
      </c>
      <c r="D7" s="30">
        <v>1404.06971692714</v>
      </c>
      <c r="F7" s="15">
        <f>+ 'Read(Initial)'!$B$2 / B7</f>
        <v>539.20388095633871</v>
      </c>
      <c r="I7" s="27"/>
    </row>
    <row r="8" spans="1:9" ht="15.5" customHeight="1">
      <c r="A8" s="27" t="s">
        <v>54</v>
      </c>
      <c r="B8" s="29">
        <v>0.70962320995749895</v>
      </c>
      <c r="C8" s="30">
        <v>7.4580192565917899E-2</v>
      </c>
      <c r="D8" s="30">
        <v>4.1200428009033203</v>
      </c>
      <c r="F8" s="15">
        <f>+ 'Read(Initial)'!$B$2 / B8</f>
        <v>202.04389077116443</v>
      </c>
      <c r="I8" s="27"/>
    </row>
    <row r="9" spans="1:9">
      <c r="A9" s="27" t="s">
        <v>53</v>
      </c>
      <c r="B9" s="30">
        <v>2.5648649985669101E-2</v>
      </c>
      <c r="C9" s="29">
        <v>0.13847255706787101</v>
      </c>
      <c r="D9" s="30">
        <v>0.151641845703125</v>
      </c>
      <c r="F9" s="15">
        <f>+ 'Read(Initial)'!$B$2 / B9</f>
        <v>5589.9641658116589</v>
      </c>
      <c r="I9" s="27"/>
    </row>
    <row r="10" spans="1:9">
      <c r="A10" s="27" t="s">
        <v>177</v>
      </c>
      <c r="B10" s="29">
        <v>0.35434529749909399</v>
      </c>
      <c r="C10" s="30">
        <v>4.46515083312988E-2</v>
      </c>
      <c r="D10" s="30">
        <v>5.7911872863769497E-2</v>
      </c>
      <c r="F10" s="15">
        <f>+ 'Read(Initial)'!$B$2 / B10</f>
        <v>404.61954859638735</v>
      </c>
      <c r="I10" s="27"/>
    </row>
    <row r="11" spans="1:9">
      <c r="A11" s="27" t="s">
        <v>120</v>
      </c>
      <c r="B11" s="29">
        <v>0.17495479550416301</v>
      </c>
      <c r="C11" s="30">
        <v>3.7438869476318297E-2</v>
      </c>
      <c r="D11" s="30">
        <v>5.0559997558593701E-2</v>
      </c>
      <c r="F11" s="15">
        <f>+ 'Read(Initial)'!$B$2 / B11</f>
        <v>819.49759598286869</v>
      </c>
      <c r="I11" s="27"/>
    </row>
    <row r="12" spans="1:9">
      <c r="A12" s="27" t="s">
        <v>51</v>
      </c>
      <c r="B12" s="29">
        <v>0.32314786750430302</v>
      </c>
      <c r="C12" s="30">
        <v>5.4074287414550698E-2</v>
      </c>
      <c r="D12" s="30">
        <v>6.7284107208251898E-2</v>
      </c>
      <c r="F12" s="15">
        <f>+ 'Read(Initial)'!$B$2 / B12</f>
        <v>443.68243995738828</v>
      </c>
      <c r="I12" s="27"/>
    </row>
    <row r="13" spans="1:9">
      <c r="A13" s="27" t="s">
        <v>48</v>
      </c>
      <c r="B13" s="29">
        <v>6.2003200997423798E-2</v>
      </c>
      <c r="C13" s="30">
        <v>0.25564813613891602</v>
      </c>
      <c r="D13" s="29">
        <v>0.288453578948974</v>
      </c>
      <c r="F13" s="15">
        <f>+ 'Read(Initial)'!$B$2 / B13</f>
        <v>2312.3811676641203</v>
      </c>
      <c r="I13" s="27"/>
    </row>
    <row r="14" spans="1:9">
      <c r="A14" s="27" t="s">
        <v>49</v>
      </c>
      <c r="B14" s="29">
        <v>4.8008549492806099E-2</v>
      </c>
      <c r="C14" s="29">
        <v>0.175421237945556</v>
      </c>
      <c r="D14" s="29">
        <v>0.206620693206787</v>
      </c>
      <c r="F14" s="15">
        <f>+ 'Read(Initial)'!$B$2 / B14</f>
        <v>2986.447952209433</v>
      </c>
      <c r="I14" s="27"/>
    </row>
    <row r="15" spans="1:9">
      <c r="B15" s="20"/>
      <c r="C15" s="20"/>
      <c r="D15" s="20"/>
    </row>
    <row r="16" spans="1:9">
      <c r="B16" s="20"/>
      <c r="C16" s="20"/>
      <c r="D16" s="20"/>
    </row>
    <row r="17" spans="1:4">
      <c r="B17" s="20"/>
      <c r="C17" s="20"/>
      <c r="D17" s="20"/>
    </row>
    <row r="18" spans="1:4">
      <c r="A18" s="6" t="s">
        <v>66</v>
      </c>
      <c r="B18" s="20"/>
      <c r="C18" s="20"/>
      <c r="D18" s="20"/>
    </row>
    <row r="19" spans="1:4">
      <c r="A19" s="6" t="s">
        <v>67</v>
      </c>
      <c r="B19" s="20">
        <f>+MAX(B2:B14)</f>
        <v>0.70962320995749895</v>
      </c>
      <c r="C19" s="20">
        <f>+MAX(C2:C14)</f>
        <v>0.25564813613891602</v>
      </c>
      <c r="D19" s="20">
        <f>+MAX(D2:D14)</f>
        <v>1404.06971692714</v>
      </c>
    </row>
    <row r="20" spans="1:4">
      <c r="A20" s="6" t="s">
        <v>68</v>
      </c>
      <c r="B20" s="20">
        <f>+MIN(B2:B14)</f>
        <v>1.0908300002483801E-2</v>
      </c>
      <c r="C20" s="20">
        <f>+MIN(C2:C14)</f>
        <v>3.4834861755370997E-2</v>
      </c>
      <c r="D20" s="20">
        <f>+MIN(D2:D14)</f>
        <v>4.8084259033203097E-2</v>
      </c>
    </row>
    <row r="21" spans="1:4" ht="105">
      <c r="A21" s="19" t="s">
        <v>56</v>
      </c>
      <c r="B21" s="19" t="s">
        <v>168</v>
      </c>
      <c r="C21" s="19" t="s">
        <v>42</v>
      </c>
      <c r="D21" s="19" t="s">
        <v>58</v>
      </c>
    </row>
    <row r="22" spans="1:4">
      <c r="A22" s="27" t="s">
        <v>184</v>
      </c>
      <c r="B22" s="20">
        <f>+(B2 - B$20) / (B$19 - B$20)</f>
        <v>3.449518916614655E-2</v>
      </c>
      <c r="C22" s="20">
        <f>+(C2 - C$20) / (C$19 - C$20)</f>
        <v>0.37963068936401684</v>
      </c>
      <c r="D22" s="20">
        <f>+(D2 - D$20) / (D$19 - D$20)</f>
        <v>1.0135520279550281E-4</v>
      </c>
    </row>
    <row r="23" spans="1:4">
      <c r="A23" s="27" t="s">
        <v>186</v>
      </c>
      <c r="B23" s="20">
        <f t="shared" ref="B23:D34" si="0">+(B3 - B$20) / (B$19 - B$20)</f>
        <v>6.7544476885074589E-2</v>
      </c>
      <c r="C23" s="20">
        <f t="shared" si="0"/>
        <v>0.73225006964254391</v>
      </c>
      <c r="D23" s="20">
        <f t="shared" si="0"/>
        <v>1.5294206226602305E-4</v>
      </c>
    </row>
    <row r="24" spans="1:4">
      <c r="A24" s="27" t="s">
        <v>183</v>
      </c>
      <c r="B24" s="20">
        <f t="shared" si="0"/>
        <v>3.8131002508502099E-2</v>
      </c>
      <c r="C24" s="20">
        <f t="shared" si="0"/>
        <v>0.37924414624718078</v>
      </c>
      <c r="D24" s="20">
        <f t="shared" si="0"/>
        <v>1.0126520286673826E-4</v>
      </c>
    </row>
    <row r="25" spans="1:4">
      <c r="A25" s="27" t="s">
        <v>50</v>
      </c>
      <c r="B25" s="20">
        <f t="shared" si="0"/>
        <v>0</v>
      </c>
      <c r="C25" s="20">
        <f t="shared" si="0"/>
        <v>0</v>
      </c>
      <c r="D25" s="20">
        <f t="shared" si="0"/>
        <v>0</v>
      </c>
    </row>
    <row r="26" spans="1:4">
      <c r="A26" s="27" t="s">
        <v>72</v>
      </c>
      <c r="B26" s="20">
        <f t="shared" si="0"/>
        <v>0.39305181781966214</v>
      </c>
      <c r="C26" s="20">
        <f t="shared" si="0"/>
        <v>0.11030515311642319</v>
      </c>
      <c r="D26" s="20">
        <f t="shared" si="0"/>
        <v>0.9999999052476708</v>
      </c>
    </row>
    <row r="27" spans="1:4">
      <c r="A27" t="s">
        <v>52</v>
      </c>
      <c r="B27" s="20">
        <f t="shared" si="0"/>
        <v>0.36494575408534102</v>
      </c>
      <c r="C27" s="20">
        <f t="shared" si="0"/>
        <v>0.11028355850713166</v>
      </c>
      <c r="D27" s="20">
        <f t="shared" si="0"/>
        <v>1</v>
      </c>
    </row>
    <row r="28" spans="1:4">
      <c r="A28" s="27" t="s">
        <v>54</v>
      </c>
      <c r="B28" s="20">
        <f t="shared" si="0"/>
        <v>1</v>
      </c>
      <c r="C28" s="20">
        <f t="shared" si="0"/>
        <v>0.17999520600156779</v>
      </c>
      <c r="D28" s="20">
        <f t="shared" si="0"/>
        <v>2.9002106855946694E-3</v>
      </c>
    </row>
    <row r="29" spans="1:4">
      <c r="A29" s="27" t="s">
        <v>53</v>
      </c>
      <c r="B29" s="20">
        <f t="shared" si="0"/>
        <v>2.1096372459168386E-2</v>
      </c>
      <c r="C29" s="20">
        <f t="shared" si="0"/>
        <v>0.46934540326812468</v>
      </c>
      <c r="D29" s="20">
        <f t="shared" si="0"/>
        <v>7.375782841260653E-5</v>
      </c>
    </row>
    <row r="30" spans="1:4">
      <c r="A30" s="27" t="s">
        <v>177</v>
      </c>
      <c r="B30" s="20">
        <f t="shared" si="0"/>
        <v>0.49152664785516226</v>
      </c>
      <c r="C30" s="20">
        <f t="shared" si="0"/>
        <v>4.4456777353324456E-2</v>
      </c>
      <c r="D30" s="20">
        <f t="shared" si="0"/>
        <v>6.9996171012626589E-6</v>
      </c>
    </row>
    <row r="31" spans="1:4">
      <c r="A31" s="27" t="s">
        <v>120</v>
      </c>
      <c r="B31" s="20">
        <f t="shared" si="0"/>
        <v>0.23478316143595804</v>
      </c>
      <c r="C31" s="20">
        <f t="shared" si="0"/>
        <v>1.1792804251542544E-2</v>
      </c>
      <c r="D31" s="20">
        <f t="shared" si="0"/>
        <v>1.7633193590371396E-6</v>
      </c>
    </row>
    <row r="32" spans="1:4">
      <c r="A32" s="27" t="s">
        <v>51</v>
      </c>
      <c r="B32" s="20">
        <f t="shared" si="0"/>
        <v>0.44687692083445296</v>
      </c>
      <c r="C32" s="20">
        <f t="shared" si="0"/>
        <v>8.7129841776457162E-2</v>
      </c>
      <c r="D32" s="20">
        <f t="shared" si="0"/>
        <v>1.3674894836600715E-5</v>
      </c>
    </row>
    <row r="33" spans="1:7">
      <c r="A33" s="27" t="s">
        <v>48</v>
      </c>
      <c r="B33" s="20">
        <f t="shared" si="0"/>
        <v>7.3126965328719831E-2</v>
      </c>
      <c r="C33" s="20">
        <f t="shared" si="0"/>
        <v>1</v>
      </c>
      <c r="D33" s="20">
        <f t="shared" si="0"/>
        <v>1.7120058147465254E-4</v>
      </c>
    </row>
    <row r="34" spans="1:7">
      <c r="A34" s="27" t="s">
        <v>49</v>
      </c>
      <c r="B34" s="20">
        <f t="shared" si="0"/>
        <v>5.3097835700559037E-2</v>
      </c>
      <c r="C34" s="20">
        <f t="shared" si="0"/>
        <v>0.63667538368183119</v>
      </c>
      <c r="D34" s="20">
        <f t="shared" si="0"/>
        <v>1.1291594836207195E-4</v>
      </c>
    </row>
    <row r="35" spans="1:7">
      <c r="A35" s="6" t="s">
        <v>103</v>
      </c>
    </row>
    <row r="36" spans="1:7" ht="105">
      <c r="A36" s="19" t="s">
        <v>56</v>
      </c>
      <c r="B36" s="19" t="s">
        <v>168</v>
      </c>
      <c r="C36" s="19" t="s">
        <v>42</v>
      </c>
      <c r="D36" s="19" t="s">
        <v>58</v>
      </c>
      <c r="F36" s="21" t="s">
        <v>65</v>
      </c>
      <c r="G36" s="7" t="s">
        <v>219</v>
      </c>
    </row>
    <row r="37" spans="1:7">
      <c r="A37" s="27" t="s">
        <v>184</v>
      </c>
      <c r="B37" s="20">
        <f>+ 1 + $B22 * (13 - 1)</f>
        <v>1.4139422699937585</v>
      </c>
      <c r="C37" s="20">
        <f>+ 1 + $C22 * (13 - 1)</f>
        <v>5.5555682723682018</v>
      </c>
      <c r="D37" s="20">
        <f>+ 1 + $D22 * (13 - 1)</f>
        <v>1.0012162624335461</v>
      </c>
      <c r="E37" s="20"/>
      <c r="F37" s="20">
        <f t="shared" ref="F37:F49" si="1">+SUM(B37:D37)</f>
        <v>7.9707268047955067</v>
      </c>
      <c r="G37">
        <f>1 + (($F37 - MIN($F$37:$F$49)) / (MAX($F$37:$F$49) - MIN($F$37:$F$49))) * (13-1)</f>
        <v>4.3064183784582175</v>
      </c>
    </row>
    <row r="38" spans="1:7">
      <c r="A38" s="27" t="s">
        <v>186</v>
      </c>
      <c r="B38" s="20">
        <f>+ 1 + $B23 * (13 - 1)</f>
        <v>1.8105337226208951</v>
      </c>
      <c r="C38" s="20">
        <f>+ 1 + $C23 * (13 - 1)</f>
        <v>9.7870008357105274</v>
      </c>
      <c r="D38" s="20">
        <f>+ 1 + $D23 * (13 - 1)</f>
        <v>1.0018353047471922</v>
      </c>
      <c r="E38" s="20"/>
      <c r="F38" s="20">
        <f t="shared" si="1"/>
        <v>12.599369863078614</v>
      </c>
      <c r="G38">
        <f t="shared" ref="G38:G49" si="2">1 + (($F38 - MIN($F$37:$F$49)) / (MAX($F$37:$F$49) - MIN($F$37:$F$49))) * (13-1)</f>
        <v>7.385290156417442</v>
      </c>
    </row>
    <row r="39" spans="1:7">
      <c r="A39" s="27" t="s">
        <v>183</v>
      </c>
      <c r="B39" s="20">
        <f>+ 1 + $B24 * (13 - 1)</f>
        <v>1.4575720301020252</v>
      </c>
      <c r="C39" s="20">
        <f>+ 1 + $C24 * (13 - 1)</f>
        <v>5.5509297549661696</v>
      </c>
      <c r="D39" s="20">
        <f>+ 1 + $D24 * (13 - 1)</f>
        <v>1.0012151824344009</v>
      </c>
      <c r="E39" s="20"/>
      <c r="F39" s="20">
        <f t="shared" si="1"/>
        <v>8.0097169675025945</v>
      </c>
      <c r="G39">
        <f t="shared" si="2"/>
        <v>4.3323537789773967</v>
      </c>
    </row>
    <row r="40" spans="1:7">
      <c r="A40" s="27" t="s">
        <v>50</v>
      </c>
      <c r="B40" s="20">
        <f>+ 1 + $B25 * (13 - 1)</f>
        <v>1</v>
      </c>
      <c r="C40" s="20">
        <f>+ 1 + $C25 * (13 - 1)</f>
        <v>1</v>
      </c>
      <c r="D40" s="20">
        <f>+ 1 + $D25 * (13 - 1)</f>
        <v>1</v>
      </c>
      <c r="E40" s="20"/>
      <c r="F40" s="20">
        <f t="shared" si="1"/>
        <v>3</v>
      </c>
      <c r="G40">
        <f t="shared" si="2"/>
        <v>1</v>
      </c>
    </row>
    <row r="41" spans="1:7">
      <c r="A41" s="27" t="s">
        <v>72</v>
      </c>
      <c r="B41" s="20">
        <f>+ 1 + $B26 * (13 - 1)</f>
        <v>5.7166218138359461</v>
      </c>
      <c r="C41" s="20">
        <f>+ 1 + $C26 * (13 - 1)</f>
        <v>2.3236618373970783</v>
      </c>
      <c r="D41" s="20">
        <f>+ 1 + $D26 * (13 - 1)</f>
        <v>12.999998862972049</v>
      </c>
      <c r="E41" s="20"/>
      <c r="F41" s="20">
        <f t="shared" si="1"/>
        <v>21.040282514205074</v>
      </c>
      <c r="G41">
        <f t="shared" si="2"/>
        <v>13</v>
      </c>
    </row>
    <row r="42" spans="1:7">
      <c r="A42" t="s">
        <v>52</v>
      </c>
      <c r="B42" s="20">
        <f>+ 1 + $B27 * (13 - 1)</f>
        <v>5.3793490490240927</v>
      </c>
      <c r="C42" s="20">
        <f>+ 1 + $C27 * (13 - 1)</f>
        <v>2.3234027020855796</v>
      </c>
      <c r="D42" s="20">
        <f>+ 1 + $D27 * (13 - 1)</f>
        <v>13</v>
      </c>
      <c r="E42" s="20"/>
      <c r="F42" s="20">
        <f t="shared" si="1"/>
        <v>20.702751751109673</v>
      </c>
      <c r="G42">
        <f t="shared" si="2"/>
        <v>12.77548194414608</v>
      </c>
    </row>
    <row r="43" spans="1:7">
      <c r="A43" s="27" t="s">
        <v>54</v>
      </c>
      <c r="B43" s="20">
        <f>+ 1 + $B28 * (13 - 1)</f>
        <v>13</v>
      </c>
      <c r="C43" s="20">
        <f>+ 1 + $C28 * (13 - 1)</f>
        <v>3.1599424720188134</v>
      </c>
      <c r="D43" s="20">
        <f>+ 1 + $D28 * (13 - 1)</f>
        <v>1.034802528227136</v>
      </c>
      <c r="E43" s="20"/>
      <c r="F43" s="20">
        <f t="shared" si="1"/>
        <v>17.194745000245948</v>
      </c>
      <c r="G43">
        <f t="shared" si="2"/>
        <v>10.442032843378511</v>
      </c>
    </row>
    <row r="44" spans="1:7">
      <c r="A44" s="27" t="s">
        <v>53</v>
      </c>
      <c r="B44" s="20">
        <f>+ 1 + $B29 * (13 - 1)</f>
        <v>1.2531564695100206</v>
      </c>
      <c r="C44" s="20">
        <f>+ 1 + $C29 * (13 - 1)</f>
        <v>6.6321448392174958</v>
      </c>
      <c r="D44" s="20">
        <f>+ 1 + $D29 * (13 - 1)</f>
        <v>1.0008850939409513</v>
      </c>
      <c r="E44" s="20"/>
      <c r="F44" s="20">
        <f t="shared" si="1"/>
        <v>8.8861864026684678</v>
      </c>
      <c r="G44">
        <f t="shared" si="2"/>
        <v>4.9153620114542882</v>
      </c>
    </row>
    <row r="45" spans="1:7">
      <c r="A45" s="27" t="s">
        <v>177</v>
      </c>
      <c r="B45" s="20">
        <f>+ 1 + $B30 * (13 - 1)</f>
        <v>6.8983197742619469</v>
      </c>
      <c r="C45" s="20">
        <f>+ 1 + $C30 * (13 - 1)</f>
        <v>1.5334813282398936</v>
      </c>
      <c r="D45" s="20">
        <f>+ 1 + $D30 * (13 - 1)</f>
        <v>1.0000839954052152</v>
      </c>
      <c r="E45" s="20"/>
      <c r="F45" s="20">
        <f t="shared" si="1"/>
        <v>9.4318850979070561</v>
      </c>
      <c r="G45">
        <f t="shared" si="2"/>
        <v>5.278348807127073</v>
      </c>
    </row>
    <row r="46" spans="1:7">
      <c r="A46" s="27" t="s">
        <v>120</v>
      </c>
      <c r="B46" s="20">
        <f>+ 1 + $B31 * (13 - 1)</f>
        <v>3.8173979372314966</v>
      </c>
      <c r="C46" s="20">
        <f>+ 1 + $C31 * (13 - 1)</f>
        <v>1.1415136510185104</v>
      </c>
      <c r="D46" s="20">
        <f>+ 1 + $D31 * (13 - 1)</f>
        <v>1.0000211598323085</v>
      </c>
      <c r="E46" s="20"/>
      <c r="F46" s="20">
        <f t="shared" si="1"/>
        <v>5.958932748082316</v>
      </c>
      <c r="G46">
        <f t="shared" si="2"/>
        <v>2.9682171245948683</v>
      </c>
    </row>
    <row r="47" spans="1:7">
      <c r="A47" s="27" t="s">
        <v>51</v>
      </c>
      <c r="B47" s="20">
        <f>+ 1 + $B32 * (13 - 1)</f>
        <v>6.3625230500134355</v>
      </c>
      <c r="C47" s="20">
        <f>+ 1 + $C32 * (13 - 1)</f>
        <v>2.0455581013174857</v>
      </c>
      <c r="D47" s="20">
        <f>+ 1 + $D32 * (13 - 1)</f>
        <v>1.0001640987380391</v>
      </c>
      <c r="E47" s="20"/>
      <c r="F47" s="20">
        <f t="shared" si="1"/>
        <v>9.408245250068962</v>
      </c>
      <c r="G47">
        <f t="shared" si="2"/>
        <v>5.2626240991667759</v>
      </c>
    </row>
    <row r="48" spans="1:7">
      <c r="A48" s="27" t="s">
        <v>48</v>
      </c>
      <c r="B48" s="20">
        <f>+ 1 + $B33 * (13 - 1)</f>
        <v>1.877523583944638</v>
      </c>
      <c r="C48" s="20">
        <f>+ 1 + $C33 * (13 - 1)</f>
        <v>13</v>
      </c>
      <c r="D48" s="20">
        <f>+ 1 + $D33 * (13 - 1)</f>
        <v>1.0020544069776958</v>
      </c>
      <c r="F48" s="20">
        <f t="shared" si="1"/>
        <v>15.879577990922334</v>
      </c>
      <c r="G48">
        <f t="shared" si="2"/>
        <v>9.567212612627884</v>
      </c>
    </row>
    <row r="49" spans="1:7">
      <c r="A49" s="27" t="s">
        <v>49</v>
      </c>
      <c r="B49" s="20">
        <f>+ 1 + $B34 * (13 - 1)</f>
        <v>1.6371740284067084</v>
      </c>
      <c r="C49" s="20">
        <f>+ 1 + $C34 * (13 - 1)</f>
        <v>8.6401046041819747</v>
      </c>
      <c r="D49" s="20">
        <f>+ 1 + $D34 * (13 - 1)</f>
        <v>1.0013549913803448</v>
      </c>
      <c r="F49" s="20">
        <f t="shared" si="1"/>
        <v>11.278633623969027</v>
      </c>
      <c r="G49">
        <f t="shared" si="2"/>
        <v>6.5067653962405689</v>
      </c>
    </row>
    <row r="51" spans="1:7">
      <c r="A51" s="22" t="s">
        <v>159</v>
      </c>
    </row>
    <row r="52" spans="1:7">
      <c r="A52" s="8" t="str" cm="1">
        <f t="array" ref="A52:A64">_xlfn.SORTBY(A37:A49,G37:G49,1)</f>
        <v>Numpy (native)</v>
      </c>
    </row>
    <row r="53" spans="1:7">
      <c r="A53" s="8" t="str">
        <v>Polars</v>
      </c>
    </row>
    <row r="54" spans="1:7">
      <c r="A54" s="8" t="str">
        <v>HDF4 (xarray)</v>
      </c>
    </row>
    <row r="55" spans="1:7">
      <c r="A55" s="8" t="str">
        <v>NetCDF (xarray)</v>
      </c>
    </row>
    <row r="56" spans="1:7">
      <c r="A56" s="8" t="str">
        <v>Parquet (dask)</v>
      </c>
    </row>
    <row r="57" spans="1:7">
      <c r="A57" s="8" t="str">
        <v>PyTorch</v>
      </c>
    </row>
    <row r="58" spans="1:7">
      <c r="A58" s="8" t="str">
        <v>Parquet (polars)</v>
      </c>
    </row>
    <row r="59" spans="1:7">
      <c r="A59" s="8" t="str">
        <v>Zarr</v>
      </c>
    </row>
    <row r="60" spans="1:7">
      <c r="A60" s="8" t="str">
        <v>HDF (dask)</v>
      </c>
    </row>
    <row r="61" spans="1:7">
      <c r="A61" s="8" t="str">
        <v>TensorFlow</v>
      </c>
    </row>
    <row r="62" spans="1:7">
      <c r="A62" s="8" t="str">
        <v>Parquet (native)</v>
      </c>
    </row>
    <row r="63" spans="1:7">
      <c r="A63" s="8" t="str">
        <v>Pandas</v>
      </c>
    </row>
    <row r="64" spans="1:7">
      <c r="A64" s="8" t="str">
        <v>Numpy (pandas)</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51527-1830-49A1-B180-F3D0712DB675}">
  <dimension ref="A1:AT17"/>
  <sheetViews>
    <sheetView zoomScale="130" zoomScaleNormal="130" workbookViewId="0">
      <selection activeCell="G18" sqref="G18"/>
    </sheetView>
  </sheetViews>
  <sheetFormatPr defaultRowHeight="14.5"/>
  <cols>
    <col min="1" max="1" width="26.26953125" customWidth="1"/>
    <col min="2" max="2" width="13.36328125" customWidth="1"/>
    <col min="3" max="5" width="9.08984375" bestFit="1" customWidth="1"/>
    <col min="6" max="6" width="10.6328125" customWidth="1"/>
    <col min="7" max="8" width="9.08984375" bestFit="1" customWidth="1"/>
    <col min="9" max="9" width="9" bestFit="1" customWidth="1"/>
    <col min="10" max="10" width="9.08984375" bestFit="1" customWidth="1"/>
    <col min="11" max="11" width="17.08984375" customWidth="1"/>
    <col min="12" max="12" width="17.7265625" customWidth="1"/>
    <col min="13" max="13" width="15.36328125" customWidth="1"/>
    <col min="14" max="14" width="15.26953125" customWidth="1"/>
    <col min="15" max="15" width="14.90625" customWidth="1"/>
    <col min="16" max="16" width="9.08984375" bestFit="1" customWidth="1"/>
  </cols>
  <sheetData>
    <row r="1" spans="1:46" s="1" customFormat="1" ht="109">
      <c r="A1" s="1" t="s">
        <v>56</v>
      </c>
      <c r="B1" s="1" t="s">
        <v>168</v>
      </c>
      <c r="C1" s="1" t="s">
        <v>172</v>
      </c>
      <c r="D1" s="1" t="s">
        <v>173</v>
      </c>
      <c r="E1" s="1" t="s">
        <v>174</v>
      </c>
      <c r="F1" s="1" t="s">
        <v>175</v>
      </c>
      <c r="G1" s="1" t="s">
        <v>42</v>
      </c>
      <c r="H1" s="1" t="s">
        <v>43</v>
      </c>
      <c r="I1" s="1" t="s">
        <v>44</v>
      </c>
      <c r="J1" s="1" t="s">
        <v>45</v>
      </c>
      <c r="K1" s="1" t="s">
        <v>46</v>
      </c>
      <c r="L1" s="1" t="s">
        <v>58</v>
      </c>
      <c r="M1" s="1" t="s">
        <v>59</v>
      </c>
      <c r="N1" s="1" t="s">
        <v>64</v>
      </c>
      <c r="O1" s="1" t="s">
        <v>61</v>
      </c>
      <c r="P1" s="1" t="s">
        <v>62</v>
      </c>
    </row>
    <row r="2" spans="1:46">
      <c r="A2" s="27" t="s">
        <v>184</v>
      </c>
      <c r="B2" s="29">
        <v>3.50106029945891E-2</v>
      </c>
      <c r="C2" s="30">
        <v>3.5989203024655497E-2</v>
      </c>
      <c r="D2" s="30">
        <v>6.9151670272742398E-4</v>
      </c>
      <c r="E2" s="29">
        <v>4.7819535015100903E-7</v>
      </c>
      <c r="F2" s="30">
        <v>0</v>
      </c>
      <c r="G2" s="29">
        <v>0.118662357330322</v>
      </c>
      <c r="H2" s="29">
        <v>0.139152526855468</v>
      </c>
      <c r="I2" s="30">
        <v>8.5093572767071194E-3</v>
      </c>
      <c r="J2" s="29">
        <v>7.2409161262648394E-5</v>
      </c>
      <c r="K2" s="30">
        <v>0.19579467773437501</v>
      </c>
      <c r="L2" s="29">
        <v>0.19038915634155201</v>
      </c>
      <c r="M2" s="29">
        <v>0.21102237701415999</v>
      </c>
      <c r="N2" s="30">
        <v>8.5803164614282196E-3</v>
      </c>
      <c r="O2" s="29">
        <v>7.3621830578256202E-5</v>
      </c>
      <c r="P2" s="30">
        <v>0</v>
      </c>
    </row>
    <row r="3" spans="1:46">
      <c r="A3" s="27" t="s">
        <v>186</v>
      </c>
      <c r="B3" s="30">
        <v>5.8102633087197299E-2</v>
      </c>
      <c r="C3" s="30">
        <v>5.7744301499042097E-2</v>
      </c>
      <c r="D3" s="30">
        <v>5.7566899995435898E-2</v>
      </c>
      <c r="E3" s="30">
        <v>1.5578594508730301E-3</v>
      </c>
      <c r="F3" s="30">
        <v>2.42692606867442E-6</v>
      </c>
      <c r="G3" s="30">
        <v>0.19652539730072</v>
      </c>
      <c r="H3" s="30">
        <v>0.19816350936889601</v>
      </c>
      <c r="I3" s="30">
        <v>0.18844032287597601</v>
      </c>
      <c r="J3" s="30">
        <v>9.0296264800360793E-3</v>
      </c>
      <c r="K3" s="30">
        <v>8.1534154368968802E-5</v>
      </c>
      <c r="L3" s="30">
        <v>0.26281822299957203</v>
      </c>
      <c r="M3" s="30">
        <v>0.26456260681152299</v>
      </c>
      <c r="N3" s="30">
        <v>0.25452423095703097</v>
      </c>
      <c r="O3" s="30">
        <v>8.9467439019324298E-3</v>
      </c>
      <c r="P3" s="30">
        <v>8.0044226446765197E-5</v>
      </c>
    </row>
    <row r="4" spans="1:46">
      <c r="A4" s="27" t="s">
        <v>183</v>
      </c>
      <c r="B4" s="30">
        <v>3.7550999986706302E-2</v>
      </c>
      <c r="C4" s="30">
        <v>3.6517100001219598E-2</v>
      </c>
      <c r="D4" s="30">
        <v>1.7232630615937399E-3</v>
      </c>
      <c r="E4" s="29">
        <v>2.9696355794534598E-6</v>
      </c>
      <c r="F4" s="30">
        <v>0</v>
      </c>
      <c r="G4" s="29">
        <v>0.118577003479003</v>
      </c>
      <c r="H4" s="29">
        <v>0.118522644042968</v>
      </c>
      <c r="I4" s="30">
        <v>8.4706816599711202E-3</v>
      </c>
      <c r="J4" s="29">
        <v>7.1752447784571196E-5</v>
      </c>
      <c r="K4" s="29">
        <v>0.19574127197265601</v>
      </c>
      <c r="L4" s="29">
        <v>0.19026279449462799</v>
      </c>
      <c r="M4" s="29">
        <v>0.190147399902343</v>
      </c>
      <c r="N4" s="30">
        <v>8.4069845403806701E-3</v>
      </c>
      <c r="O4" s="29">
        <v>7.0677389062199695E-5</v>
      </c>
      <c r="P4" s="30">
        <v>0</v>
      </c>
    </row>
    <row r="5" spans="1:46">
      <c r="A5" s="27" t="s">
        <v>50</v>
      </c>
      <c r="B5" s="29">
        <v>1.0908300002483801E-2</v>
      </c>
      <c r="C5" s="29">
        <v>1.06685999999172E-2</v>
      </c>
      <c r="D5" s="30">
        <v>1.0393152117299501E-3</v>
      </c>
      <c r="E5" s="29">
        <v>1.0801761093332701E-6</v>
      </c>
      <c r="F5" s="30">
        <v>0</v>
      </c>
      <c r="G5" s="29">
        <v>3.4834861755370997E-2</v>
      </c>
      <c r="H5" s="29">
        <v>3.4852027893066399E-2</v>
      </c>
      <c r="I5" s="30">
        <v>3.9733570558594302E-3</v>
      </c>
      <c r="J5" s="29">
        <v>1.5787566293347901E-5</v>
      </c>
      <c r="K5" s="30">
        <v>4.6852719868398097E-2</v>
      </c>
      <c r="L5" s="29">
        <v>4.8084259033203097E-2</v>
      </c>
      <c r="M5" s="29">
        <v>4.8140525817870997E-2</v>
      </c>
      <c r="N5" s="30">
        <v>3.9551059882277804E-3</v>
      </c>
      <c r="O5" s="29">
        <v>1.56428633781152E-5</v>
      </c>
      <c r="P5" s="30">
        <v>1.3285318479176E-6</v>
      </c>
    </row>
    <row r="6" spans="1:46">
      <c r="A6" s="27" t="s">
        <v>72</v>
      </c>
      <c r="B6" s="29">
        <v>0.28553946549800402</v>
      </c>
      <c r="C6" s="29">
        <v>0.28778590100409901</v>
      </c>
      <c r="D6" s="29">
        <v>3.08587027726662E-2</v>
      </c>
      <c r="E6" s="30">
        <v>9.5225953681176095E-4</v>
      </c>
      <c r="F6" s="30">
        <v>0</v>
      </c>
      <c r="G6" s="30">
        <v>5.9191703796386698E-2</v>
      </c>
      <c r="H6" s="30">
        <v>5.9186935424804597E-2</v>
      </c>
      <c r="I6" s="30">
        <v>6.4380675863453304E-4</v>
      </c>
      <c r="J6" s="29">
        <v>4.1448714246350401E-7</v>
      </c>
      <c r="K6" s="29">
        <v>4.1448714246350401E-7</v>
      </c>
      <c r="L6" s="29">
        <v>1404.06958389282</v>
      </c>
      <c r="M6" s="29">
        <v>1404.0696105956999</v>
      </c>
      <c r="N6" s="30">
        <v>6.2446341585841705E-4</v>
      </c>
      <c r="O6" s="29">
        <v>3.8995455774556299E-7</v>
      </c>
      <c r="P6" s="30">
        <v>3.8995455774556299E-7</v>
      </c>
    </row>
    <row r="7" spans="1:46" ht="15.5" customHeight="1">
      <c r="A7" t="s">
        <v>52</v>
      </c>
      <c r="B7" s="30">
        <v>0.265901339706688</v>
      </c>
      <c r="C7" s="30">
        <v>0.28553946549800402</v>
      </c>
      <c r="D7" s="30">
        <v>0.28778590100409901</v>
      </c>
      <c r="E7" s="30">
        <v>3.08587027726662E-2</v>
      </c>
      <c r="F7" s="30">
        <v>9.5225953681176095E-4</v>
      </c>
      <c r="G7" s="30" t="s">
        <v>217</v>
      </c>
      <c r="H7" s="30">
        <v>5.9191703796386698E-2</v>
      </c>
      <c r="I7" s="30" t="s">
        <v>217</v>
      </c>
      <c r="J7" s="30">
        <v>6.4380675863453304E-4</v>
      </c>
      <c r="K7" s="30">
        <v>4.1448714246350401E-7</v>
      </c>
      <c r="L7" s="30">
        <v>1404.06971692714</v>
      </c>
      <c r="M7" s="30">
        <v>1404.06958389282</v>
      </c>
      <c r="N7" s="30">
        <v>1404.0696105956999</v>
      </c>
      <c r="O7" s="30">
        <v>6.2E-4</v>
      </c>
      <c r="P7" s="30">
        <v>3.8995455774556299E-7</v>
      </c>
    </row>
    <row r="8" spans="1:46">
      <c r="A8" s="27" t="s">
        <v>54</v>
      </c>
      <c r="B8" s="29">
        <v>0.70962320995749895</v>
      </c>
      <c r="C8" s="29">
        <v>0.980821897042915</v>
      </c>
      <c r="D8" s="29">
        <v>0.10185921631761</v>
      </c>
      <c r="E8" s="30">
        <v>1.03752999488377E-2</v>
      </c>
      <c r="F8" s="30">
        <v>4.8999999999999998E-3</v>
      </c>
      <c r="G8" s="30">
        <v>7.4580192565917899E-2</v>
      </c>
      <c r="H8" s="30">
        <v>7.4694633483886705E-2</v>
      </c>
      <c r="I8" s="30">
        <v>9.6722245629347404E-4</v>
      </c>
      <c r="J8" s="29">
        <v>9.3551927995838203E-7</v>
      </c>
      <c r="K8" s="29">
        <v>4.1267997698783798</v>
      </c>
      <c r="L8" s="30">
        <v>4.1200428009033203</v>
      </c>
      <c r="M8" s="29">
        <v>4.1197566986083896</v>
      </c>
      <c r="N8" s="30">
        <v>9.0391062532737699E-3</v>
      </c>
      <c r="O8" s="29">
        <v>8.1705441857972999E-5</v>
      </c>
      <c r="P8" s="30">
        <v>8.1705441857972999E-5</v>
      </c>
    </row>
    <row r="9" spans="1:46">
      <c r="A9" s="27" t="s">
        <v>53</v>
      </c>
      <c r="B9" s="30">
        <v>2.5648649985669101E-2</v>
      </c>
      <c r="C9" s="29">
        <v>2.5478299998212599E-2</v>
      </c>
      <c r="D9" s="30">
        <v>2.2912875083057498E-3</v>
      </c>
      <c r="E9" s="29">
        <v>5.2499984457179797E-6</v>
      </c>
      <c r="F9" s="30">
        <v>3.3999999999999998E-3</v>
      </c>
      <c r="G9" s="29">
        <v>0.13847255706787101</v>
      </c>
      <c r="H9" s="29">
        <v>0.13843441009521401</v>
      </c>
      <c r="I9" s="30">
        <v>4.6895796973983101E-4</v>
      </c>
      <c r="J9" s="29">
        <v>2.1992157738250399E-7</v>
      </c>
      <c r="K9" s="29">
        <v>0.15166192140579199</v>
      </c>
      <c r="L9" s="30">
        <v>0.151641845703125</v>
      </c>
      <c r="M9" s="29">
        <v>0.151585578918457</v>
      </c>
      <c r="N9" s="30">
        <v>4.5466366645231999E-4</v>
      </c>
      <c r="O9" s="29">
        <v>2.06719049591866E-7</v>
      </c>
      <c r="P9" s="30">
        <v>2.06719049591866E-7</v>
      </c>
    </row>
    <row r="10" spans="1:46">
      <c r="A10" s="27" t="s">
        <v>177</v>
      </c>
      <c r="B10" s="29">
        <v>0.35434529749909399</v>
      </c>
      <c r="C10" s="29">
        <v>0.34780189899902297</v>
      </c>
      <c r="D10" s="29">
        <v>3.04306443555881E-2</v>
      </c>
      <c r="E10" s="30">
        <v>9.2602411589628596E-4</v>
      </c>
      <c r="F10" s="30">
        <v>0</v>
      </c>
      <c r="G10" s="30">
        <v>4.46515083312988E-2</v>
      </c>
      <c r="H10" s="29">
        <v>4.4635772705078097E-2</v>
      </c>
      <c r="I10" s="30">
        <v>7.5097155472909297E-4</v>
      </c>
      <c r="J10" s="29">
        <v>5.6395827601223102E-7</v>
      </c>
      <c r="K10" s="29">
        <v>5.8103479862213099E-2</v>
      </c>
      <c r="L10" s="30">
        <v>5.7911872863769497E-2</v>
      </c>
      <c r="M10" s="30">
        <v>5.7871818542480399E-2</v>
      </c>
      <c r="N10" s="30">
        <v>7.4959556005152798E-4</v>
      </c>
      <c r="O10" s="29">
        <v>5.61893503648965E-7</v>
      </c>
      <c r="P10" s="30">
        <v>9.5691804565790597E-7</v>
      </c>
    </row>
    <row r="11" spans="1:46">
      <c r="A11" s="27" t="s">
        <v>120</v>
      </c>
      <c r="B11" s="29">
        <v>0.17495479550416301</v>
      </c>
      <c r="C11" s="29">
        <v>1.04778999957488E-2</v>
      </c>
      <c r="D11" s="29">
        <v>0.17569470576735099</v>
      </c>
      <c r="E11" s="29">
        <v>3.0868629634676101E-2</v>
      </c>
      <c r="F11" s="30">
        <v>0</v>
      </c>
      <c r="G11" s="30">
        <v>3.7438869476318297E-2</v>
      </c>
      <c r="H11" s="30">
        <v>3.2626152038574198E-2</v>
      </c>
      <c r="I11" s="30">
        <v>6.1567344730414798E-3</v>
      </c>
      <c r="J11" s="29">
        <v>3.7905379371537403E-5</v>
      </c>
      <c r="K11" s="30">
        <v>5.1972365474700903E-2</v>
      </c>
      <c r="L11" s="30">
        <v>5.0559997558593701E-2</v>
      </c>
      <c r="M11" s="30">
        <v>4.5865058898925698E-2</v>
      </c>
      <c r="N11" s="30">
        <v>6.1585791541744397E-3</v>
      </c>
      <c r="O11" s="29">
        <v>3.7928097198232E-5</v>
      </c>
      <c r="P11" s="30">
        <v>1.3721094685893601E-4</v>
      </c>
    </row>
    <row r="12" spans="1:46">
      <c r="A12" s="27" t="s">
        <v>51</v>
      </c>
      <c r="B12" s="29">
        <v>0.32314786750430302</v>
      </c>
      <c r="C12" s="29">
        <v>0.23989770399930399</v>
      </c>
      <c r="D12" s="30">
        <v>9.6820481839528197E-2</v>
      </c>
      <c r="E12" s="30">
        <v>9.3742057036384201E-3</v>
      </c>
      <c r="F12" s="30">
        <v>0.1158</v>
      </c>
      <c r="G12" s="30">
        <v>5.4074287414550698E-2</v>
      </c>
      <c r="H12" s="29">
        <v>5.3818702697753899E-2</v>
      </c>
      <c r="I12" s="30">
        <v>9.805622086751049E-4</v>
      </c>
      <c r="J12" s="29">
        <v>9.6150224508180095E-7</v>
      </c>
      <c r="K12" s="30">
        <v>6.7600019931793195E-2</v>
      </c>
      <c r="L12" s="30">
        <v>6.7284107208251898E-2</v>
      </c>
      <c r="M12" s="30">
        <v>6.7158699035644503E-2</v>
      </c>
      <c r="N12" s="30">
        <v>9.7822187956409195E-4</v>
      </c>
      <c r="O12" s="29">
        <v>9.5691804565790597E-7</v>
      </c>
      <c r="P12" s="30">
        <v>2.1522696047244699E-2</v>
      </c>
    </row>
    <row r="13" spans="1:46">
      <c r="A13" s="27" t="s">
        <v>48</v>
      </c>
      <c r="B13" s="29">
        <v>6.2003200997423798E-2</v>
      </c>
      <c r="C13" s="30">
        <v>6.1780899995937902E-2</v>
      </c>
      <c r="D13" s="30">
        <v>3.51722539061671E-2</v>
      </c>
      <c r="E13" s="30">
        <v>1.23708744483989E-3</v>
      </c>
      <c r="F13" s="30">
        <v>6.1000000000000004E-3</v>
      </c>
      <c r="G13" s="30">
        <v>0.25564813613891602</v>
      </c>
      <c r="H13" s="29">
        <v>0.25638675689697199</v>
      </c>
      <c r="I13" s="30">
        <v>8.26026744167427E-3</v>
      </c>
      <c r="J13" s="29">
        <v>6.8232018207983996E-5</v>
      </c>
      <c r="K13" s="30">
        <v>0.28805776367187502</v>
      </c>
      <c r="L13" s="29">
        <v>0.288453578948974</v>
      </c>
      <c r="M13" s="29">
        <v>0.28899383544921797</v>
      </c>
      <c r="N13" s="30">
        <v>1.1713707647834399E-2</v>
      </c>
      <c r="O13" s="30">
        <v>1.3721094685893601E-4</v>
      </c>
      <c r="P13" s="30">
        <v>0</v>
      </c>
      <c r="AO13" s="34"/>
      <c r="AT13" s="34"/>
    </row>
    <row r="14" spans="1:46">
      <c r="A14" s="27" t="s">
        <v>49</v>
      </c>
      <c r="B14" s="29">
        <v>4.8008549492806099E-2</v>
      </c>
      <c r="C14" s="30">
        <v>4.8763900005724198E-2</v>
      </c>
      <c r="D14" s="30">
        <v>8.8106125448778206E-3</v>
      </c>
      <c r="E14" s="29">
        <v>7.7626893415958502E-5</v>
      </c>
      <c r="F14" s="30">
        <v>0.1595</v>
      </c>
      <c r="G14" s="29">
        <v>0.175421237945556</v>
      </c>
      <c r="H14" s="29">
        <v>0.17487430572509699</v>
      </c>
      <c r="I14" s="29">
        <v>0.146682802045141</v>
      </c>
      <c r="J14" s="29">
        <v>2.1515844415814001E-2</v>
      </c>
      <c r="K14" s="29">
        <v>0.208976102733612</v>
      </c>
      <c r="L14" s="29">
        <v>0.206620693206787</v>
      </c>
      <c r="M14" s="29">
        <v>0.20561122894287101</v>
      </c>
      <c r="N14" s="29">
        <v>0.14670615545110799</v>
      </c>
      <c r="O14" s="29">
        <v>2.1522696047244699E-2</v>
      </c>
      <c r="P14" s="30">
        <v>0</v>
      </c>
    </row>
    <row r="15" spans="1:46">
      <c r="F15" s="34"/>
    </row>
    <row r="16" spans="1:46">
      <c r="F16" s="34"/>
      <c r="K16" s="34"/>
      <c r="P16" s="34"/>
    </row>
    <row r="17" spans="11:16">
      <c r="K17" s="34"/>
      <c r="P17"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Evaluation</vt:lpstr>
      <vt:lpstr>Details</vt:lpstr>
      <vt:lpstr>Notes</vt:lpstr>
      <vt:lpstr>Read(Initial)</vt:lpstr>
      <vt:lpstr>Sizes</vt:lpstr>
      <vt:lpstr>Write</vt:lpstr>
      <vt:lpstr>Write_Raw</vt:lpstr>
      <vt:lpstr>Read</vt:lpstr>
      <vt:lpstr>Read_Raw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wood</cp:lastModifiedBy>
  <dcterms:created xsi:type="dcterms:W3CDTF">2025-06-08T14:45:28Z</dcterms:created>
  <dcterms:modified xsi:type="dcterms:W3CDTF">2025-06-11T17:25:25Z</dcterms:modified>
</cp:coreProperties>
</file>