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kamombe\Desktop\Assignments\"/>
    </mc:Choice>
  </mc:AlternateContent>
  <bookViews>
    <workbookView xWindow="0" yWindow="0" windowWidth="19368" windowHeight="9372" activeTab="3"/>
  </bookViews>
  <sheets>
    <sheet name="Data" sheetId="2" r:id="rId1"/>
    <sheet name="Calculation" sheetId="6" r:id="rId2"/>
    <sheet name="Dashboard" sheetId="7" r:id="rId3"/>
    <sheet name="Assignment6.1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F16" i="8" l="1"/>
  <c r="F15" i="8"/>
  <c r="F14" i="8"/>
  <c r="F13" i="8"/>
  <c r="F12" i="8"/>
  <c r="F11" i="8"/>
  <c r="F10" i="8"/>
  <c r="F9" i="8"/>
  <c r="E16" i="8"/>
  <c r="E15" i="8"/>
  <c r="E14" i="8"/>
  <c r="E13" i="8"/>
  <c r="E12" i="8"/>
  <c r="E11" i="8"/>
  <c r="E10" i="8"/>
  <c r="E9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8" i="6"/>
  <c r="F22" i="6"/>
  <c r="C18" i="6"/>
  <c r="D18" i="6" s="1"/>
  <c r="C22" i="6"/>
  <c r="D22" i="6" s="1"/>
  <c r="B18" i="6"/>
  <c r="E18" i="6" s="1"/>
  <c r="C57" i="6"/>
  <c r="B56" i="6"/>
  <c r="B55" i="6"/>
  <c r="F17" i="6"/>
  <c r="F23" i="6"/>
  <c r="C17" i="6"/>
  <c r="D17" i="6" s="1"/>
  <c r="C23" i="6"/>
  <c r="D23" i="6" s="1"/>
  <c r="B17" i="6"/>
  <c r="E17" i="6" s="1"/>
  <c r="B23" i="6"/>
  <c r="E23" i="6" s="1"/>
  <c r="B4" i="6"/>
  <c r="B8" i="6" s="1"/>
  <c r="C58" i="6"/>
  <c r="B57" i="6"/>
  <c r="F20" i="6"/>
  <c r="F19" i="6"/>
  <c r="C20" i="6"/>
  <c r="D20" i="6" s="1"/>
  <c r="C19" i="6"/>
  <c r="D19" i="6" s="1"/>
  <c r="B20" i="6"/>
  <c r="E20" i="6" s="1"/>
  <c r="B19" i="6"/>
  <c r="E19" i="6" s="1"/>
  <c r="B12" i="6"/>
  <c r="C59" i="6"/>
  <c r="B58" i="6"/>
  <c r="F21" i="6"/>
  <c r="F16" i="6"/>
  <c r="C21" i="6"/>
  <c r="D21" i="6" s="1"/>
  <c r="C16" i="6"/>
  <c r="D16" i="6" s="1"/>
  <c r="B21" i="6"/>
  <c r="E21" i="6" s="1"/>
  <c r="B16" i="6"/>
  <c r="E16" i="6" s="1"/>
  <c r="B22" i="6"/>
  <c r="E22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<sst xmlns="http://schemas.openxmlformats.org/spreadsheetml/2006/main" count="9911" uniqueCount="1837">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</sst>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b/>
      <sz val="14"/>
      <color rgb="FF7F7F7F"/>
      <name val="Verdana"/>
      <family val="2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0" fontId="0" fillId="37" borderId="0" xfId="0" applyFill="1" applyBorder="1"/>
    <xf numFmtId="0" fontId="0" fillId="37" borderId="0" xfId="0" applyFill="1" applyBorder="1" applyAlignment="1"/>
    <xf numFmtId="0" fontId="22" fillId="37" borderId="0" xfId="0" applyFont="1" applyFill="1" applyBorder="1" applyAlignment="1">
      <alignment horizontal="left" vertical="center"/>
    </xf>
    <xf numFmtId="167" fontId="23" fillId="37" borderId="0" xfId="0" applyNumberFormat="1" applyFont="1" applyFill="1" applyBorder="1"/>
    <xf numFmtId="0" fontId="24" fillId="37" borderId="0" xfId="0" applyFont="1" applyFill="1" applyBorder="1"/>
    <xf numFmtId="0" fontId="18" fillId="37" borderId="10" xfId="0" applyFont="1" applyFill="1" applyBorder="1"/>
    <xf numFmtId="0" fontId="18" fillId="37" borderId="10" xfId="0" applyFont="1" applyFill="1" applyBorder="1" applyAlignment="1">
      <alignment horizontal="centerContinuous"/>
    </xf>
    <xf numFmtId="0" fontId="0" fillId="37" borderId="10" xfId="0" applyFill="1" applyBorder="1"/>
    <xf numFmtId="2" fontId="0" fillId="37" borderId="10" xfId="0" applyNumberFormat="1" applyFill="1" applyBorder="1"/>
    <xf numFmtId="167" fontId="19" fillId="37" borderId="13" xfId="0" applyNumberFormat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5092048"/>
        <c:axId val="-1555093680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5093136"/>
        <c:axId val="-1555097488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5093136"/>
        <c:axId val="-1555097488"/>
      </c:lineChart>
      <c:catAx>
        <c:axId val="-155509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555093680"/>
        <c:crosses val="autoZero"/>
        <c:auto val="1"/>
        <c:lblAlgn val="ctr"/>
        <c:lblOffset val="100"/>
        <c:noMultiLvlLbl val="0"/>
      </c:catAx>
      <c:valAx>
        <c:axId val="-155509368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-1555092048"/>
        <c:crosses val="autoZero"/>
        <c:crossBetween val="between"/>
        <c:majorUnit val="0.1"/>
      </c:valAx>
      <c:valAx>
        <c:axId val="-155509748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-1555093136"/>
        <c:crosses val="max"/>
        <c:crossBetween val="between"/>
      </c:valAx>
      <c:catAx>
        <c:axId val="-155509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155509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-1555098032"/>
        <c:axId val="-1555095312"/>
      </c:barChart>
      <c:catAx>
        <c:axId val="-15550980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555095312"/>
        <c:crosses val="autoZero"/>
        <c:auto val="1"/>
        <c:lblAlgn val="ctr"/>
        <c:lblOffset val="100"/>
        <c:noMultiLvlLbl val="0"/>
      </c:catAx>
      <c:valAx>
        <c:axId val="-1555095312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-1555098032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Calculation!$D$54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495780640"/>
        <c:axId val="-1495780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Calculation!$B$54</c15:sqref>
                        </c15:formulaRef>
                      </c:ext>
                    </c:extLst>
                    <c:strCache>
                      <c:ptCount val="1"/>
                      <c:pt idx="0">
                        <c:v>Total Call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</c:v>
                      </c:pt>
                      <c:pt idx="1">
                        <c:v>71</c:v>
                      </c:pt>
                      <c:pt idx="2">
                        <c:v>77</c:v>
                      </c:pt>
                      <c:pt idx="3">
                        <c:v>74</c:v>
                      </c:pt>
                      <c:pt idx="4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Calculation!$C$54</c15:sqref>
                        </c15:formulaRef>
                      </c:ext>
                    </c:extLst>
                    <c:strCache>
                      <c:ptCount val="1"/>
                      <c:pt idx="0">
                        <c:v>Call Answered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Calculation!$C$55:$C$59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61</c:v>
                      </c:pt>
                      <c:pt idx="2">
                        <c:v>64</c:v>
                      </c:pt>
                      <c:pt idx="3">
                        <c:v>51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Calculation!$E$54</c:f>
              <c:strCache>
                <c:ptCount val="1"/>
                <c:pt idx="0">
                  <c:v>SLA Limit</c:v>
                </c:pt>
              </c:strCache>
            </c:strRef>
          </c:tx>
          <c:spPr>
            <a:ln w="952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5780640"/>
        <c:axId val="-1495780096"/>
      </c:lineChart>
      <c:catAx>
        <c:axId val="-14957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780096"/>
        <c:crosses val="autoZero"/>
        <c:auto val="1"/>
        <c:lblAlgn val="ctr"/>
        <c:lblOffset val="100"/>
        <c:noMultiLvlLbl val="0"/>
      </c:catAx>
      <c:valAx>
        <c:axId val="-149578009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780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Calculation!$E$44:$E$51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498025424"/>
        <c:axId val="-1498023792"/>
      </c:barChart>
      <c:catAx>
        <c:axId val="-1498025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023792"/>
        <c:crosses val="autoZero"/>
        <c:auto val="1"/>
        <c:lblAlgn val="ctr"/>
        <c:lblOffset val="100"/>
        <c:noMultiLvlLbl val="0"/>
      </c:catAx>
      <c:valAx>
        <c:axId val="-1498023792"/>
        <c:scaling>
          <c:orientation val="minMax"/>
          <c:max val="5"/>
          <c:min val="0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0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1905</xdr:colOff>
      <xdr:row>1</xdr:row>
      <xdr:rowOff>167642</xdr:rowOff>
    </xdr:from>
    <xdr:to>
      <xdr:col>4</xdr:col>
      <xdr:colOff>245580</xdr:colOff>
      <xdr:row>5</xdr:row>
      <xdr:rowOff>81915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2865" y="350522"/>
          <a:ext cx="2918295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68535" y="50863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184655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53340</xdr:colOff>
      <xdr:row>15</xdr:row>
      <xdr:rowOff>114299</xdr:rowOff>
    </xdr:from>
    <xdr:ext cx="6301739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114300" y="2773679"/>
          <a:ext cx="6301739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85726</xdr:colOff>
      <xdr:row>7</xdr:row>
      <xdr:rowOff>19049</xdr:rowOff>
    </xdr:from>
    <xdr:ext cx="5728334" cy="21717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4962526" y="1299209"/>
          <a:ext cx="5728334" cy="21717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30481</xdr:colOff>
      <xdr:row>16</xdr:row>
      <xdr:rowOff>114299</xdr:rowOff>
    </xdr:from>
    <xdr:ext cx="4274820" cy="25717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640081" y="3040379"/>
          <a:ext cx="427482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8</xdr:col>
      <xdr:colOff>1904</xdr:colOff>
      <xdr:row>28</xdr:row>
      <xdr:rowOff>63915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100963" y="2840355"/>
          <a:ext cx="5882641" cy="2268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76200</xdr:colOff>
      <xdr:row>8</xdr:row>
      <xdr:rowOff>30480</xdr:rowOff>
    </xdr:from>
    <xdr:to>
      <xdr:col>17</xdr:col>
      <xdr:colOff>304800</xdr:colOff>
      <xdr:row>15</xdr:row>
      <xdr:rowOff>167640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76200</xdr:colOff>
      <xdr:row>21</xdr:row>
      <xdr:rowOff>152400</xdr:rowOff>
    </xdr:from>
    <xdr:ext cx="184731" cy="264560"/>
    <xdr:sp macro="" textlink="">
      <xdr:nvSpPr>
        <xdr:cNvPr id="24" name="TextBox 23"/>
        <xdr:cNvSpPr txBox="1"/>
      </xdr:nvSpPr>
      <xdr:spPr>
        <a:xfrm>
          <a:off x="11049000" y="3992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W" sz="1100"/>
        </a:p>
      </xdr:txBody>
    </xdr:sp>
    <xdr:clientData/>
  </xdr:oneCellAnchor>
  <xdr:twoCellAnchor>
    <xdr:from>
      <xdr:col>8</xdr:col>
      <xdr:colOff>22860</xdr:colOff>
      <xdr:row>16</xdr:row>
      <xdr:rowOff>66675</xdr:rowOff>
    </xdr:from>
    <xdr:to>
      <xdr:col>17</xdr:col>
      <xdr:colOff>350520</xdr:colOff>
      <xdr:row>28</xdr:row>
      <xdr:rowOff>63915</xdr:rowOff>
    </xdr:to>
    <xdr:grpSp>
      <xdr:nvGrpSpPr>
        <xdr:cNvPr id="44" name="Group 43"/>
        <xdr:cNvGrpSpPr/>
      </xdr:nvGrpSpPr>
      <xdr:grpSpPr>
        <a:xfrm>
          <a:off x="6004560" y="2840355"/>
          <a:ext cx="5814060" cy="2268000"/>
          <a:chOff x="6004560" y="2840355"/>
          <a:chExt cx="5814060" cy="2268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00000000-0008-0000-0200-00001C000000}"/>
              </a:ext>
            </a:extLst>
          </xdr:cNvPr>
          <xdr:cNvSpPr/>
        </xdr:nvSpPr>
        <xdr:spPr>
          <a:xfrm>
            <a:off x="6004560" y="2840355"/>
            <a:ext cx="5806440" cy="226800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00000000-0008-0000-0200-00001D000000}"/>
              </a:ext>
            </a:extLst>
          </xdr:cNvPr>
          <xdr:cNvSpPr/>
        </xdr:nvSpPr>
        <xdr:spPr>
          <a:xfrm>
            <a:off x="6012180" y="2842260"/>
            <a:ext cx="5806440" cy="31242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SLA</a:t>
            </a:r>
            <a:r>
              <a:rPr lang="en-US" sz="1600" b="1" baseline="0"/>
              <a:t> LIMITS</a:t>
            </a:r>
            <a:endParaRPr lang="en-US" sz="1600" b="1"/>
          </a:p>
        </xdr:txBody>
      </xdr:sp>
      <xdr:sp macro="" textlink="Calculation!B12">
        <xdr:nvSpPr>
          <xdr:cNvPr id="27" name="TextBox 26"/>
          <xdr:cNvSpPr txBox="1"/>
        </xdr:nvSpPr>
        <xdr:spPr>
          <a:xfrm>
            <a:off x="10736580" y="4358640"/>
            <a:ext cx="800100" cy="4800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F369F65-9161-4AB4-B215-8C01035BD302}" type="TxLink">
              <a:rPr lang="en-US" sz="2800" b="1" i="0" u="none" strike="noStrike">
                <a:solidFill>
                  <a:srgbClr val="FF0000"/>
                </a:solidFill>
                <a:latin typeface="Calibri"/>
                <a:cs typeface="Calibri"/>
              </a:rPr>
              <a:t>106</a:t>
            </a:fld>
            <a:endParaRPr lang="en-ZW" sz="2800" b="1">
              <a:solidFill>
                <a:srgbClr val="FF0000"/>
              </a:solidFill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6370320" y="3436620"/>
            <a:ext cx="4046220" cy="5486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chemeClr val="dk1"/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Calls answered in</a:t>
            </a:r>
            <a:r>
              <a:rPr lang="en-US" sz="1400" b="1" baseline="0">
                <a:solidFill>
                  <a:schemeClr val="dk1"/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less than </a:t>
            </a:r>
            <a:r>
              <a:rPr lang="en-US" sz="1400" b="1">
                <a:solidFill>
                  <a:schemeClr val="dk1"/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180 Seconds:</a:t>
            </a:r>
            <a:endParaRPr lang="en-ZW" sz="140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  <a:p>
            <a:endParaRPr lang="en-ZW" sz="14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6370320" y="4358640"/>
            <a:ext cx="3779520" cy="5943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chemeClr val="dk1"/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Calls with satisfaction score less than 3:</a:t>
            </a:r>
            <a:endParaRPr lang="en-ZW" sz="140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  <a:p>
            <a:endParaRPr lang="en-ZW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xdr:txBody>
      </xdr:sp>
      <xdr:sp macro="" textlink="Calculation!B11">
        <xdr:nvSpPr>
          <xdr:cNvPr id="30" name="TextBox 29"/>
          <xdr:cNvSpPr txBox="1"/>
        </xdr:nvSpPr>
        <xdr:spPr>
          <a:xfrm>
            <a:off x="10546080" y="3436620"/>
            <a:ext cx="1082040" cy="533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EA03BEC-9D89-49FC-A654-A0660539C6CB}" type="TxLink">
              <a:rPr lang="en-US" sz="2800" b="1" i="0" u="none" strike="noStrike">
                <a:solidFill>
                  <a:schemeClr val="accent6"/>
                </a:solidFill>
                <a:latin typeface="Calibri"/>
                <a:cs typeface="Calibri"/>
              </a:rPr>
              <a:t>38.7%</a:t>
            </a:fld>
            <a:endParaRPr lang="en-ZW" sz="2800" b="1">
              <a:solidFill>
                <a:schemeClr val="accent6"/>
              </a:solidFill>
            </a:endParaRPr>
          </a:p>
        </xdr:txBody>
      </xdr:sp>
    </xdr:grpSp>
    <xdr:clientData/>
  </xdr:twoCellAnchor>
  <xdr:twoCellAnchor>
    <xdr:from>
      <xdr:col>1</xdr:col>
      <xdr:colOff>22860</xdr:colOff>
      <xdr:row>18</xdr:row>
      <xdr:rowOff>15240</xdr:rowOff>
    </xdr:from>
    <xdr:to>
      <xdr:col>7</xdr:col>
      <xdr:colOff>586740</xdr:colOff>
      <xdr:row>28</xdr:row>
      <xdr:rowOff>38100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1</xdr:row>
      <xdr:rowOff>160021</xdr:rowOff>
    </xdr:from>
    <xdr:to>
      <xdr:col>3</xdr:col>
      <xdr:colOff>907919</xdr:colOff>
      <xdr:row>5</xdr:row>
      <xdr:rowOff>160020</xdr:rowOff>
    </xdr:to>
    <xdr:grpSp>
      <xdr:nvGrpSpPr>
        <xdr:cNvPr id="41" name="Group 40"/>
        <xdr:cNvGrpSpPr/>
      </xdr:nvGrpSpPr>
      <xdr:grpSpPr>
        <a:xfrm>
          <a:off x="76199" y="342901"/>
          <a:ext cx="2919600" cy="731519"/>
          <a:chOff x="76199" y="342901"/>
          <a:chExt cx="2919600" cy="731519"/>
        </a:xfrm>
      </xdr:grpSpPr>
      <xdr:sp macro="" textlink="">
        <xdr:nvSpPr>
          <xdr:cNvPr id="15" name="Rounded Rectangle 14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76199" y="365760"/>
            <a:ext cx="2919600" cy="644400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4446" y="342901"/>
            <a:ext cx="1079086" cy="323116"/>
          </a:xfrm>
          <a:prstGeom prst="rect">
            <a:avLst/>
          </a:prstGeom>
        </xdr:spPr>
      </xdr:pic>
      <xdr:sp macro="" textlink="Calculation!B4">
        <xdr:nvSpPr>
          <xdr:cNvPr id="32" name="TextBox 31"/>
          <xdr:cNvSpPr txBox="1"/>
        </xdr:nvSpPr>
        <xdr:spPr>
          <a:xfrm>
            <a:off x="1028699" y="601980"/>
            <a:ext cx="830580" cy="472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557EB1F-CB5B-4A88-8A40-63E4D4279C5A}" type="TxLink">
              <a:rPr lang="en-US" sz="2800" b="1" i="0" u="none" strike="noStrike">
                <a:solidFill>
                  <a:srgbClr val="C00000"/>
                </a:solidFill>
                <a:latin typeface="Calibri"/>
                <a:cs typeface="Calibri"/>
              </a:rPr>
              <a:t>370</a:t>
            </a:fld>
            <a:endParaRPr lang="en-ZW" sz="2800" b="1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3</xdr:col>
      <xdr:colOff>905315</xdr:colOff>
      <xdr:row>1</xdr:row>
      <xdr:rowOff>167641</xdr:rowOff>
    </xdr:from>
    <xdr:to>
      <xdr:col>7</xdr:col>
      <xdr:colOff>540695</xdr:colOff>
      <xdr:row>5</xdr:row>
      <xdr:rowOff>95760</xdr:rowOff>
    </xdr:to>
    <xdr:grpSp>
      <xdr:nvGrpSpPr>
        <xdr:cNvPr id="42" name="Group 41"/>
        <xdr:cNvGrpSpPr/>
      </xdr:nvGrpSpPr>
      <xdr:grpSpPr>
        <a:xfrm>
          <a:off x="2993195" y="350521"/>
          <a:ext cx="2919600" cy="659639"/>
          <a:chOff x="2825555" y="350521"/>
          <a:chExt cx="2919600" cy="659639"/>
        </a:xfrm>
      </xdr:grpSpPr>
      <xdr:sp macro="" textlink="">
        <xdr:nvSpPr>
          <xdr:cNvPr id="16" name="Rounded Rectangle 15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2825555" y="365760"/>
            <a:ext cx="2919600" cy="644400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026591" y="350521"/>
            <a:ext cx="2365453" cy="323116"/>
          </a:xfrm>
          <a:prstGeom prst="rect">
            <a:avLst/>
          </a:prstGeom>
        </xdr:spPr>
      </xdr:pic>
      <xdr:sp macro="" textlink="Calculation!B6">
        <xdr:nvSpPr>
          <xdr:cNvPr id="33" name="TextBox 32"/>
          <xdr:cNvSpPr txBox="1"/>
        </xdr:nvSpPr>
        <xdr:spPr>
          <a:xfrm>
            <a:off x="3607337" y="563880"/>
            <a:ext cx="120396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1E0260D-5E4C-4C7F-B34E-82CDD9D55AC8}" type="TxLink">
              <a:rPr lang="en-US" sz="2800" b="1" i="0" u="none" strike="noStrike">
                <a:solidFill>
                  <a:srgbClr val="C00000"/>
                </a:solidFill>
                <a:latin typeface="Calibri"/>
                <a:cs typeface="Calibri"/>
              </a:rPr>
              <a:t>52.1</a:t>
            </a:fld>
            <a:endParaRPr lang="en-ZW" sz="2800" b="1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7</xdr:col>
      <xdr:colOff>541019</xdr:colOff>
      <xdr:row>1</xdr:row>
      <xdr:rowOff>167641</xdr:rowOff>
    </xdr:from>
    <xdr:to>
      <xdr:col>12</xdr:col>
      <xdr:colOff>412619</xdr:colOff>
      <xdr:row>5</xdr:row>
      <xdr:rowOff>95760</xdr:rowOff>
    </xdr:to>
    <xdr:grpSp>
      <xdr:nvGrpSpPr>
        <xdr:cNvPr id="40" name="Group 39"/>
        <xdr:cNvGrpSpPr/>
      </xdr:nvGrpSpPr>
      <xdr:grpSpPr>
        <a:xfrm>
          <a:off x="5913119" y="350521"/>
          <a:ext cx="2919600" cy="659639"/>
          <a:chOff x="5608319" y="350521"/>
          <a:chExt cx="2919600" cy="659639"/>
        </a:xfrm>
      </xdr:grpSpPr>
      <xdr:sp macro="" textlink="">
        <xdr:nvSpPr>
          <xdr:cNvPr id="17" name="Rounded Rectangle 1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5608319" y="365760"/>
            <a:ext cx="2919600" cy="644400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128751" y="350521"/>
            <a:ext cx="1335140" cy="323116"/>
          </a:xfrm>
          <a:prstGeom prst="rect">
            <a:avLst/>
          </a:prstGeom>
        </xdr:spPr>
      </xdr:pic>
      <xdr:sp macro="" textlink="Calculation!B7">
        <xdr:nvSpPr>
          <xdr:cNvPr id="34" name="TextBox 33"/>
          <xdr:cNvSpPr txBox="1"/>
        </xdr:nvSpPr>
        <xdr:spPr>
          <a:xfrm>
            <a:off x="6228631" y="518160"/>
            <a:ext cx="1135380" cy="464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9DA5EC2-9F4A-4B21-869D-6D083AF1A16C}" type="TxLink">
              <a:rPr lang="en-US" sz="2800" b="1" i="0" u="none" strike="noStrike">
                <a:solidFill>
                  <a:srgbClr val="C00000"/>
                </a:solidFill>
                <a:latin typeface="Calibri"/>
                <a:cs typeface="Calibri"/>
              </a:rPr>
              <a:t>21.1%</a:t>
            </a:fld>
            <a:endParaRPr lang="en-ZW" sz="2800" b="1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12</xdr:col>
      <xdr:colOff>404124</xdr:colOff>
      <xdr:row>2</xdr:row>
      <xdr:rowOff>0</xdr:rowOff>
    </xdr:from>
    <xdr:to>
      <xdr:col>17</xdr:col>
      <xdr:colOff>275724</xdr:colOff>
      <xdr:row>5</xdr:row>
      <xdr:rowOff>95760</xdr:rowOff>
    </xdr:to>
    <xdr:grpSp>
      <xdr:nvGrpSpPr>
        <xdr:cNvPr id="43" name="Group 42"/>
        <xdr:cNvGrpSpPr/>
      </xdr:nvGrpSpPr>
      <xdr:grpSpPr>
        <a:xfrm>
          <a:off x="8824224" y="365760"/>
          <a:ext cx="2919600" cy="644400"/>
          <a:chOff x="8626104" y="381000"/>
          <a:chExt cx="2919600" cy="644400"/>
        </a:xfrm>
      </xdr:grpSpPr>
      <xdr:sp macro="" textlink="">
        <xdr:nvSpPr>
          <xdr:cNvPr id="18" name="Rounded Rectangle 17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8626104" y="381000"/>
            <a:ext cx="2919600" cy="644400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250680" y="403861"/>
            <a:ext cx="1670449" cy="323116"/>
          </a:xfrm>
          <a:prstGeom prst="rect">
            <a:avLst/>
          </a:prstGeom>
        </xdr:spPr>
      </xdr:pic>
      <xdr:sp macro="" textlink="Calculation!B8">
        <xdr:nvSpPr>
          <xdr:cNvPr id="35" name="TextBox 34"/>
          <xdr:cNvSpPr txBox="1"/>
        </xdr:nvSpPr>
        <xdr:spPr>
          <a:xfrm>
            <a:off x="9422964" y="556260"/>
            <a:ext cx="131064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5FAF5BD-16DD-4F8A-948F-38C884F7B709}" type="TxLink">
              <a:rPr lang="en-US" sz="2800" b="1" i="0" u="none" strike="noStrike">
                <a:solidFill>
                  <a:srgbClr val="C00000"/>
                </a:solidFill>
                <a:latin typeface="Calibri"/>
                <a:cs typeface="Calibri"/>
              </a:rPr>
              <a:t>0.098</a:t>
            </a:fld>
            <a:endParaRPr lang="en-ZW" sz="2800" b="1">
              <a:solidFill>
                <a:srgbClr val="C00000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topLeftCell="A17" zoomScale="80" zoomScaleNormal="80" workbookViewId="0"/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2" workbookViewId="0">
      <selection activeCell="E16" sqref="E16:E23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  <col min="13" max="13" width="12.33203125" customWidth="1"/>
    <col min="14" max="14" width="14.109375" customWidth="1"/>
    <col min="15" max="15" width="13.6640625" customWidth="1"/>
    <col min="16" max="16" width="19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1788</v>
      </c>
      <c r="B16" s="3">
        <f>SUMPRODUCT((Data[Column1]=TRUE)*(Data[Agent]=A16))</f>
        <v>54</v>
      </c>
      <c r="C16" s="3">
        <f>SUMPRODUCT((Data[Column1]=TRUE)*(Data[Agent]=A16)*(Data[Answered (Y/N)]="Y"))</f>
        <v>37</v>
      </c>
      <c r="D16" s="3">
        <f>SUMPRODUCT((Data[Column1]=TRUE)*(Data[Agent]=A16),(Data[Speed of Answer]))/C16</f>
        <v>77.486486486486484</v>
      </c>
      <c r="E16" s="3">
        <f>SUMPRODUCT((Data[Column1]=TRUE)*(Data[Agent]=A16)*(Data[Resolved]="Y"))/B16</f>
        <v>0.68518518518518523</v>
      </c>
      <c r="F16" s="3">
        <f>SUMPRODUCT((Data[Column1]=TRUE)*(Data[Agent]=A16)*(Data[Resolved]="Y"))</f>
        <v>37</v>
      </c>
      <c r="G16" s="3"/>
      <c r="H16" s="34">
        <f>INDEX($B$16:$E$23,ROWS($G$16:G16),$B$2)</f>
        <v>0.68518518518518523</v>
      </c>
      <c r="I16" s="35">
        <f>H16+ROWS($H$16:H16)/1000000</f>
        <v>0.68518618518518526</v>
      </c>
      <c r="J16" s="36">
        <f>IF($B$2=3,SMALL($I$16:$I$23,ROWS($I$16:I16)),LARGE($I$16:$I$23,ROWS($I$16:I16)))</f>
        <v>0.77143657142857147</v>
      </c>
      <c r="K16" s="34">
        <f>MATCH(J16,$I$16:$I$23,0)</f>
        <v>8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1793</v>
      </c>
      <c r="B17" s="3">
        <f>SUMPRODUCT((Data[Column1]=TRUE)*(Data[Agent]=A17))</f>
        <v>53</v>
      </c>
      <c r="C17" s="3">
        <f>SUMPRODUCT((Data[Column1]=TRUE)*(Data[Agent]=A17)*(Data[Answered (Y/N)]="Y"))</f>
        <v>47</v>
      </c>
      <c r="D17" s="3">
        <f>SUMPRODUCT((Data[Column1]=TRUE)*(Data[Agent]=A17),(Data[Speed of Answer]))/C17</f>
        <v>67.872340425531917</v>
      </c>
      <c r="E17" s="3">
        <f>SUMPRODUCT((Data[Column1]=TRUE)*(Data[Agent]=A17)*(Data[Resolved]="Y"))/B17</f>
        <v>0.75471698113207553</v>
      </c>
      <c r="F17" s="3">
        <f>SUMPRODUCT((Data[Column1]=TRUE)*(Data[Agent]=A17)*(Data[Resolved]="Y"))</f>
        <v>40</v>
      </c>
      <c r="G17" s="3"/>
      <c r="H17" s="34">
        <f>INDEX($B$16:$E$23,ROWS($G$16:G17),$B$2)</f>
        <v>0.75471698113207553</v>
      </c>
      <c r="I17" s="35">
        <f>H17+ROWS($H$16:H17)/1000000</f>
        <v>0.75471898113207547</v>
      </c>
      <c r="J17" s="36">
        <f>IF($B$2=3,SMALL($I$16:$I$23,ROWS($I$16:I17)),LARGE($I$16:$I$23,ROWS($I$16:I17)))</f>
        <v>0.75471898113207547</v>
      </c>
      <c r="K17" s="34">
        <f t="shared" ref="K17:K23" si="0">MATCH(J17,$I$16:$I$23,0)</f>
        <v>2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1792</v>
      </c>
      <c r="B18" s="3">
        <f>SUMPRODUCT((Data[Column1]=TRUE)*(Data[Agent]=A18))</f>
        <v>50</v>
      </c>
      <c r="C18" s="3">
        <f>SUMPRODUCT((Data[Column1]=TRUE)*(Data[Agent]=A18)*(Data[Answered (Y/N)]="Y"))</f>
        <v>41</v>
      </c>
      <c r="D18" s="3">
        <f>SUMPRODUCT((Data[Column1]=TRUE)*(Data[Agent]=A18),(Data[Speed of Answer]))/C18</f>
        <v>67.682926829268297</v>
      </c>
      <c r="E18" s="3">
        <f>SUMPRODUCT((Data[Column1]=TRUE)*(Data[Agent]=A18)*(Data[Resolved]="Y"))/B18</f>
        <v>0.72</v>
      </c>
      <c r="F18" s="3">
        <f>SUMPRODUCT((Data[Column1]=TRUE)*(Data[Agent]=A18)*(Data[Resolved]="Y"))</f>
        <v>36</v>
      </c>
      <c r="G18" s="3"/>
      <c r="H18" s="34">
        <f>INDEX($B$16:$E$23,ROWS($G$16:G18),$B$2)</f>
        <v>0.72</v>
      </c>
      <c r="I18" s="35">
        <f>H18+ROWS($H$16:H18)/1000000</f>
        <v>0.72000299999999995</v>
      </c>
      <c r="J18" s="36">
        <f>IF($B$2=3,SMALL($I$16:$I$23,ROWS($I$16:I18)),LARGE($I$16:$I$23,ROWS($I$16:I18)))</f>
        <v>0.72000299999999995</v>
      </c>
      <c r="K18" s="34">
        <f t="shared" si="0"/>
        <v>3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1787</v>
      </c>
      <c r="B19" s="3">
        <f>SUMPRODUCT((Data[Column1]=TRUE)*(Data[Agent]=A19))</f>
        <v>49</v>
      </c>
      <c r="C19" s="3">
        <f>SUMPRODUCT((Data[Column1]=TRUE)*(Data[Agent]=A19)*(Data[Answered (Y/N)]="Y"))</f>
        <v>40</v>
      </c>
      <c r="D19" s="3">
        <f>SUMPRODUCT((Data[Column1]=TRUE)*(Data[Agent]=A19),(Data[Speed of Answer]))/C19</f>
        <v>68.275000000000006</v>
      </c>
      <c r="E19" s="3">
        <f>SUMPRODUCT((Data[Column1]=TRUE)*(Data[Agent]=A19)*(Data[Resolved]="Y"))/B19</f>
        <v>0.69387755102040816</v>
      </c>
      <c r="F19" s="3">
        <f>SUMPRODUCT((Data[Column1]=TRUE)*(Data[Agent]=A19)*(Data[Resolved]="Y"))</f>
        <v>34</v>
      </c>
      <c r="G19" s="3"/>
      <c r="H19" s="34">
        <f>INDEX($B$16:$E$23,ROWS($G$16:G19),$B$2)</f>
        <v>0.69387755102040816</v>
      </c>
      <c r="I19" s="35">
        <f>H19+ROWS($H$16:H19)/1000000</f>
        <v>0.69388155102040816</v>
      </c>
      <c r="J19" s="36">
        <f>IF($B$2=3,SMALL($I$16:$I$23,ROWS($I$16:I19)),LARGE($I$16:$I$23,ROWS($I$16:I19)))</f>
        <v>0.71111711111111109</v>
      </c>
      <c r="K19" s="34">
        <f t="shared" si="0"/>
        <v>6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1789</v>
      </c>
      <c r="B20" s="3">
        <f>SUMPRODUCT((Data[Column1]=TRUE)*(Data[Agent]=A20))</f>
        <v>45</v>
      </c>
      <c r="C20" s="3">
        <f>SUMPRODUCT((Data[Column1]=TRUE)*(Data[Agent]=A20)*(Data[Answered (Y/N)]="Y"))</f>
        <v>34</v>
      </c>
      <c r="D20" s="3">
        <f>SUMPRODUCT((Data[Column1]=TRUE)*(Data[Agent]=A20),(Data[Speed of Answer]))/C20</f>
        <v>63.088235294117645</v>
      </c>
      <c r="E20" s="3">
        <f>SUMPRODUCT((Data[Column1]=TRUE)*(Data[Agent]=A20)*(Data[Resolved]="Y"))/B20</f>
        <v>0.62222222222222223</v>
      </c>
      <c r="F20" s="3">
        <f>SUMPRODUCT((Data[Column1]=TRUE)*(Data[Agent]=A20)*(Data[Resolved]="Y"))</f>
        <v>28</v>
      </c>
      <c r="G20" s="3"/>
      <c r="H20" s="34">
        <f>INDEX($B$16:$E$23,ROWS($G$16:G20),$B$2)</f>
        <v>0.62222222222222223</v>
      </c>
      <c r="I20" s="35">
        <f>H20+ROWS($H$16:H20)/1000000</f>
        <v>0.62222722222222226</v>
      </c>
      <c r="J20" s="36">
        <f>IF($B$2=3,SMALL($I$16:$I$23,ROWS($I$16:I20)),LARGE($I$16:$I$23,ROWS($I$16:I20)))</f>
        <v>0.69388155102040816</v>
      </c>
      <c r="K20" s="34">
        <f t="shared" si="0"/>
        <v>4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1791</v>
      </c>
      <c r="B21" s="3">
        <f>SUMPRODUCT((Data[Column1]=TRUE)*(Data[Agent]=A21))</f>
        <v>45</v>
      </c>
      <c r="C21" s="3">
        <f>SUMPRODUCT((Data[Column1]=TRUE)*(Data[Agent]=A21)*(Data[Answered (Y/N)]="Y"))</f>
        <v>35</v>
      </c>
      <c r="D21" s="3">
        <f>SUMPRODUCT((Data[Column1]=TRUE)*(Data[Agent]=A21),(Data[Speed of Answer]))/C21</f>
        <v>56.4</v>
      </c>
      <c r="E21" s="3">
        <f>SUMPRODUCT((Data[Column1]=TRUE)*(Data[Agent]=A21)*(Data[Resolved]="Y"))/B21</f>
        <v>0.71111111111111114</v>
      </c>
      <c r="F21" s="3">
        <f>SUMPRODUCT((Data[Column1]=TRUE)*(Data[Agent]=A21)*(Data[Resolved]="Y"))</f>
        <v>32</v>
      </c>
      <c r="G21" s="3"/>
      <c r="H21" s="34">
        <f>INDEX($B$16:$E$23,ROWS($G$16:G21),$B$2)</f>
        <v>0.71111111111111114</v>
      </c>
      <c r="I21" s="35">
        <f>H21+ROWS($H$16:H21)/1000000</f>
        <v>0.71111711111111109</v>
      </c>
      <c r="J21" s="36">
        <f>IF($B$2=3,SMALL($I$16:$I$23,ROWS($I$16:I21)),LARGE($I$16:$I$23,ROWS($I$16:I21)))</f>
        <v>0.68518618518518526</v>
      </c>
      <c r="K21" s="34">
        <f t="shared" si="0"/>
        <v>1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1790</v>
      </c>
      <c r="B22" s="3">
        <f>SUMPRODUCT((Data[Column1]=TRUE)*(Data[Agent]=A22))</f>
        <v>39</v>
      </c>
      <c r="C22" s="3">
        <f>SUMPRODUCT((Data[Column1]=TRUE)*(Data[Agent]=A22)*(Data[Answered (Y/N)]="Y"))</f>
        <v>28</v>
      </c>
      <c r="D22" s="3">
        <f>SUMPRODUCT((Data[Column1]=TRUE)*(Data[Agent]=A22),(Data[Speed of Answer]))/C22</f>
        <v>68.178571428571431</v>
      </c>
      <c r="E22" s="3">
        <f>SUMPRODUCT((Data[Column1]=TRUE)*(Data[Agent]=A22)*(Data[Resolved]="Y"))/B22</f>
        <v>0.64102564102564108</v>
      </c>
      <c r="F22" s="3">
        <f>SUMPRODUCT((Data[Column1]=TRUE)*(Data[Agent]=A22)*(Data[Resolved]="Y"))</f>
        <v>25</v>
      </c>
      <c r="G22" s="3"/>
      <c r="H22" s="34">
        <f>INDEX($B$16:$E$23,ROWS($G$16:G22),$B$2)</f>
        <v>0.64102564102564108</v>
      </c>
      <c r="I22" s="35">
        <f>H22+ROWS($H$16:H22)/1000000</f>
        <v>0.64103264102564106</v>
      </c>
      <c r="J22" s="36">
        <f>IF($B$2=3,SMALL($I$16:$I$23,ROWS($I$16:I22)),LARGE($I$16:$I$23,ROWS($I$16:I22)))</f>
        <v>0.64103264102564106</v>
      </c>
      <c r="K22" s="34">
        <f t="shared" si="0"/>
        <v>7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1794</v>
      </c>
      <c r="B23" s="3">
        <f>SUMPRODUCT((Data[Column1]=TRUE)*(Data[Agent]=A23))</f>
        <v>35</v>
      </c>
      <c r="C23" s="3">
        <f>SUMPRODUCT((Data[Column1]=TRUE)*(Data[Agent]=A23)*(Data[Answered (Y/N)]="Y"))</f>
        <v>30</v>
      </c>
      <c r="D23" s="3">
        <f>SUMPRODUCT((Data[Column1]=TRUE)*(Data[Agent]=A23),(Data[Speed of Answer]))/C23</f>
        <v>55.733333333333334</v>
      </c>
      <c r="E23" s="3">
        <f>SUMPRODUCT((Data[Column1]=TRUE)*(Data[Agent]=A23)*(Data[Resolved]="Y"))/B23</f>
        <v>0.77142857142857146</v>
      </c>
      <c r="F23" s="3">
        <f>SUMPRODUCT((Data[Column1]=TRUE)*(Data[Agent]=A23)*(Data[Resolved]="Y"))</f>
        <v>27</v>
      </c>
      <c r="G23" s="3"/>
      <c r="H23" s="34">
        <f>INDEX($B$16:$E$23,ROWS($G$16:G23),$B$2)</f>
        <v>0.77142857142857146</v>
      </c>
      <c r="I23" s="35">
        <f>H23+ROWS($H$16:H23)/1000000</f>
        <v>0.77143657142857147</v>
      </c>
      <c r="J23" s="36">
        <f>IF($B$2=3,SMALL($I$16:$I$23,ROWS($I$16:I23)),LARGE($I$16:$I$23,ROWS($I$16:I23)))</f>
        <v>0.62222722222222226</v>
      </c>
      <c r="K23" s="34">
        <f t="shared" si="0"/>
        <v>5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sortState ref="A16:F23">
    <sortCondition descending="1" ref="B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zoomScaleNormal="100" workbookViewId="0">
      <selection activeCell="C8" sqref="C8:D15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R26"/>
  <sheetViews>
    <sheetView showGridLines="0" tabSelected="1" workbookViewId="0">
      <selection activeCell="S12" sqref="S12"/>
    </sheetView>
  </sheetViews>
  <sheetFormatPr defaultRowHeight="14.4" x14ac:dyDescent="0.3"/>
  <cols>
    <col min="1" max="1" width="1.33203125" customWidth="1"/>
    <col min="2" max="5" width="14.5546875" style="40" customWidth="1"/>
    <col min="6" max="6" width="9.88671875" style="40" bestFit="1" customWidth="1"/>
    <col min="7" max="7" width="8.88671875" style="40" customWidth="1"/>
    <col min="8" max="18" width="8.88671875" style="40"/>
  </cols>
  <sheetData>
    <row r="7" spans="2:11" ht="2.4" customHeight="1" x14ac:dyDescent="0.3"/>
    <row r="8" spans="2:11" x14ac:dyDescent="0.3">
      <c r="B8" s="45" t="s">
        <v>1799</v>
      </c>
      <c r="C8" s="45" t="s">
        <v>1797</v>
      </c>
      <c r="D8" s="45" t="s">
        <v>1798</v>
      </c>
      <c r="E8" s="46" t="s">
        <v>1801</v>
      </c>
      <c r="F8" s="46" t="s">
        <v>1800</v>
      </c>
      <c r="G8" s="46"/>
      <c r="H8" s="46" t="s">
        <v>1811</v>
      </c>
    </row>
    <row r="9" spans="2:11" x14ac:dyDescent="0.3">
      <c r="B9" s="47" t="s">
        <v>1788</v>
      </c>
      <c r="C9" s="3">
        <f>SUMPRODUCT((Data[Column1]=TRUE)*(Data[Agent]=B9))</f>
        <v>54</v>
      </c>
      <c r="D9" s="3">
        <f>SUMPRODUCT((Data[Column1]=TRUE)*(Data[Agent]=B9)*(Data[Answered (Y/N)]="Y"))</f>
        <v>37</v>
      </c>
      <c r="E9" s="26">
        <f>SUMPRODUCT((Data[Column1]=TRUE)*(Data[Agent]=B9),(Data[Speed of Answer]))/D9</f>
        <v>77.486486486486484</v>
      </c>
      <c r="F9" s="13">
        <f>SUMPRODUCT((Data[Column1]=TRUE)*(Data[Agent]=B9)*(Data[Resolved]="Y"))/C9</f>
        <v>0.68518518518518523</v>
      </c>
      <c r="G9" s="49">
        <v>0.68518518518518523</v>
      </c>
      <c r="H9" s="48"/>
    </row>
    <row r="10" spans="2:11" x14ac:dyDescent="0.3">
      <c r="B10" s="47" t="s">
        <v>1793</v>
      </c>
      <c r="C10" s="3">
        <f>SUMPRODUCT((Data[Column1]=TRUE)*(Data[Agent]=B10))</f>
        <v>53</v>
      </c>
      <c r="D10" s="3">
        <f>SUMPRODUCT((Data[Column1]=TRUE)*(Data[Agent]=B10)*(Data[Answered (Y/N)]="Y"))</f>
        <v>47</v>
      </c>
      <c r="E10" s="26">
        <f>SUMPRODUCT((Data[Column1]=TRUE)*(Data[Agent]=B10),(Data[Speed of Answer]))/D10</f>
        <v>67.872340425531917</v>
      </c>
      <c r="F10" s="13">
        <f>SUMPRODUCT((Data[Column1]=TRUE)*(Data[Agent]=B10)*(Data[Resolved]="Y"))/C10</f>
        <v>0.75471698113207553</v>
      </c>
      <c r="G10" s="49">
        <v>0.75471698113207553</v>
      </c>
      <c r="H10" s="48"/>
    </row>
    <row r="11" spans="2:11" x14ac:dyDescent="0.3">
      <c r="B11" s="47" t="s">
        <v>1792</v>
      </c>
      <c r="C11" s="3">
        <f>SUMPRODUCT((Data[Column1]=TRUE)*(Data[Agent]=B11))</f>
        <v>50</v>
      </c>
      <c r="D11" s="3">
        <f>SUMPRODUCT((Data[Column1]=TRUE)*(Data[Agent]=B11)*(Data[Answered (Y/N)]="Y"))</f>
        <v>41</v>
      </c>
      <c r="E11" s="26">
        <f>SUMPRODUCT((Data[Column1]=TRUE)*(Data[Agent]=B11),(Data[Speed of Answer]))/D11</f>
        <v>67.682926829268297</v>
      </c>
      <c r="F11" s="13">
        <f>SUMPRODUCT((Data[Column1]=TRUE)*(Data[Agent]=B11)*(Data[Resolved]="Y"))/C11</f>
        <v>0.72</v>
      </c>
      <c r="G11" s="49">
        <v>0.72</v>
      </c>
      <c r="H11" s="48"/>
    </row>
    <row r="12" spans="2:11" x14ac:dyDescent="0.3">
      <c r="B12" s="47" t="s">
        <v>1787</v>
      </c>
      <c r="C12" s="3">
        <f>SUMPRODUCT((Data[Column1]=TRUE)*(Data[Agent]=B12))</f>
        <v>49</v>
      </c>
      <c r="D12" s="3">
        <f>SUMPRODUCT((Data[Column1]=TRUE)*(Data[Agent]=B12)*(Data[Answered (Y/N)]="Y"))</f>
        <v>40</v>
      </c>
      <c r="E12" s="26">
        <f>SUMPRODUCT((Data[Column1]=TRUE)*(Data[Agent]=B12),(Data[Speed of Answer]))/D12</f>
        <v>68.275000000000006</v>
      </c>
      <c r="F12" s="13">
        <f>SUMPRODUCT((Data[Column1]=TRUE)*(Data[Agent]=B12)*(Data[Resolved]="Y"))/C12</f>
        <v>0.69387755102040816</v>
      </c>
      <c r="G12" s="49">
        <v>0.69387755102040816</v>
      </c>
      <c r="H12" s="48"/>
    </row>
    <row r="13" spans="2:11" x14ac:dyDescent="0.3">
      <c r="B13" s="47" t="s">
        <v>1791</v>
      </c>
      <c r="C13" s="3">
        <f>SUMPRODUCT((Data[Column1]=TRUE)*(Data[Agent]=B13))</f>
        <v>45</v>
      </c>
      <c r="D13" s="3">
        <f>SUMPRODUCT((Data[Column1]=TRUE)*(Data[Agent]=B13)*(Data[Answered (Y/N)]="Y"))</f>
        <v>35</v>
      </c>
      <c r="E13" s="26">
        <f>SUMPRODUCT((Data[Column1]=TRUE)*(Data[Agent]=B13),(Data[Speed of Answer]))/D13</f>
        <v>56.4</v>
      </c>
      <c r="F13" s="13">
        <f>SUMPRODUCT((Data[Column1]=TRUE)*(Data[Agent]=B13)*(Data[Resolved]="Y"))/C13</f>
        <v>0.71111111111111114</v>
      </c>
      <c r="G13" s="49">
        <v>0.71111111111111114</v>
      </c>
      <c r="H13" s="48"/>
    </row>
    <row r="14" spans="2:11" x14ac:dyDescent="0.3">
      <c r="B14" s="47" t="s">
        <v>1789</v>
      </c>
      <c r="C14" s="3">
        <f>SUMPRODUCT((Data[Column1]=TRUE)*(Data[Agent]=B14))</f>
        <v>45</v>
      </c>
      <c r="D14" s="3">
        <f>SUMPRODUCT((Data[Column1]=TRUE)*(Data[Agent]=B14)*(Data[Answered (Y/N)]="Y"))</f>
        <v>34</v>
      </c>
      <c r="E14" s="26">
        <f>SUMPRODUCT((Data[Column1]=TRUE)*(Data[Agent]=B14),(Data[Speed of Answer]))/D14</f>
        <v>63.088235294117645</v>
      </c>
      <c r="F14" s="13">
        <f>SUMPRODUCT((Data[Column1]=TRUE)*(Data[Agent]=B14)*(Data[Resolved]="Y"))/C14</f>
        <v>0.62222222222222223</v>
      </c>
      <c r="G14" s="49">
        <v>0.62222222222222223</v>
      </c>
      <c r="H14" s="48"/>
    </row>
    <row r="15" spans="2:11" x14ac:dyDescent="0.3">
      <c r="B15" s="47" t="s">
        <v>1790</v>
      </c>
      <c r="C15" s="3">
        <f>SUMPRODUCT((Data[Column1]=TRUE)*(Data[Agent]=B15))</f>
        <v>39</v>
      </c>
      <c r="D15" s="3">
        <f>SUMPRODUCT((Data[Column1]=TRUE)*(Data[Agent]=B15)*(Data[Answered (Y/N)]="Y"))</f>
        <v>28</v>
      </c>
      <c r="E15" s="26">
        <f>SUMPRODUCT((Data[Column1]=TRUE)*(Data[Agent]=B15),(Data[Speed of Answer]))/D15</f>
        <v>68.178571428571431</v>
      </c>
      <c r="F15" s="13">
        <f>SUMPRODUCT((Data[Column1]=TRUE)*(Data[Agent]=B15)*(Data[Resolved]="Y"))/C15</f>
        <v>0.64102564102564108</v>
      </c>
      <c r="G15" s="49">
        <v>0.64102564102564108</v>
      </c>
      <c r="H15" s="48"/>
    </row>
    <row r="16" spans="2:11" x14ac:dyDescent="0.3">
      <c r="B16" s="47" t="s">
        <v>1794</v>
      </c>
      <c r="C16" s="3">
        <f>SUMPRODUCT((Data[Column1]=TRUE)*(Data[Agent]=B16))</f>
        <v>35</v>
      </c>
      <c r="D16" s="3">
        <f>SUMPRODUCT((Data[Column1]=TRUE)*(Data[Agent]=B16)*(Data[Answered (Y/N)]="Y"))</f>
        <v>30</v>
      </c>
      <c r="E16" s="26">
        <f>SUMPRODUCT((Data[Column1]=TRUE)*(Data[Agent]=B16),(Data[Speed of Answer]))/D16</f>
        <v>55.733333333333334</v>
      </c>
      <c r="F16" s="13">
        <f>SUMPRODUCT((Data[Column1]=TRUE)*(Data[Agent]=B16)*(Data[Resolved]="Y"))/C16</f>
        <v>0.77142857142857146</v>
      </c>
      <c r="G16" s="49">
        <v>0.77142857142857146</v>
      </c>
      <c r="H16" s="48"/>
      <c r="K16" s="41"/>
    </row>
    <row r="22" spans="10:17" ht="17.399999999999999" x14ac:dyDescent="0.3">
      <c r="J22" s="42"/>
      <c r="Q22" s="43"/>
    </row>
    <row r="26" spans="10:17" ht="17.399999999999999" x14ac:dyDescent="0.3">
      <c r="J26" s="42"/>
      <c r="Q26" s="44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C0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Assignment6.1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Christopher Kamombe</cp:lastModifiedBy>
  <dcterms:created xsi:type="dcterms:W3CDTF">2015-03-31T11:23:42Z</dcterms:created>
  <dcterms:modified xsi:type="dcterms:W3CDTF">2018-12-05T13:12:52Z</dcterms:modified>
</cp:coreProperties>
</file>