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_rels/workbook.xml.rels" ContentType="application/vnd.openxmlformats-package.relationships+xml"/>
  <Override PartName="/xl/workbook.xml" ContentType="application/vnd.openxmlformats-officedocument.spreadsheetml.sheet.main+xml"/>
  <Override PartName="/xl/drawings/_rels/drawing1.xml.rels" ContentType="application/vnd.openxmlformats-package.relationships+xml"/>
  <Override PartName="/xl/drawings/drawing1.xml" ContentType="application/vnd.openxmlformats-officedocument.drawing+xml"/>
  <Override PartName="/xl/styles.xml" ContentType="application/vnd.openxmlformats-officedocument.spreadsheetml.styles+xml"/>
  <Override PartName="/xl/worksheets/_rels/sheet3.xml.rels" ContentType="application/vnd.openxmlformats-package.relationships+xml"/>
  <Override PartName="/xl/worksheets/_rels/sheet1.xml.rels" ContentType="application/vnd.openxmlformats-package.relationship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charts/chart1.xml" ContentType="application/vnd.openxmlformats-officedocument.drawingml.char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rchive" sheetId="1" state="visible" r:id="rId2"/>
    <sheet name="Summary" sheetId="2" state="hidden" r:id="rId3"/>
    <sheet name="Dashboard" sheetId="3" state="hidden" r:id="rId4"/>
  </sheets>
  <definedNames>
    <definedName function="false" hidden="false" localSheetId="1" name="sCalc" vbProcedure="false">Summary!$L$1</definedName>
    <definedName function="false" hidden="false" localSheetId="2" name="dCalc" vbProcedure="false">Dashboard!$V$1</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<sst xmlns="http://schemas.openxmlformats.org/spreadsheetml/2006/main" count="3810" uniqueCount="2170">
  <si>
    <t xml:space="preserve">id_str</t>
  </si>
  <si>
    <t xml:space="preserve">from_user</t>
  </si>
  <si>
    <t xml:space="preserve">text</t>
  </si>
  <si>
    <t xml:space="preserve">created_at</t>
  </si>
  <si>
    <t xml:space="preserve">time</t>
  </si>
  <si>
    <t xml:space="preserve">geo_coordinates</t>
  </si>
  <si>
    <t xml:space="preserve">user_lang</t>
  </si>
  <si>
    <t xml:space="preserve">in_reply_to_user_id_str</t>
  </si>
  <si>
    <t xml:space="preserve">in_reply_to_screen_name</t>
  </si>
  <si>
    <t xml:space="preserve">from_user_id_str</t>
  </si>
  <si>
    <t xml:space="preserve">in_reply_to_status_id_str</t>
  </si>
  <si>
    <t xml:space="preserve">source</t>
  </si>
  <si>
    <t xml:space="preserve">profile_image_url</t>
  </si>
  <si>
    <t xml:space="preserve">user_followers_count</t>
  </si>
  <si>
    <t xml:space="preserve">user_friends_count</t>
  </si>
  <si>
    <t xml:space="preserve">user_location</t>
  </si>
  <si>
    <t xml:space="preserve">status_url</t>
  </si>
  <si>
    <t xml:space="preserve">entities_str</t>
  </si>
  <si>
    <t xml:space="preserve">1241574769809600512</t>
  </si>
  <si>
    <t xml:space="preserve">Ks47656475</t>
  </si>
  <si>
    <t xml:space="preserve">@FawAzzat Du objektifierar manskroppen. Inte okej.</t>
  </si>
  <si>
    <t xml:space="preserve">Sun Mar 22 03:57:47 +0000 2020</t>
  </si>
  <si>
    <t xml:space="preserve">410938867</t>
  </si>
  <si>
    <t xml:space="preserve">FawAzzat</t>
  </si>
  <si>
    <t xml:space="preserve">1224242710221152259</t>
  </si>
  <si>
    <t xml:space="preserve">1240368770742390784</t>
  </si>
  <si>
    <t xml:space="preserve">&lt;a href="http://twitter.com/download/android" rel="nofollow"&gt;Twitter for Android&lt;/a&gt;</t>
  </si>
  <si>
    <t xml:space="preserve">http://pbs.twimg.com/profile_images/1227576564033998850/rdtFSkA6_normal.jpg</t>
  </si>
  <si>
    <t xml:space="preserve">http://twitter.com/Ks47656475/statuses/1241574769809600512</t>
  </si>
  <si>
    <t xml:space="preserve">{"hashtags":[],"symbols":[],"user_mentions":[{"screen_name":"FawAzzat","name":"Faw Azzat","id":410938867,"id_str":"410938867","indices":[0,9]}],"urls":[]}</t>
  </si>
  <si>
    <t xml:space="preserve">1241572057558761472</t>
  </si>
  <si>
    <t xml:space="preserve">@KullJohanna @JenniferWegerup Sverige är ett sjukt land.</t>
  </si>
  <si>
    <t xml:space="preserve">Sun Mar 22 03:47:00 +0000 2020</t>
  </si>
  <si>
    <t xml:space="preserve">3523364481</t>
  </si>
  <si>
    <t xml:space="preserve">KullJohanna</t>
  </si>
  <si>
    <t xml:space="preserve">1241370805952536576</t>
  </si>
  <si>
    <t xml:space="preserve">http://twitter.com/Ks47656475/statuses/1241572057558761472</t>
  </si>
  <si>
    <t xml:space="preserve">{"hashtags":[],"symbols":[],"user_mentions":[{"screen_name":"KullJohanna","name":"Johanna Kull","id":3523364481,"id_str":"3523364481","indices":[0,12]},{"screen_name":"JenniferWegerup","name":"Jennifer Wegerup","id":3096914481,"id_str":"3096914481","indices":[13,29]}],"urls":[]}</t>
  </si>
  <si>
    <t xml:space="preserve">1241566734055870467</t>
  </si>
  <si>
    <t xml:space="preserve">I Tegnells och Löfvens Sverige handlar det om att rädda de stora rika företagen till varje pris.</t>
  </si>
  <si>
    <t xml:space="preserve">Sun Mar 22 03:25:51 +0000 2020</t>
  </si>
  <si>
    <t xml:space="preserve">http://twitter.com/Ks47656475/statuses/1241566734055870467</t>
  </si>
  <si>
    <t xml:space="preserve">{"hashtags":[],"symbols":[],"user_mentions":[],"urls":[]}</t>
  </si>
  <si>
    <t xml:space="preserve">1241566247847944193</t>
  </si>
  <si>
    <t xml:space="preserve">@Magnus31110521 Sverige redan har många döda. Många dokumenteras att ha dött av andra orsaker då Sverige har slutat testa.</t>
  </si>
  <si>
    <t xml:space="preserve">Sun Mar 22 03:23:55 +0000 2020</t>
  </si>
  <si>
    <t xml:space="preserve">1079376614151147520</t>
  </si>
  <si>
    <t xml:space="preserve">Magnus31110521</t>
  </si>
  <si>
    <t xml:space="preserve">1241359881338327040</t>
  </si>
  <si>
    <t xml:space="preserve">http://twitter.com/Ks47656475/statuses/1241566247847944193</t>
  </si>
  <si>
    <t xml:space="preserve">{"hashtags":[],"symbols":[],"user_mentions":[{"screen_name":"Magnus31110521","name":"Magnus Barnlock","id":1079376614151147500,"id_str":"1079376614151147520","indices":[0,15]}],"urls":[]}</t>
  </si>
  <si>
    <t xml:space="preserve">1241565939382001664</t>
  </si>
  <si>
    <t xml:space="preserve">@chabane_sarah @mjau10303930 Viktigast nu är att kväva smittspridningen. Ekonomin kommer sedan igång i full fart av sig själv som efter varje kris/krig/pandemi.</t>
  </si>
  <si>
    <t xml:space="preserve">Sun Mar 22 03:22:41 +0000 2020</t>
  </si>
  <si>
    <t xml:space="preserve">2564077774</t>
  </si>
  <si>
    <t xml:space="preserve">chabane_sarah</t>
  </si>
  <si>
    <t xml:space="preserve">1241331485833146376</t>
  </si>
  <si>
    <t xml:space="preserve">http://twitter.com/Ks47656475/statuses/1241565939382001664</t>
  </si>
  <si>
    <t xml:space="preserve">{"hashtags":[],"symbols":[],"user_mentions":[{"screen_name":"chabane_sarah","name":"Sarah Chabane","id":2564077774,"id_str":"2564077774","indices":[0,14]},{"screen_name":"mjau10303930","name":"mjau","id":1238808469660143600,"id_str":"1238808469660143616","indices":[15,28]}],"urls":[]}</t>
  </si>
  <si>
    <t xml:space="preserve">1241564862825803776</t>
  </si>
  <si>
    <t xml:space="preserve">@MissAntropen Åre i militär karantän i 50 dagar skulle minska den kommande sjukdomsvågen.</t>
  </si>
  <si>
    <t xml:space="preserve">Sun Mar 22 03:18:25 +0000 2020</t>
  </si>
  <si>
    <t xml:space="preserve">1285740061</t>
  </si>
  <si>
    <t xml:space="preserve">MissAntropen</t>
  </si>
  <si>
    <t xml:space="preserve">1241431237769773061</t>
  </si>
  <si>
    <t xml:space="preserve">http://twitter.com/Ks47656475/statuses/1241564862825803776</t>
  </si>
  <si>
    <t xml:space="preserve">{"hashtags":[],"symbols":[],"user_mentions":[{"screen_name":"MissAntropen","name":"MissAntropen 🧠","id":1285740061,"id_str":"1285740061","indices":[0,13]}],"urls":[]}</t>
  </si>
  <si>
    <t xml:space="preserve">1241564674149306369</t>
  </si>
  <si>
    <t xml:space="preserve">RT @MariaHolm72: Min syster jobbar som sjuksköterska i Kalifornien och har sina Coronapatienter. Hon säger jag ska hålla hårt på karantänen för ligga som dessa patienterna är en mardröm utan dess like. Ingen av de är över 65 yngsta 34</t>
  </si>
  <si>
    <t xml:space="preserve">Sun Mar 22 03:17:40 +0000 2020</t>
  </si>
  <si>
    <t xml:space="preserve">http://twitter.com/Ks47656475/statuses/1241564674149306369</t>
  </si>
  <si>
    <t xml:space="preserve">{"hashtags":[],"symbols":[],"user_mentions":[{"screen_name":"MariaHolm72","name":"M. H","id":971050832228749300,"id_str":"971050832228749313","indices":[3,15]}],"urls":[]}</t>
  </si>
  <si>
    <t xml:space="preserve">1241564434465804289</t>
  </si>
  <si>
    <t xml:space="preserve">@JohanUllenius @Ivarpi Hoppas Tegnell får ett långt fängelsestraff för misinformation, felaktiga bedömningar, försenade strategier och vålande till folkets sjukdom genom att hålla skolor och förskolor öppna och låta barnen smitta samhället.</t>
  </si>
  <si>
    <t xml:space="preserve">Sun Mar 22 03:16:42 +0000 2020</t>
  </si>
  <si>
    <t xml:space="preserve">418178638</t>
  </si>
  <si>
    <t xml:space="preserve">JohanUllenius</t>
  </si>
  <si>
    <t xml:space="preserve">1241400629223972864</t>
  </si>
  <si>
    <t xml:space="preserve">http://twitter.com/Ks47656475/statuses/1241564434465804289</t>
  </si>
  <si>
    <t xml:space="preserve">{"hashtags":[],"symbols":[],"user_mentions":[{"screen_name":"JohanUllenius","name":"Johan Ullenius","id":418178638,"id_str":"418178638","indices":[0,14]},{"screen_name":"Ivarpi","name":"Ivar Arpi","id":34504853,"id_str":"34504853","indices":[15,22]}],"urls":[]}</t>
  </si>
  <si>
    <t xml:space="preserve">1241563940309684225</t>
  </si>
  <si>
    <t xml:space="preserve">@Ivarpi @mjau10303930 Viktigast just nu är att kväva smittspridningen. Ekonomin kommer igång senare i full fart. Precis som efter kris/krig/pandemi.</t>
  </si>
  <si>
    <t xml:space="preserve">Sun Mar 22 03:14:45 +0000 2020</t>
  </si>
  <si>
    <t xml:space="preserve">34504853</t>
  </si>
  <si>
    <t xml:space="preserve">Ivarpi</t>
  </si>
  <si>
    <t xml:space="preserve">1241381703651930114</t>
  </si>
  <si>
    <t xml:space="preserve">http://twitter.com/Ks47656475/statuses/1241563940309684225</t>
  </si>
  <si>
    <t xml:space="preserve">{"hashtags":[],"symbols":[],"user_mentions":[{"screen_name":"Ivarpi","name":"Ivar Arpi","id":34504853,"id_str":"34504853","indices":[0,7]},{"screen_name":"mjau10303930","name":"mjau","id":1238808469660143600,"id_str":"1238808469660143616","indices":[8,21]}],"urls":[]}</t>
  </si>
  <si>
    <t xml:space="preserve">1241563092187783174</t>
  </si>
  <si>
    <t xml:space="preserve">@Jerlerup @mjau10303930 Hoppas Tehnell får ett långt fängelsestraff för misinformation, felaktiga bedömningar, försenade strategier och vålande till folkets sjukdom genom att hålla skolor och förskolor öppna och låta barnen smitta samhället.</t>
  </si>
  <si>
    <t xml:space="preserve">Sun Mar 22 03:11:22 +0000 2020</t>
  </si>
  <si>
    <t xml:space="preserve">34904247</t>
  </si>
  <si>
    <t xml:space="preserve">Jerlerup</t>
  </si>
  <si>
    <t xml:space="preserve">1241447361261551623</t>
  </si>
  <si>
    <t xml:space="preserve">http://twitter.com/Ks47656475/statuses/1241563092187783174</t>
  </si>
  <si>
    <t xml:space="preserve">{"hashtags":[],"symbols":[],"user_mentions":[{"screen_name":"Jerlerup","name":"Torbjörn Jerlerup 📎","id":34904247,"id_str":"34904247","indices":[0,9]},{"screen_name":"mjau10303930","name":"mjau","id":1238808469660143600,"id_str":"1238808469660143616","indices":[10,23]}],"urls":[]}</t>
  </si>
  <si>
    <t xml:space="preserve">1241562222456954880</t>
  </si>
  <si>
    <t xml:space="preserve">RT @geofflemon: I did almost everything right. Worked at home. Saw one friend in the last 10 days. Had a beer for an hour outside a pub, either side of a big table. Fresh air, no contact. Washed my hands 3 times. 
Still caught corona from him. 
Do not fuck around with this thing.</t>
  </si>
  <si>
    <t xml:space="preserve">Sun Mar 22 03:07:55 +0000 2020</t>
  </si>
  <si>
    <t xml:space="preserve">http://twitter.com/Ks47656475/statuses/1241562222456954880</t>
  </si>
  <si>
    <t xml:space="preserve">{"hashtags":[],"symbols":[],"user_mentions":[{"screen_name":"geofflemon","name":"Geoff Lemon 🍋","id":270422664,"id_str":"270422664","indices":[3,14]}],"urls":[]}</t>
  </si>
  <si>
    <t xml:space="preserve">1241561264251441152</t>
  </si>
  <si>
    <t xml:space="preserve">RT @bradleyziffer: So, the last week I have been battling COVID-19 &amp;amp; Pneumonia. Never in my life have I been this ill. “Young people aren’t at risk, they’ll only have mild symptoms” Wrong. 
I want to open up about the difficulties I’ve gone through these past days, what it was like in the ICU...</t>
  </si>
  <si>
    <t xml:space="preserve">Sun Mar 22 03:04:07 +0000 2020</t>
  </si>
  <si>
    <t xml:space="preserve">http://twitter.com/Ks47656475/statuses/1241561264251441152</t>
  </si>
  <si>
    <t xml:space="preserve">{"hashtags":[],"symbols":[],"user_mentions":[{"screen_name":"bradleyziffer","name":"Bradley","id":1320327876,"id_str":"1320327876","indices":[3,17]}],"urls":[]}</t>
  </si>
  <si>
    <t xml:space="preserve">1241561022151954433</t>
  </si>
  <si>
    <t xml:space="preserve">RT @nntaleb: Explain to me why we should spent taxpayer money to bailout companies (airlines) who spent their cash buying their own stock so the CEO gets optionality, instead of having a crisis buffer.
We should bail out individuals based on needs, not corporations.
#Moralhazard</t>
  </si>
  <si>
    <t xml:space="preserve">Sun Mar 22 03:03:09 +0000 2020</t>
  </si>
  <si>
    <t xml:space="preserve">http://twitter.com/Ks47656475/statuses/1241561022151954433</t>
  </si>
  <si>
    <t xml:space="preserve">{"hashtags":[],"symbols":[],"user_mentions":[{"screen_name":"nntaleb","name":"Nassim Nicholas Taleb","id":381289719,"id_str":"381289719","indices":[3,11]}],"urls":[]}</t>
  </si>
  <si>
    <t xml:space="preserve">1241489946562658304</t>
  </si>
  <si>
    <t xml:space="preserve">@localheroes23 @LinguistVera @pwolodarski Svensk idiotism</t>
  </si>
  <si>
    <t xml:space="preserve">Sat Mar 21 22:20:43 +0000 2020</t>
  </si>
  <si>
    <t xml:space="preserve">4819722129</t>
  </si>
  <si>
    <t xml:space="preserve">localheroes23</t>
  </si>
  <si>
    <t xml:space="preserve">1241489694799671296</t>
  </si>
  <si>
    <t xml:space="preserve">http://twitter.com/Ks47656475/statuses/1241489946562658304</t>
  </si>
  <si>
    <t xml:space="preserve">{"hashtags":[],"symbols":[],"user_mentions":[{"screen_name":"localheroes23","name":"Searchingforthetruth","id":4819722129,"id_str":"4819722129","indices":[0,14]},{"screen_name":"LinguistVera","name":"Vera Wilhelmsen","id":328494016,"id_str":"328494016","indices":[15,28]},{"screen_name":"pwolodarski","name":"Peter Wolodarski","id":188282409,"id_str":"188282409","indices":[29,41]}],"urls":[]}</t>
  </si>
  <si>
    <t xml:space="preserve">1241486559578329096</t>
  </si>
  <si>
    <t xml:space="preserve">@johanpaccamonti @alicemedce Viktigast nu är att kväva smittspridningen. Ekonomin kommer sedan att återhämta sig på noll tid. Så är det efter kris/krig/pandemi.</t>
  </si>
  <si>
    <t xml:space="preserve">Sat Mar 21 22:07:16 +0000 2020</t>
  </si>
  <si>
    <t xml:space="preserve">468195963</t>
  </si>
  <si>
    <t xml:space="preserve">johanpaccamonti</t>
  </si>
  <si>
    <t xml:space="preserve">1241467435208843266</t>
  </si>
  <si>
    <t xml:space="preserve">http://twitter.com/Ks47656475/statuses/1241486559578329096</t>
  </si>
  <si>
    <t xml:space="preserve">{"hashtags":[],"symbols":[],"user_mentions":[{"screen_name":"johanpaccamonti","name":"Johan Paccamonti","id":468195963,"id_str":"468195963","indices":[0,16]},{"screen_name":"alicemedce","name":"Alice Teodorescu Måwe","id":273134386,"id_str":"273134386","indices":[17,28]}],"urls":[]}</t>
  </si>
  <si>
    <t xml:space="preserve">1241486139887964160</t>
  </si>
  <si>
    <t xml:space="preserve">@localheroes23 @pwolodarski Searching for the truth? Really? https://t.co/HzKeGVJUoM</t>
  </si>
  <si>
    <t xml:space="preserve">Sat Mar 21 22:05:36 +0000 2020</t>
  </si>
  <si>
    <t xml:space="preserve">1241477221434437633</t>
  </si>
  <si>
    <t xml:space="preserve">http://twitter.com/Ks47656475/statuses/1241486139887964160</t>
  </si>
  <si>
    <t xml:space="preserve">{"hashtags":[],"symbols":[],"user_mentions":[{"screen_name":"localheroes23","name":"Searchingforthetruth","id":4819722129,"id_str":"4819722129","indices":[0,14]},{"screen_name":"pwolodarski","name":"Peter Wolodarski","id":188282409,"id_str":"188282409","indices":[15,27]}],"urls":[{"url":"https://t.co/HzKeGVJUoM","expanded_url":"https://www.worldometers.info/coronavirus/","display_url":"worldometers.info/coronavirus/","indices":[61,84]}]}</t>
  </si>
  <si>
    <t xml:space="preserve">1241471948825255945</t>
  </si>
  <si>
    <t xml:space="preserve">@BengtHojer Skolor och förskolor är mycket stora drivare av pandemier därför har Europa stängt de förutom Sverige.</t>
  </si>
  <si>
    <t xml:space="preserve">Sat Mar 21 21:09:12 +0000 2020</t>
  </si>
  <si>
    <t xml:space="preserve">1241411675942719488</t>
  </si>
  <si>
    <t xml:space="preserve">http://twitter.com/Ks47656475/statuses/1241471948825255945</t>
  </si>
  <si>
    <t xml:space="preserve">{"hashtags":[],"symbols":[],"user_mentions":[{"screen_name":"BengtHojer","name":"Bengt Höjer","id":502796617,"id_str":"502796617","indices":[0,11]}],"urls":[]}</t>
  </si>
  <si>
    <t xml:space="preserve">1241471687935381507</t>
  </si>
  <si>
    <t xml:space="preserve">RT @MelLilja: Men det är tydligare när man fortsätter följa fler och läser om deras symptom och insjuknande. Teorin om att det faktiskt finns ett original, en Sform i Kina och närliggande länder och en mer allvarlig kopia, en Lform i Europa.</t>
  </si>
  <si>
    <t xml:space="preserve">Sat Mar 21 21:08:10 +0000 2020</t>
  </si>
  <si>
    <t xml:space="preserve">http://twitter.com/Ks47656475/statuses/1241471687935381507</t>
  </si>
  <si>
    <t xml:space="preserve">{"hashtags":[],"symbols":[],"user_mentions":[{"screen_name":"MelLilja","name":"Mel Lilja","id":2287856763,"id_str":"2287856763","indices":[3,12]}],"urls":[]}</t>
  </si>
  <si>
    <t xml:space="preserve">1241471441360560142</t>
  </si>
  <si>
    <t xml:space="preserve">@ingenharfrikort @MelLilja Skolor och förskolor är fortfarande öppna. Sverige är det enda i Europa. Anders Tegnell bör åtalas.</t>
  </si>
  <si>
    <t xml:space="preserve">Sat Mar 21 21:07:11 +0000 2020</t>
  </si>
  <si>
    <t xml:space="preserve">884749269126742016</t>
  </si>
  <si>
    <t xml:space="preserve">ingenharfrikort</t>
  </si>
  <si>
    <t xml:space="preserve">1240664111169626114</t>
  </si>
  <si>
    <t xml:space="preserve">http://twitter.com/Ks47656475/statuses/1241471441360560142</t>
  </si>
  <si>
    <t xml:space="preserve">{"hashtags":[],"symbols":[],"user_mentions":[{"screen_name":"ingenharfrikort","name":"Plebsombudsmannen","id":884749269126742000,"id_str":"884749269126742016","indices":[0,16]},{"screen_name":"MelLilja","name":"Mel Lilja","id":2287856763,"id_str":"2287856763","indices":[17,26]}],"urls":[]}</t>
  </si>
  <si>
    <t xml:space="preserve">1241471046974406657</t>
  </si>
  <si>
    <t xml:space="preserve">@MelLilja Anders Tegnell bör åtalas</t>
  </si>
  <si>
    <t xml:space="preserve">Sat Mar 21 21:05:37 +0000 2020</t>
  </si>
  <si>
    <t xml:space="preserve">2287856763</t>
  </si>
  <si>
    <t xml:space="preserve">MelLilja</t>
  </si>
  <si>
    <t xml:space="preserve">1240710653565964288</t>
  </si>
  <si>
    <t xml:space="preserve">http://twitter.com/Ks47656475/statuses/1241471046974406657</t>
  </si>
  <si>
    <t xml:space="preserve">{"hashtags":[],"symbols":[],"user_mentions":[{"screen_name":"MelLilja","name":"Mel Lilja","id":2287856763,"id_str":"2287856763","indices":[0,9]}],"urls":[]}</t>
  </si>
  <si>
    <t xml:space="preserve">1241470225721315331</t>
  </si>
  <si>
    <t xml:space="preserve">RT @MelLilja: 3 Dom var fantastiska, rymdmänner förutom att dom gick inne med skitiga skor! ;). Men inte ens när jag har symptom, har varit sjuk i 2 v, har svårt att andas så tog dom ett coronatest. Nej det gör vi nästan aldrig, sa den ena. Men jösses mörkertalet smittade måste ju vara enormt!</t>
  </si>
  <si>
    <t xml:space="preserve">Sat Mar 21 21:02:21 +0000 2020</t>
  </si>
  <si>
    <t xml:space="preserve">http://twitter.com/Ks47656475/statuses/1241470225721315331</t>
  </si>
  <si>
    <t xml:space="preserve">1241470142657318912</t>
  </si>
  <si>
    <t xml:space="preserve">RT @MelLilja: 2 Jag blir litet förvånad över att det inte verkar finnas ett mellanläge mellan sjuk och akut sjuk. Inget eget isolerat rum med syrgas, övervakning och medicin. Skadar viruset dina lungor så att du inte kan andas alls får du komma in, men är det inte för sent då?</t>
  </si>
  <si>
    <t xml:space="preserve">Sat Mar 21 21:02:02 +0000 2020</t>
  </si>
  <si>
    <t xml:space="preserve">http://twitter.com/Ks47656475/statuses/1241470142657318912</t>
  </si>
  <si>
    <t xml:space="preserve">1241470076865466370</t>
  </si>
  <si>
    <t xml:space="preserve">RT @MelLilja: 1 Jag har varit sjuk två veckor nu. Igår fick jag svårt att andas. Mycket hosta. Två rymdmän kom med ambulans och syrgas och kollade mig. Dom ville bara ta mig till sjukhuset om jag absolut inte kunde andas själv. Annars skulle jag kämpa på själv hemma.</t>
  </si>
  <si>
    <t xml:space="preserve">Sat Mar 21 21:01:46 +0000 2020</t>
  </si>
  <si>
    <t xml:space="preserve">http://twitter.com/Ks47656475/statuses/1241470076865466370</t>
  </si>
  <si>
    <t xml:space="preserve">1241469936041709568</t>
  </si>
  <si>
    <t xml:space="preserve">RT @Baphometpomade: Stäng ner systembolaget överhuvudtaget under krisen-
 -Folk ska inte supa bort sina permiteringspengar
-Folk ska inte supa bort sitt immunförsvar
- Folk ska inte stanna hemma och supa bland sina barn,
- Folk ska inte belasta vården med sin vårdslöshet i fyllan.</t>
  </si>
  <si>
    <t xml:space="preserve">Sat Mar 21 21:01:12 +0000 2020</t>
  </si>
  <si>
    <t xml:space="preserve">http://twitter.com/Ks47656475/statuses/1241469936041709568</t>
  </si>
  <si>
    <t xml:space="preserve">{"hashtags":[],"symbols":[],"user_mentions":[{"screen_name":"Baphometpomade","name":"Bruksdöd","id":904781116254691300,"id_str":"904781116254691329","indices":[3,18]}],"urls":[]}</t>
  </si>
  <si>
    <t xml:space="preserve">1241469823575633920</t>
  </si>
  <si>
    <t xml:space="preserve">@jonssonsg @ltenstedt Mycket viktigt att stänga skolor och förskolor. Hela Europa gjorde det för en månad sedan.</t>
  </si>
  <si>
    <t xml:space="preserve">Sat Mar 21 21:00:45 +0000 2020</t>
  </si>
  <si>
    <t xml:space="preserve">1241469587264331776</t>
  </si>
  <si>
    <t xml:space="preserve">http://twitter.com/Ks47656475/statuses/1241469823575633920</t>
  </si>
  <si>
    <t xml:space="preserve">{"hashtags":[],"symbols":[],"user_mentions":[{"screen_name":"jonssonsg","name":"S.G","id":216677127,"id_str":"216677127","indices":[0,10]},{"screen_name":"ltenstedt","name":"Johanna P Altenstedt","id":19492635,"id_str":"19492635","indices":[11,21]}],"urls":[]}</t>
  </si>
  <si>
    <t xml:space="preserve">@jonssonsg @ltenstedt Viktigast nu är att kväva smittspridningen och samtidigt hitta en pålitlig medicin. Ekonomin kommer alltid tillbaka i full fart efter kris/krig/pamdemi.</t>
  </si>
  <si>
    <t xml:space="preserve">Sat Mar 21 20:59:49 +0000 2020</t>
  </si>
  <si>
    <t xml:space="preserve">1241467878664286210</t>
  </si>
  <si>
    <t xml:space="preserve">http://twitter.com/Ks47656475/statuses/1241469587264331776</t>
  </si>
  <si>
    <t xml:space="preserve">1241469448055390208</t>
  </si>
  <si>
    <t xml:space="preserve">@annaGu689 @pwolodarski Skolor och förskolor är alltid den största drivare i pandemier därför har hela Europa stängt sina skolor och förskolor förutom Sverige.</t>
  </si>
  <si>
    <t xml:space="preserve">Sat Mar 21 20:59:16 +0000 2020</t>
  </si>
  <si>
    <t xml:space="preserve">897935277720825856</t>
  </si>
  <si>
    <t xml:space="preserve">annaGu689</t>
  </si>
  <si>
    <t xml:space="preserve">1241459448281010176</t>
  </si>
  <si>
    <t xml:space="preserve">http://twitter.com/Ks47656475/statuses/1241469448055390208</t>
  </si>
  <si>
    <t xml:space="preserve">{"hashtags":[],"symbols":[],"user_mentions":[{"screen_name":"annaGu689","name":"Anna Gustavsson","id":897935277720825900,"id_str":"897935277720825856","indices":[0,10]},{"screen_name":"pwolodarski","name":"Peter Wolodarski","id":188282409,"id_str":"188282409","indices":[11,23]}],"urls":[]}</t>
  </si>
  <si>
    <t xml:space="preserve">1241469011369562112</t>
  </si>
  <si>
    <t xml:space="preserve">HYDROXYCHLOROQUINE &amp;amp; AZITHROMYCIN, taken together, have a real chance to be the answer to covid-19. Let's hope.</t>
  </si>
  <si>
    <t xml:space="preserve">Sat Mar 21 20:57:32 +0000 2020</t>
  </si>
  <si>
    <t xml:space="preserve">http://twitter.com/Ks47656475/statuses/1241469011369562112</t>
  </si>
  <si>
    <t xml:space="preserve">1241454217753174016</t>
  </si>
  <si>
    <t xml:space="preserve">@pwolodarski Ja men Tegnell som styr Löfven som sryr Sverige håller skolor och förskolor öppna för att fler barn ska smitta sina föräldrar och samhället. Vakna upp Sverige!</t>
  </si>
  <si>
    <t xml:space="preserve">Sat Mar 21 19:58:45 +0000 2020</t>
  </si>
  <si>
    <t xml:space="preserve">188282409</t>
  </si>
  <si>
    <t xml:space="preserve">pwolodarski</t>
  </si>
  <si>
    <t xml:space="preserve">1241449510859165697</t>
  </si>
  <si>
    <t xml:space="preserve">http://twitter.com/Ks47656475/statuses/1241454217753174016</t>
  </si>
  <si>
    <t xml:space="preserve">{"hashtags":[],"symbols":[],"user_mentions":[{"screen_name":"pwolodarski","name":"Peter Wolodarski","id":188282409,"id_str":"188282409","indices":[0,12]}],"urls":[]}</t>
  </si>
  <si>
    <t xml:space="preserve">1241447409827360768</t>
  </si>
  <si>
    <t xml:space="preserve">@DrippingCreati1 @svtnyheter https://t.co/nZmRVuSPsT</t>
  </si>
  <si>
    <t xml:space="preserve">Sat Mar 21 19:31:42 +0000 2020</t>
  </si>
  <si>
    <t xml:space="preserve">1135592088693817345</t>
  </si>
  <si>
    <t xml:space="preserve">DrippingCreati1</t>
  </si>
  <si>
    <t xml:space="preserve">1241441403974156289</t>
  </si>
  <si>
    <t xml:space="preserve">http://twitter.com/Ks47656475/statuses/1241447409827360768</t>
  </si>
  <si>
    <t xml:space="preserve">{"hashtags":[],"symbols":[],"user_mentions":[{"screen_name":"DrippingCreati1","name":"Dripping Creativity","id":1135592088693817300,"id_str":"1135592088693817345","indices":[0,16]},{"screen_name":"svtnyheter","name":"SVT Nyheter","id":372142346,"id_str":"372142346","indices":[17,28]}],"urls":[{"url":"https://t.co/nZmRVuSPsT","expanded_url":"https://edition.cnn.com/2020/01/31/health/coronavirus-asymptomatic-spread-study/index.html","display_url":"edition.cnn.com/2020/01/31/hea…","indices":[29,52]}]}</t>
  </si>
  <si>
    <t xml:space="preserve">1241446889914011648</t>
  </si>
  <si>
    <t xml:space="preserve">@DrippingCreati1 @svtnyheter https://t.co/SOdGSkBrYJ</t>
  </si>
  <si>
    <t xml:space="preserve">Sat Mar 21 19:29:38 +0000 2020</t>
  </si>
  <si>
    <t xml:space="preserve">http://twitter.com/Ks47656475/statuses/1241446889914011648</t>
  </si>
  <si>
    <t xml:space="preserve">{"hashtags":[],"symbols":[],"user_mentions":[{"screen_name":"DrippingCreati1","name":"Dripping Creativity","id":1135592088693817300,"id_str":"1135592088693817345","indices":[0,16]},{"screen_name":"svtnyheter","name":"SVT Nyheter","id":372142346,"id_str":"372142346","indices":[17,28]}],"urls":[{"url":"https://t.co/SOdGSkBrYJ","expanded_url":"https://www.nejm.org/doi/full/10.1056/NEJMc2001468","display_url":"nejm.org/doi/full/10.10…","indices":[29,52]}]}</t>
  </si>
  <si>
    <t xml:space="preserve">1241434529711128587</t>
  </si>
  <si>
    <t xml:space="preserve">RT @robertrea: More than 1,000 new coronavirus cases in the UK today - by far the biggest daily increase - we continue to see a doubling every 3 days. Which would mean tomorrow the figure will rise about 1,400 to 6,400, and then about 1,600 to 8,000.</t>
  </si>
  <si>
    <t xml:space="preserve">Sat Mar 21 18:40:31 +0000 2020</t>
  </si>
  <si>
    <t xml:space="preserve">http://twitter.com/Ks47656475/statuses/1241434529711128587</t>
  </si>
  <si>
    <t xml:space="preserve">{"hashtags":[],"symbols":[],"user_mentions":[{"screen_name":"robertrea","name":"Robert Rea","id":28357727,"id_str":"28357727","indices":[3,13]}],"urls":[]}</t>
  </si>
  <si>
    <t xml:space="preserve">1241428536935800838</t>
  </si>
  <si>
    <t xml:space="preserve">RT @Andromake000: Sverige hade 350 fall för exakt 10 dagar sedan.  Idag : 1650. 
Frankrike för 10 dagar sedan: 1784  och idag: 12 612</t>
  </si>
  <si>
    <t xml:space="preserve">Sat Mar 21 18:16:42 +0000 2020</t>
  </si>
  <si>
    <t xml:space="preserve">http://twitter.com/Ks47656475/statuses/1241428536935800838</t>
  </si>
  <si>
    <t xml:space="preserve">{"hashtags":[],"symbols":[],"user_mentions":[{"screen_name":"Andromake000","name":"Andromache","id":2893142548,"id_str":"2893142548","indices":[3,16]}],"urls":[]}</t>
  </si>
  <si>
    <t xml:space="preserve">1241428362586992642</t>
  </si>
  <si>
    <t xml:space="preserve">@KinoNuri @andreasnurbo @_annadahlberg Invandrare har mycket bra koll. De tittar på officiella sidor på olika språk.</t>
  </si>
  <si>
    <t xml:space="preserve">Sat Mar 21 18:16:00 +0000 2020</t>
  </si>
  <si>
    <t xml:space="preserve">1685803026</t>
  </si>
  <si>
    <t xml:space="preserve">KinoNuri</t>
  </si>
  <si>
    <t xml:space="preserve">1241052888681627648</t>
  </si>
  <si>
    <t xml:space="preserve">http://twitter.com/Ks47656475/statuses/1241428362586992642</t>
  </si>
  <si>
    <t xml:space="preserve">{"hashtags":[],"symbols":[],"user_mentions":[{"screen_name":"KinoNuri","name":"Nuri Kino","id":1685803026,"id_str":"1685803026","indices":[0,9]},{"screen_name":"andreasnurbo","name":"Andreas Nurbo","id":33926493,"id_str":"33926493","indices":[10,23]},{"screen_name":"_annadahlberg","name":"Anna Dahlberg","id":1243374858,"id_str":"1243374858","indices":[24,38]}],"urls":[]}</t>
  </si>
  <si>
    <t xml:space="preserve">1241428086723416065</t>
  </si>
  <si>
    <t xml:space="preserve">@KristerThelin Vad är G &amp;amp; T?</t>
  </si>
  <si>
    <t xml:space="preserve">Sat Mar 21 18:14:55 +0000 2020</t>
  </si>
  <si>
    <t xml:space="preserve">18577082</t>
  </si>
  <si>
    <t xml:space="preserve">KristerThelin</t>
  </si>
  <si>
    <t xml:space="preserve">1241425726773121025</t>
  </si>
  <si>
    <t xml:space="preserve">http://twitter.com/Ks47656475/statuses/1241428086723416065</t>
  </si>
  <si>
    <t xml:space="preserve">{"hashtags":[],"symbols":[],"user_mentions":[{"screen_name":"KristerThelin","name":"Krister Thelin","id":18577082,"id_str":"18577082","indices":[0,14]}],"urls":[]}</t>
  </si>
  <si>
    <t xml:space="preserve">1241425845400539139</t>
  </si>
  <si>
    <t xml:space="preserve">@Jerlerup @mjau10303930 @Folkhalsomynd Anders Tegnell bör åtalas. Sverige är det enda landet som fortfarande har skolor och förskolor öppna. Barnen smittar sina föräldrar och samhället. Farligt!!</t>
  </si>
  <si>
    <t xml:space="preserve">Sat Mar 21 18:06:00 +0000 2020</t>
  </si>
  <si>
    <t xml:space="preserve">1241217339368124416</t>
  </si>
  <si>
    <t xml:space="preserve">http://twitter.com/Ks47656475/statuses/1241425845400539139</t>
  </si>
  <si>
    <t xml:space="preserve">{"hashtags":[],"symbols":[],"user_mentions":[{"screen_name":"Jerlerup","name":"Torbjörn Jerlerup 📎","id":34904247,"id_str":"34904247","indices":[0,9]},{"screen_name":"mjau10303930","name":"mjau","id":1238808469660143600,"id_str":"1238808469660143616","indices":[10,23]},{"screen_name":"Folkhalsomynd","name":"Folkhälsomyndigheten","id":388858301,"id_str":"388858301","indices":[24,38]}],"urls":[]}</t>
  </si>
  <si>
    <t xml:space="preserve">1241422326970888192</t>
  </si>
  <si>
    <t xml:space="preserve">@gunthermarder @OFpatriciazzzs Viktigast nu är att kväva smittspridningen och samtidigt hitta en pålitlig medicin. Ekonomin kommer alltid tillbaka i full fart efter kris/krig/pamdemi.</t>
  </si>
  <si>
    <t xml:space="preserve">Sat Mar 21 17:52:01 +0000 2020</t>
  </si>
  <si>
    <t xml:space="preserve">168425057</t>
  </si>
  <si>
    <t xml:space="preserve">gunthermarder</t>
  </si>
  <si>
    <t xml:space="preserve">1241381401578090496</t>
  </si>
  <si>
    <t xml:space="preserve">http://twitter.com/Ks47656475/statuses/1241422326970888192</t>
  </si>
  <si>
    <t xml:space="preserve">{"hashtags":[],"symbols":[],"user_mentions":[{"screen_name":"gunthermarder","name":"Günther Mårder","id":168425057,"id_str":"168425057","indices":[0,14]},{"screen_name":"OFpatriciazzzs","name":"Patricia","id":1219042892389527600,"id_str":"1219042892389527554","indices":[15,30]}],"urls":[]}</t>
  </si>
  <si>
    <t xml:space="preserve">1241420809970778112</t>
  </si>
  <si>
    <t xml:space="preserve">https://t.co/mH5ByMGvKd</t>
  </si>
  <si>
    <t xml:space="preserve">Sat Mar 21 17:46:00 +0000 2020</t>
  </si>
  <si>
    <t xml:space="preserve">http://twitter.com/Ks47656475/statuses/1241420809970778112</t>
  </si>
  <si>
    <t xml:space="preserve">{"hashtags":[],"symbols":[],"user_mentions":[],"urls":[{"url":"https://t.co/mH5ByMGvKd","expanded_url":"https://www.sciencenews.org/article/coronavirus-most-contagious-before-during-first-week-symptoms","display_url":"sciencenews.org/article/corona…","indices":[0,23]}]}</t>
  </si>
  <si>
    <t xml:space="preserve">1241420108737712128</t>
  </si>
  <si>
    <t xml:space="preserve">RT @Per_Laber: @PontusPersson5 @NybohovCreation Helt ok. https://t.co/DgNrzDJmlF</t>
  </si>
  <si>
    <t xml:space="preserve">Sat Mar 21 17:43:13 +0000 2020</t>
  </si>
  <si>
    <t xml:space="preserve">http://twitter.com/Ks47656475/statuses/1241420108737712128</t>
  </si>
  <si>
    <t xml:space="preserve">{"hashtags":[],"symbols":[],"user_mentions":[{"screen_name":"Per_Laber","name":"Per Laber","id":580708893,"id_str":"580708893","indices":[3,13]},{"screen_name":"PontusPersson5","name":"Pontus Persson","id":4866509625,"id_str":"4866509625","indices":[15,30]},{"screen_name":"NybohovCreation","name":"Jörgen","id":935444090,"id_str":"935444090","indices":[31,47]}],"urls":[],"media":[{"id":1241394606006304800,"id_str":"1241394606006304768","indices":[57,80],"media_url":"http://pbs.twimg.com/media/ETpR0SUXgAAAE0M.jpg","media_url_https":"https://pbs.twimg.com/media/ETpR0SUXgAAAE0M.jpg","url":"https://t.co/DgNrzDJmlF","display_url":"pic.twitter.com/DgNrzDJmlF","expanded_url":"https://twitter.com/Per_Laber/status/1241394624930906120/photo/1","type":"photo","sizes":{"thumb":{"w":150,"h":150,"resize":"crop"},"small":{"w":680,"h":369,"resize":"fit"},"medium":{"w":948,"h":515,"resize":"fit"},"large":{"w":948,"h":515,"resize":"fit"}},"source_status_id":1241394624930906000,"source_status_id_str":"1241394624930906120","source_user_id":580708893,"source_user_id_str":"580708893"}]}</t>
  </si>
  <si>
    <t xml:space="preserve">1241419783930855425</t>
  </si>
  <si>
    <t xml:space="preserve">Vem styr Sverige? Tegnell eller Löfven? Sverige är det enda landet som fortfarande har skolor och förskolor öppna. Barnen smittar sina föräldrar och samhället.</t>
  </si>
  <si>
    <t xml:space="preserve">Sat Mar 21 17:41:55 +0000 2020</t>
  </si>
  <si>
    <t xml:space="preserve">http://twitter.com/Ks47656475/statuses/1241419783930855425</t>
  </si>
  <si>
    <t xml:space="preserve">1241419597783478285</t>
  </si>
  <si>
    <t xml:space="preserve">RT @P4Jamtland: Nio nya fall av covid-19 i Åre https://t.co/POZJDa8kwC https://t.co/PBTFg3tGle</t>
  </si>
  <si>
    <t xml:space="preserve">Sat Mar 21 17:41:11 +0000 2020</t>
  </si>
  <si>
    <t xml:space="preserve">http://twitter.com/Ks47656475/statuses/1241419597783478285</t>
  </si>
  <si>
    <t xml:space="preserve">{"hashtags":[],"symbols":[],"user_mentions":[{"screen_name":"P4Jamtland","name":"P4 Jämtland","id":347716200,"id_str":"347716200","indices":[3,14]}],"urls":[{"url":"https://t.co/POZJDa8kwC","expanded_url":"https://ift.tt/3acr2Nx","display_url":"ift.tt/3acr2Nx","indices":[47,70]}],"media":[{"id":1241406807484096500,"id_str":"1241406807484096512","indices":[71,94],"media_url":"http://pbs.twimg.com/media/ETpc6gXXYAAgyWk.jpg","media_url_https":"https://pbs.twimg.com/media/ETpc6gXXYAAgyWk.jpg","url":"https://t.co/PBTFg3tGle","display_url":"pic.twitter.com/PBTFg3tGle","expanded_url":"https://twitter.com/P4Jamtland/status/1241406808868163585/photo/1","type":"photo","sizes":{"medium":{"w":361,"h":271,"resize":"fit"},"small":{"w":361,"h":271,"resize":"fit"},"thumb":{"w":150,"h":150,"resize":"crop"},"large":{"w":361,"h":271,"resize":"fit"}},"source_status_id":1241406808868163600,"source_status_id_str":"1241406808868163585","source_user_id":347716200,"source_user_id_str":"347716200"}]}</t>
  </si>
  <si>
    <t xml:space="preserve">1241418773413933066</t>
  </si>
  <si>
    <t xml:space="preserve">@svtnyheter Alla vet det men ingen gör något.</t>
  </si>
  <si>
    <t xml:space="preserve">Sat Mar 21 17:37:54 +0000 2020</t>
  </si>
  <si>
    <t xml:space="preserve">372142346</t>
  </si>
  <si>
    <t xml:space="preserve">svtnyheter</t>
  </si>
  <si>
    <t xml:space="preserve">1241355415193075712</t>
  </si>
  <si>
    <t xml:space="preserve">http://twitter.com/Ks47656475/statuses/1241418773413933066</t>
  </si>
  <si>
    <t xml:space="preserve">{"hashtags":[],"symbols":[],"user_mentions":[{"screen_name":"svtnyheter","name":"SVT Nyheter","id":372142346,"id_str":"372142346","indices":[0,11]}],"urls":[]}</t>
  </si>
  <si>
    <t xml:space="preserve">1241418666337611777</t>
  </si>
  <si>
    <t xml:space="preserve">@Ivarpi Anders Tegnell bör åtalas</t>
  </si>
  <si>
    <t xml:space="preserve">Sat Mar 21 17:37:29 +0000 2020</t>
  </si>
  <si>
    <t xml:space="preserve">1241378478223691783</t>
  </si>
  <si>
    <t xml:space="preserve">http://twitter.com/Ks47656475/statuses/1241418666337611777</t>
  </si>
  <si>
    <t xml:space="preserve">{"hashtags":[],"symbols":[],"user_mentions":[{"screen_name":"Ivarpi","name":"Ivar Arpi","id":34504853,"id_str":"34504853","indices":[0,7]}],"urls":[]}</t>
  </si>
  <si>
    <t xml:space="preserve">1241417951917543424</t>
  </si>
  <si>
    <t xml:space="preserve">@mightyonese @somethingbrite @carlbildt Because they underestimated the virus just like Sweden is doing now by for example keeping schools and kindergartens open so the virus spreads from kids to parents to society.</t>
  </si>
  <si>
    <t xml:space="preserve">Sat Mar 21 17:34:38 +0000 2020</t>
  </si>
  <si>
    <t xml:space="preserve">4835572559</t>
  </si>
  <si>
    <t xml:space="preserve">mightyonese</t>
  </si>
  <si>
    <t xml:space="preserve">1241416305129000961</t>
  </si>
  <si>
    <t xml:space="preserve">http://twitter.com/Ks47656475/statuses/1241417951917543424</t>
  </si>
  <si>
    <t xml:space="preserve">{"hashtags":[],"symbols":[],"user_mentions":[{"screen_name":"mightyonese","name":"Magnus Svensson","id":4835572559,"id_str":"4835572559","indices":[0,12]},{"screen_name":"somethingbrite","name":"somethingbrite 💡","id":4155148517,"id_str":"4155148517","indices":[13,28]},{"screen_name":"carlbildt","name":"Carl Bildt","id":18549724,"id_str":"18549724","indices":[29,39]}],"urls":[]}</t>
  </si>
  <si>
    <t xml:space="preserve">1241417575994662915</t>
  </si>
  <si>
    <t xml:space="preserve">@bjornsing @mjau10303930 Tegnell bör åtalas. Han tror på immunitets teorin som stämmer inte öht.</t>
  </si>
  <si>
    <t xml:space="preserve">Sat Mar 21 17:33:09 +0000 2020</t>
  </si>
  <si>
    <t xml:space="preserve">149229796</t>
  </si>
  <si>
    <t xml:space="preserve">bjornsing</t>
  </si>
  <si>
    <t xml:space="preserve">1241253905746538496</t>
  </si>
  <si>
    <t xml:space="preserve">http://twitter.com/Ks47656475/statuses/1241417575994662915</t>
  </si>
  <si>
    <t xml:space="preserve">{"hashtags":[],"symbols":[],"user_mentions":[{"screen_name":"bjornsing","name":"Björn Smedman","id":149229796,"id_str":"149229796","indices":[0,10]},{"screen_name":"mjau10303930","name":"mjau","id":1238808469660143600,"id_str":"1238808469660143616","indices":[11,24]}],"urls":[]}</t>
  </si>
  <si>
    <t xml:space="preserve">1241417457384009728</t>
  </si>
  <si>
    <t xml:space="preserve">RT @WHO: "Data from many countries clearly show that people under 50 make up a significant proportion of patients requiring hospitalization"-@DrTedros #COVID19 #coronavirus</t>
  </si>
  <si>
    <t xml:space="preserve">Sat Mar 21 17:32:40 +0000 2020</t>
  </si>
  <si>
    <t xml:space="preserve">http://twitter.com/Ks47656475/statuses/1241417457384009728</t>
  </si>
  <si>
    <t xml:space="preserve">{"hashtags":[],"symbols":[],"user_mentions":[{"screen_name":"WHO","name":"World Health Organization (WHO)","id":14499829,"id_str":"14499829","indices":[3,7]}],"urls":[]}</t>
  </si>
  <si>
    <t xml:space="preserve">1241417307328520192</t>
  </si>
  <si>
    <t xml:space="preserve">@newstreom @CBildt 20% av de som smittas behöver intensivvård. 50% av de som behöver intensivvård är under 50 år. En stor del av de som tillfrisknar har problem med lungorna.</t>
  </si>
  <si>
    <t xml:space="preserve">Sat Mar 21 17:32:05 +0000 2020</t>
  </si>
  <si>
    <t xml:space="preserve">1213276484913127424</t>
  </si>
  <si>
    <t xml:space="preserve">newstreom</t>
  </si>
  <si>
    <t xml:space="preserve">1241305533723938817</t>
  </si>
  <si>
    <t xml:space="preserve">http://twitter.com/Ks47656475/statuses/1241417307328520192</t>
  </si>
  <si>
    <t xml:space="preserve">{"hashtags":[],"symbols":[],"user_mentions":[{"screen_name":"newstreom","name":"Newstreom","id":1213276484913127400,"id_str":"1213276484913127424","indices":[0,10]},{"screen_name":"CBildt","name":"Carl Bildt","id":1219865652,"id_str":"1219865652","indices":[11,18]}],"urls":[]}</t>
  </si>
  <si>
    <t xml:space="preserve">1241416428844208130</t>
  </si>
  <si>
    <t xml:space="preserve">@CBildt Tegnell hänvisar till en brittisk studie som Storbritannien har själv övergett. Det finns absolut inget bevis på immunitet efter eventuellt tillfrisknande.</t>
  </si>
  <si>
    <t xml:space="preserve">Sat Mar 21 17:28:35 +0000 2020</t>
  </si>
  <si>
    <t xml:space="preserve">1219865652</t>
  </si>
  <si>
    <t xml:space="preserve">CBildt</t>
  </si>
  <si>
    <t xml:space="preserve">1241281495567925248</t>
  </si>
  <si>
    <t xml:space="preserve">http://twitter.com/Ks47656475/statuses/1241416428844208130</t>
  </si>
  <si>
    <t xml:space="preserve">{"hashtags":[],"symbols":[],"user_mentions":[{"screen_name":"CBildt","name":"Carl Bildt","id":1219865652,"id_str":"1219865652","indices":[0,7]}],"urls":[]}</t>
  </si>
  <si>
    <t xml:space="preserve">1241416178582634497</t>
  </si>
  <si>
    <t xml:space="preserve">@CBildt Vem styr Sverige? Tegnell eller Löfven? Sverige är det enda landet som fortfarande har skolor och förskolor öppna. Barnen smittar sina föräldrar och samhället.</t>
  </si>
  <si>
    <t xml:space="preserve">Sat Mar 21 17:27:36 +0000 2020</t>
  </si>
  <si>
    <t xml:space="preserve">http://twitter.com/Ks47656475/statuses/1241416178582634497</t>
  </si>
  <si>
    <t xml:space="preserve">1241411993153810432</t>
  </si>
  <si>
    <t xml:space="preserve">@mightyonese @somethingbrite @carlbildt Svensk idiotism.</t>
  </si>
  <si>
    <t xml:space="preserve">Sat Mar 21 17:10:58 +0000 2020</t>
  </si>
  <si>
    <t xml:space="preserve">1241409307721293824</t>
  </si>
  <si>
    <t xml:space="preserve">http://twitter.com/Ks47656475/statuses/1241411993153810432</t>
  </si>
  <si>
    <t xml:space="preserve">@BengtHojer Anders Tegnell bör bli åtalad. Sverige är det enda landet där skolor och förskolor är fortfarande öppna. Tegnell vill att viruset ska sprida från barn till föräldrar till samhället. Farlig man!</t>
  </si>
  <si>
    <t xml:space="preserve">Sat Mar 21 17:09:42 +0000 2020</t>
  </si>
  <si>
    <t xml:space="preserve">502796617</t>
  </si>
  <si>
    <t xml:space="preserve">BengtHojer</t>
  </si>
  <si>
    <t xml:space="preserve">1241268301923332097</t>
  </si>
  <si>
    <t xml:space="preserve">http://twitter.com/Ks47656475/statuses/1241411675942719488</t>
  </si>
  <si>
    <t xml:space="preserve">1241411195472687104</t>
  </si>
  <si>
    <t xml:space="preserve">@anderslindberg @Ivarpi Farligast är skolor och förskolor. Barnen smittar sina föräldrar och samhället. Tegnell verkar fortfarande tro på immunitets teorin. Immunitet är ingen garanti.</t>
  </si>
  <si>
    <t xml:space="preserve">Sat Mar 21 17:07:47 +0000 2020</t>
  </si>
  <si>
    <t xml:space="preserve">19236255</t>
  </si>
  <si>
    <t xml:space="preserve">anderslindberg</t>
  </si>
  <si>
    <t xml:space="preserve">1241403270817615873</t>
  </si>
  <si>
    <t xml:space="preserve">http://twitter.com/Ks47656475/statuses/1241411195472687104</t>
  </si>
  <si>
    <t xml:space="preserve">{"hashtags":[],"symbols":[],"user_mentions":[{"screen_name":"anderslindberg","name":"Anders Lindberg","id":19236255,"id_str":"19236255","indices":[0,15]},{"screen_name":"Ivarpi","name":"Ivar Arpi","id":34504853,"id_str":"34504853","indices":[16,23]}],"urls":[]}</t>
  </si>
  <si>
    <t xml:space="preserve">1241398092903206913</t>
  </si>
  <si>
    <t xml:space="preserve">RT @somethingbrite: @SamAndersson16 @Ks47656475 @carlbildt Children are a vector. Even if their symptoms are minor. 
To reduce spread you close down as many vectors of transmission as you can. 
Tegnell talks about "flattening the curve" but does nothing to achieve this.</t>
  </si>
  <si>
    <t xml:space="preserve">Sat Mar 21 16:15:44 +0000 2020</t>
  </si>
  <si>
    <t xml:space="preserve">http://twitter.com/Ks47656475/statuses/1241398092903206913</t>
  </si>
  <si>
    <t xml:space="preserve">{"hashtags":[],"symbols":[],"user_mentions":[{"screen_name":"somethingbrite","name":"somethingbrite 💡","id":4155148517,"id_str":"4155148517","indices":[3,18]},{"screen_name":"SamAndersson16","name":"Sam Andersson","id":1238993074107420700,"id_str":"1238993074107420673","indices":[20,35]},{"screen_name":"Ks47656475","name":"Ks","id":1224242710221152300,"id_str":"1224242710221152259","indices":[36,47]},{"screen_name":"carlbildt","name":"Carl Bildt","id":18549724,"id_str":"18549724","indices":[48,58]}],"urls":[]}</t>
  </si>
  <si>
    <t xml:space="preserve">1241392587325485058</t>
  </si>
  <si>
    <t xml:space="preserve">@DrippingCreati1 @svtnyheter Jag har noll förtroende för Folkhälsomyndigheten.</t>
  </si>
  <si>
    <t xml:space="preserve">Sat Mar 21 15:53:51 +0000 2020</t>
  </si>
  <si>
    <t xml:space="preserve">1241373778573131778</t>
  </si>
  <si>
    <t xml:space="preserve">http://twitter.com/Ks47656475/statuses/1241392587325485058</t>
  </si>
  <si>
    <t xml:space="preserve">{"hashtags":[],"symbols":[],"user_mentions":[{"screen_name":"DrippingCreati1","name":"Dripping Creativity","id":1135592088693817300,"id_str":"1135592088693817345","indices":[0,16]},{"screen_name":"svtnyheter","name":"SVT Nyheter","id":372142346,"id_str":"372142346","indices":[17,28]}],"urls":[]}</t>
  </si>
  <si>
    <t xml:space="preserve">1241297908709748736</t>
  </si>
  <si>
    <t xml:space="preserve">@Kickbac37161083 Svensk idiotism</t>
  </si>
  <si>
    <t xml:space="preserve">Sat Mar 21 09:37:38 +0000 2020</t>
  </si>
  <si>
    <t xml:space="preserve">1213883166164783104</t>
  </si>
  <si>
    <t xml:space="preserve">Kickbac37161083</t>
  </si>
  <si>
    <t xml:space="preserve">1241297557042737153</t>
  </si>
  <si>
    <t xml:space="preserve">http://twitter.com/Ks47656475/statuses/1241297908709748736</t>
  </si>
  <si>
    <t xml:space="preserve">{"hashtags":[],"symbols":[],"user_mentions":[{"screen_name":"Kickbac37161083","name":"Kickback","id":1213883166164783000,"id_str":"1213883166164783104","indices":[0,16]}],"urls":[]}</t>
  </si>
  <si>
    <t xml:space="preserve">1241297782268260353</t>
  </si>
  <si>
    <t xml:space="preserve">@ltenstedt 2015 flyktingar har ingenting att göra med Sveriges dåliga ledarskap. Redan 70% av syriska flyktingar arbetar och betalar skatt. Och Ryssland har inga trollfabriker din idiot.</t>
  </si>
  <si>
    <t xml:space="preserve">Sat Mar 21 09:37:08 +0000 2020</t>
  </si>
  <si>
    <t xml:space="preserve">19492635</t>
  </si>
  <si>
    <t xml:space="preserve">ltenstedt</t>
  </si>
  <si>
    <t xml:space="preserve">1241296128768966658</t>
  </si>
  <si>
    <t xml:space="preserve">http://twitter.com/Ks47656475/statuses/1241297782268260353</t>
  </si>
  <si>
    <t xml:space="preserve">{"hashtags":[],"symbols":[],"user_mentions":[{"screen_name":"ltenstedt","name":"Johanna P Altenstedt","id":19492635,"id_str":"19492635","indices":[0,10]}],"urls":[]}</t>
  </si>
  <si>
    <t xml:space="preserve">1241296311221018625</t>
  </si>
  <si>
    <t xml:space="preserve">@nymananders @svtnyheter Lyssna på alla andra epidemiologer och experter i världen och även i Sverige. Alla kritiserar Anders Tegnell.</t>
  </si>
  <si>
    <t xml:space="preserve">Sat Mar 21 09:31:17 +0000 2020</t>
  </si>
  <si>
    <t xml:space="preserve">340786161</t>
  </si>
  <si>
    <t xml:space="preserve">nymananders</t>
  </si>
  <si>
    <t xml:space="preserve">1241295585128468481</t>
  </si>
  <si>
    <t xml:space="preserve">http://twitter.com/Ks47656475/statuses/1241296311221018625</t>
  </si>
  <si>
    <t xml:space="preserve">{"hashtags":[],"symbols":[],"user_mentions":[{"screen_name":"nymananders","name":"Anders Nyman","id":340786161,"id_str":"340786161","indices":[0,12]},{"screen_name":"svtnyheter","name":"SVT Nyheter","id":372142346,"id_str":"372142346","indices":[13,24]}],"urls":[]}</t>
  </si>
  <si>
    <t xml:space="preserve">1241295944374611969</t>
  </si>
  <si>
    <t xml:space="preserve">@BringingOfTruth @rooshv Denmark has stopped all entry including refugees. Sweden's leadership is the problem, they are a refugee industry and business is as usual.</t>
  </si>
  <si>
    <t xml:space="preserve">Sat Mar 21 09:29:49 +0000 2020</t>
  </si>
  <si>
    <t xml:space="preserve">1352165432</t>
  </si>
  <si>
    <t xml:space="preserve">BringingOfTruth</t>
  </si>
  <si>
    <t xml:space="preserve">1241163086628827137</t>
  </si>
  <si>
    <t xml:space="preserve">http://twitter.com/Ks47656475/statuses/1241295944374611969</t>
  </si>
  <si>
    <t xml:space="preserve">{"hashtags":[],"symbols":[],"user_mentions":[{"screen_name":"BringingOfTruth","name":"BringerOfTheTruth","id":1352165432,"id_str":"1352165432","indices":[0,16]},{"screen_name":"rooshv","name":"Roosh","id":14458643,"id_str":"14458643","indices":[17,24]}],"urls":[]}</t>
  </si>
  <si>
    <t xml:space="preserve">1241294886554333187</t>
  </si>
  <si>
    <t xml:space="preserve">@rooshv I prefer quarantine at home for one year with bread and water than lying in the hospital corridor intubated and suffering between life and death.</t>
  </si>
  <si>
    <t xml:space="preserve">Sat Mar 21 09:25:37 +0000 2020</t>
  </si>
  <si>
    <t xml:space="preserve">14458643</t>
  </si>
  <si>
    <t xml:space="preserve">rooshv</t>
  </si>
  <si>
    <t xml:space="preserve">1241143911973863427</t>
  </si>
  <si>
    <t xml:space="preserve">http://twitter.com/Ks47656475/statuses/1241294886554333187</t>
  </si>
  <si>
    <t xml:space="preserve">{"hashtags":[],"symbols":[],"user_mentions":[{"screen_name":"rooshv","name":"Roosh","id":14458643,"id_str":"14458643","indices":[0,7]}],"urls":[]}</t>
  </si>
  <si>
    <t xml:space="preserve">1241289307475914752</t>
  </si>
  <si>
    <t xml:space="preserve">@DrippingCreati1 @svtnyheter Dy måste fatta att vi har en kris/krig/pandemi. Man ska absolut inte tänka på bekvämligheter när vi försöker strypa viruset.</t>
  </si>
  <si>
    <t xml:space="preserve">Sat Mar 21 09:03:27 +0000 2020</t>
  </si>
  <si>
    <t xml:space="preserve">1241285827910684673</t>
  </si>
  <si>
    <t xml:space="preserve">http://twitter.com/Ks47656475/statuses/1241289307475914752</t>
  </si>
  <si>
    <t xml:space="preserve">1241287670720069632</t>
  </si>
  <si>
    <t xml:space="preserve">@DrippingCreati1 @svtnyheter Länk??</t>
  </si>
  <si>
    <t xml:space="preserve">Sat Mar 21 08:56:57 +0000 2020</t>
  </si>
  <si>
    <t xml:space="preserve">1241284047038529537</t>
  </si>
  <si>
    <t xml:space="preserve">http://twitter.com/Ks47656475/statuses/1241287670720069632</t>
  </si>
  <si>
    <t xml:space="preserve">1241283821317820416</t>
  </si>
  <si>
    <t xml:space="preserve">@borjegus @nymananders @svtnyheter Svensk idiotism</t>
  </si>
  <si>
    <t xml:space="preserve">Sat Mar 21 08:41:39 +0000 2020</t>
  </si>
  <si>
    <t xml:space="preserve">108096471</t>
  </si>
  <si>
    <t xml:space="preserve">borjegus</t>
  </si>
  <si>
    <t xml:space="preserve">1241272221999431680</t>
  </si>
  <si>
    <t xml:space="preserve">http://twitter.com/Ks47656475/statuses/1241283821317820416</t>
  </si>
  <si>
    <t xml:space="preserve">{"hashtags":[],"symbols":[],"user_mentions":[{"screen_name":"borjegus","name":"Börje Gustavsson","id":108096471,"id_str":"108096471","indices":[0,9]},{"screen_name":"nymananders","name":"Anders Nyman","id":340786161,"id_str":"340786161","indices":[10,22]},{"screen_name":"svtnyheter","name":"SVT Nyheter","id":372142346,"id_str":"372142346","indices":[23,34]}],"urls":[]}</t>
  </si>
  <si>
    <t xml:space="preserve">1241283675762896896</t>
  </si>
  <si>
    <t xml:space="preserve">@mightyonese @carlbildt We'll see about that</t>
  </si>
  <si>
    <t xml:space="preserve">Sat Mar 21 08:41:04 +0000 2020</t>
  </si>
  <si>
    <t xml:space="preserve">1241233898274783232</t>
  </si>
  <si>
    <t xml:space="preserve">http://twitter.com/Ks47656475/statuses/1241283675762896896</t>
  </si>
  <si>
    <t xml:space="preserve">{"hashtags":[],"symbols":[],"user_mentions":[{"screen_name":"mightyonese","name":"Magnus Svensson","id":4835572559,"id_str":"4835572559","indices":[0,12]},{"screen_name":"carlbildt","name":"Carl Bildt","id":18549724,"id_str":"18549724","indices":[13,23]}],"urls":[]}</t>
  </si>
  <si>
    <t xml:space="preserve">1241264069463678978</t>
  </si>
  <si>
    <t xml:space="preserve">RT @cmuggla: Forskarna är osäkra på varför så stor andel av italienarna stryker med i covid-19, och så få tyskar... kan det ha att göra med att Tyskland har 230% av Italiens intensivvårdsplatser per capita? I så fall kan det vara intressant att notera att Sverige har 46% av vad Italien har. https://t.co/UIYSgSZvf6</t>
  </si>
  <si>
    <t xml:space="preserve">Sat Mar 21 07:23:10 +0000 2020</t>
  </si>
  <si>
    <t xml:space="preserve">http://twitter.com/Ks47656475/statuses/1241264069463678978</t>
  </si>
  <si>
    <t xml:space="preserve">{"hashtags":[],"symbols":[],"user_mentions":[{"screen_name":"cmuggla","name":"Carl-Magnus Uggla","id":356306601,"id_str":"356306601","indices":[3,11]}],"urls":[]}</t>
  </si>
  <si>
    <t xml:space="preserve">1241263695214399488</t>
  </si>
  <si>
    <t xml:space="preserve">@nymananders @svtnyheter Nej så är det inte. Han styr landet och han gör ett dåligt jobb. Hela världens epidemiologer har fel. Bara Anders Tegnell har rätt?</t>
  </si>
  <si>
    <t xml:space="preserve">Sat Mar 21 07:21:41 +0000 2020</t>
  </si>
  <si>
    <t xml:space="preserve">1241151461557514241</t>
  </si>
  <si>
    <t xml:space="preserve">http://twitter.com/Ks47656475/statuses/1241263695214399488</t>
  </si>
  <si>
    <t xml:space="preserve">1241108780571656193</t>
  </si>
  <si>
    <t xml:space="preserve">@jburnmurdoch @pwolodarski Sweden is handling the crisis the worst. Followed by UK</t>
  </si>
  <si>
    <t xml:space="preserve">Fri Mar 20 21:06:06 +0000 2020</t>
  </si>
  <si>
    <t xml:space="preserve">43878033</t>
  </si>
  <si>
    <t xml:space="preserve">jburnmurdoch</t>
  </si>
  <si>
    <t xml:space="preserve">1241091873621643266</t>
  </si>
  <si>
    <t xml:space="preserve">http://twitter.com/Ks47656475/statuses/1241108780571656193</t>
  </si>
  <si>
    <t xml:space="preserve">{"hashtags":[],"symbols":[],"user_mentions":[{"screen_name":"jburnmurdoch","name":"John Burn-Murdoch","id":43878033,"id_str":"43878033","indices":[0,13]},{"screen_name":"pwolodarski","name":"Peter Wolodarski","id":188282409,"id_str":"188282409","indices":[14,26]}],"urls":[]}</t>
  </si>
  <si>
    <t xml:space="preserve">1241108272251375622</t>
  </si>
  <si>
    <t xml:space="preserve">RT @BeleGunnar: Intressant! Anders Tegnell var visst tidigare chef för kunskapsavdelningen på Socialstyrelsen avseende en annan epidemi nämligen den med de apatiska barnen. De som då misstänkte det hela var mestadels en stor bluff för att få uppehållstillstånd avfärdades som rasister.</t>
  </si>
  <si>
    <t xml:space="preserve">Fri Mar 20 21:04:05 +0000 2020</t>
  </si>
  <si>
    <t xml:space="preserve">http://twitter.com/Ks47656475/statuses/1241108272251375622</t>
  </si>
  <si>
    <t xml:space="preserve">{"hashtags":[],"symbols":[],"user_mentions":[{"screen_name":"BeleGunnar","name":"Gunnar","id":627466713,"id_str":"627466713","indices":[3,14]}],"urls":[]}</t>
  </si>
  <si>
    <t xml:space="preserve">1241101373174882305</t>
  </si>
  <si>
    <t xml:space="preserve">RT @robertrea: @JamesKPatterson @SandraDunn1955 One friend of mine, who's 53 and in perfect health, caught it and ended up in an induced coma. Another friend, who also works in a London hospital, has told me of a teenager with COVID-19 in intensive care. Attitudes need to change. That's not finger-pointing, just reality</t>
  </si>
  <si>
    <t xml:space="preserve">Fri Mar 20 20:36:40 +0000 2020</t>
  </si>
  <si>
    <t xml:space="preserve">http://twitter.com/Ks47656475/statuses/1241101373174882305</t>
  </si>
  <si>
    <t xml:space="preserve">{"hashtags":[],"symbols":[],"user_mentions":[{"screen_name":"robertrea","name":"Robert Rea","id":28357727,"id_str":"28357727","indices":[3,13]},{"screen_name":"JamesKPatterson","name":"James Patterson🚴🏻⛵️🇪🇺","id":169245434,"id_str":"169245434","indices":[15,31]},{"screen_name":"SandraDunn1955","name":"🖤Rainbow Warrior, Ashamed to be English 🐟 🇪🇺","id":4264297743,"id_str":"4264297743","indices":[32,47]}],"urls":[]}</t>
  </si>
  <si>
    <t xml:space="preserve">1241100672805883906</t>
  </si>
  <si>
    <t xml:space="preserve">RT @robertrea: Dear young and middle-aged people
A friend is a doctor in a London hospital. There are fit, healthy and young people in there, in intensive care, with the coronavirus. Some are fighting for life. Please don't think the virus is something you can brush off</t>
  </si>
  <si>
    <t xml:space="preserve">Fri Mar 20 20:33:53 +0000 2020</t>
  </si>
  <si>
    <t xml:space="preserve">http://twitter.com/Ks47656475/statuses/1241100672805883906</t>
  </si>
  <si>
    <t xml:space="preserve">1241100544560824329</t>
  </si>
  <si>
    <t xml:space="preserve">RT @gorberg: En förklaring till Tysklands hittills låga dödstal, enligt FT: ”German laboratories are now conducting about 160,000 coronavirus tests every week — more than some European countries have carried out in total since the crisis started.” Hur många testar Sverige? #Coronasverige</t>
  </si>
  <si>
    <t xml:space="preserve">Fri Mar 20 20:33:23 +0000 2020</t>
  </si>
  <si>
    <t xml:space="preserve">http://twitter.com/Ks47656475/statuses/1241100544560824329</t>
  </si>
  <si>
    <t xml:space="preserve">{"hashtags":[],"symbols":[],"user_mentions":[{"screen_name":"gorberg","name":"Göran Rosenberg","id":30485095,"id_str":"30485095","indices":[3,11]}],"urls":[]}</t>
  </si>
  <si>
    <t xml:space="preserve">1241096002628616192</t>
  </si>
  <si>
    <t xml:space="preserve">@manierahl @ltenstedt Landet styrs tyvärr av riktigt inkompetenta människor</t>
  </si>
  <si>
    <t xml:space="preserve">Fri Mar 20 20:15:20 +0000 2020</t>
  </si>
  <si>
    <t xml:space="preserve">1311527558</t>
  </si>
  <si>
    <t xml:space="preserve">manierahl</t>
  </si>
  <si>
    <t xml:space="preserve">1241045689691508737</t>
  </si>
  <si>
    <t xml:space="preserve">http://twitter.com/Ks47656475/statuses/1241096002628616192</t>
  </si>
  <si>
    <t xml:space="preserve">{"hashtags":[],"symbols":[],"user_mentions":[{"screen_name":"manierahl","name":"Martin Ahlstedt","id":1311527558,"id_str":"1311527558","indices":[0,10]},{"screen_name":"ltenstedt","name":"Johanna P Altenstedt","id":19492635,"id_str":"19492635","indices":[11,21]}],"urls":[]}</t>
  </si>
  <si>
    <t xml:space="preserve">1241095288380633093</t>
  </si>
  <si>
    <t xml:space="preserve">@MonaJohansson9 @svtnyheter Hela Europa har stängt sina skolor. Alla drabbade länder har stängt sina slolor. Tegnell tyvärr styr landet, regeringen sitter i baksätet.</t>
  </si>
  <si>
    <t xml:space="preserve">Fri Mar 20 20:12:29 +0000 2020</t>
  </si>
  <si>
    <t xml:space="preserve">735657340607844352</t>
  </si>
  <si>
    <t xml:space="preserve">MonaJohansson9</t>
  </si>
  <si>
    <t xml:space="preserve">1241092723970629633</t>
  </si>
  <si>
    <t xml:space="preserve">http://twitter.com/Ks47656475/statuses/1241095288380633093</t>
  </si>
  <si>
    <t xml:space="preserve">{"hashtags":[],"symbols":[],"user_mentions":[{"screen_name":"MonaJohansson9","name":"Mona Johansson","id":735657340607844400,"id_str":"735657340607844352","indices":[0,15]},{"screen_name":"svtnyheter","name":"SVT Nyheter","id":372142346,"id_str":"372142346","indices":[16,27]}],"urls":[]}</t>
  </si>
  <si>
    <t xml:space="preserve">1241091927447126016</t>
  </si>
  <si>
    <t xml:space="preserve">@per_rabe @svtnyheter Irrelevant</t>
  </si>
  <si>
    <t xml:space="preserve">Fri Mar 20 19:59:08 +0000 2020</t>
  </si>
  <si>
    <t xml:space="preserve">1048949584595247106</t>
  </si>
  <si>
    <t xml:space="preserve">per_rabe</t>
  </si>
  <si>
    <t xml:space="preserve">1241039238537383937</t>
  </si>
  <si>
    <t xml:space="preserve">http://twitter.com/Ks47656475/statuses/1241091927447126016</t>
  </si>
  <si>
    <t xml:space="preserve">{"hashtags":[],"symbols":[],"user_mentions":[{"screen_name":"per_rabe","name":"Per Rabe","id":1048949584595247100,"id_str":"1048949584595247106","indices":[0,9]},{"screen_name":"svtnyheter","name":"SVT Nyheter","id":372142346,"id_str":"372142346","indices":[10,21]}],"urls":[]}</t>
  </si>
  <si>
    <t xml:space="preserve">1241091677122633728</t>
  </si>
  <si>
    <t xml:space="preserve">@PerArneAndersso @svtnyheter Alla länder har stängt sina skolor förutom Sverige. Hela världens experter har fel. Bara Anders Tegnell har rätt?</t>
  </si>
  <si>
    <t xml:space="preserve">Fri Mar 20 19:58:08 +0000 2020</t>
  </si>
  <si>
    <t xml:space="preserve">718395457</t>
  </si>
  <si>
    <t xml:space="preserve">PerArneAndersso</t>
  </si>
  <si>
    <t xml:space="preserve">1241041498201866241</t>
  </si>
  <si>
    <t xml:space="preserve">http://twitter.com/Ks47656475/statuses/1241091677122633728</t>
  </si>
  <si>
    <t xml:space="preserve">{"hashtags":[],"symbols":[],"user_mentions":[{"screen_name":"PerArneAndersso","name":"Morfar","id":718395457,"id_str":"718395457","indices":[0,16]},{"screen_name":"svtnyheter","name":"SVT Nyheter","id":372142346,"id_str":"372142346","indices":[17,28]}],"urls":[]}</t>
  </si>
  <si>
    <t xml:space="preserve">1241091597359632385</t>
  </si>
  <si>
    <t xml:space="preserve">@MonaJohansson9 @svtnyheter Alla länder har stängt sina skolor förutom Sverige. Hela världens experter har fel. Bara Anders Tegnell har rätt?</t>
  </si>
  <si>
    <t xml:space="preserve">Fri Mar 20 19:57:49 +0000 2020</t>
  </si>
  <si>
    <t xml:space="preserve">1241059437181308929</t>
  </si>
  <si>
    <t xml:space="preserve">http://twitter.com/Ks47656475/statuses/1241091597359632385</t>
  </si>
  <si>
    <t xml:space="preserve">1241091508054491136</t>
  </si>
  <si>
    <t xml:space="preserve">@DrippingCreati1 @svtnyheter Alla länder har stängt sina skolor förutom Sverige. Hela världens experter har fel. Bara Anders Tegnell har rätt?</t>
  </si>
  <si>
    <t xml:space="preserve">Fri Mar 20 19:57:28 +0000 2020</t>
  </si>
  <si>
    <t xml:space="preserve">1241061216598011908</t>
  </si>
  <si>
    <t xml:space="preserve">http://twitter.com/Ks47656475/statuses/1241091508054491136</t>
  </si>
  <si>
    <t xml:space="preserve">1241091275882934272</t>
  </si>
  <si>
    <t xml:space="preserve">@nymananders @svtnyheter Alla länder har stängt sina skolor förutom Sverige. Hela världens experter har fel. Bara Anders Tegnell har rätt.</t>
  </si>
  <si>
    <t xml:space="preserve">Fri Mar 20 19:56:33 +0000 2020</t>
  </si>
  <si>
    <t xml:space="preserve">1241076765574995969</t>
  </si>
  <si>
    <t xml:space="preserve">http://twitter.com/Ks47656475/statuses/1241091275882934272</t>
  </si>
  <si>
    <t xml:space="preserve">1241091082420727810</t>
  </si>
  <si>
    <t xml:space="preserve">@DrippingCreati1 @svtnyheter Barn smittar trots inga tecken på sjukdom.</t>
  </si>
  <si>
    <t xml:space="preserve">Fri Mar 20 19:55:47 +0000 2020</t>
  </si>
  <si>
    <t xml:space="preserve">http://twitter.com/Ks47656475/statuses/1241091082420727810</t>
  </si>
  <si>
    <t xml:space="preserve">1241090976699088900</t>
  </si>
  <si>
    <t xml:space="preserve">@MonaJohansson9 @svtnyheter Barn smittar trots inga tecken på sjukdom.</t>
  </si>
  <si>
    <t xml:space="preserve">Fri Mar 20 19:55:21 +0000 2020</t>
  </si>
  <si>
    <t xml:space="preserve">http://twitter.com/Ks47656475/statuses/1241090976699088900</t>
  </si>
  <si>
    <t xml:space="preserve">1241090830728867840</t>
  </si>
  <si>
    <t xml:space="preserve">@PerArneAndersso @svtnyheter Idiotisk ursäkt. Hur har Danmark och 70 andra länder ordnat det? Barn smittar sina föräldrar som jobbar inom vården. Farligt! En förälder bör vara med barn under 12.</t>
  </si>
  <si>
    <t xml:space="preserve">Fri Mar 20 19:54:47 +0000 2020</t>
  </si>
  <si>
    <t xml:space="preserve">http://twitter.com/Ks47656475/statuses/1241090830728867840</t>
  </si>
  <si>
    <t xml:space="preserve">1241073949682872320</t>
  </si>
  <si>
    <t xml:space="preserve">@Dykaren21 Dödsstraff</t>
  </si>
  <si>
    <t xml:space="preserve">Fri Mar 20 18:47:42 +0000 2020</t>
  </si>
  <si>
    <t xml:space="preserve">2742967091</t>
  </si>
  <si>
    <t xml:space="preserve">Dykaren21</t>
  </si>
  <si>
    <t xml:space="preserve">1240926161854771200</t>
  </si>
  <si>
    <t xml:space="preserve">http://twitter.com/Ks47656475/statuses/1241073949682872320</t>
  </si>
  <si>
    <t xml:space="preserve">{"hashtags":[],"symbols":[],"user_mentions":[{"screen_name":"Dykaren21","name":"Dykaren","id":2742967091,"id_str":"2742967091","indices":[0,10]}],"urls":[]}</t>
  </si>
  <si>
    <t xml:space="preserve">1241073369442852865</t>
  </si>
  <si>
    <t xml:space="preserve">RT @CoronaSverige: #CoronaSverige
Bör Anders Tegnell avgå?
Svara👇och Retweeta👈🙏</t>
  </si>
  <si>
    <t xml:space="preserve">Fri Mar 20 18:45:23 +0000 2020</t>
  </si>
  <si>
    <t xml:space="preserve">http://twitter.com/Ks47656475/statuses/1241073369442852865</t>
  </si>
  <si>
    <t xml:space="preserve">{"hashtags":[{"text":"CoronaSverige","indices":[19,33]}],"symbols":[],"user_mentions":[{"screen_name":"CoronaSverige","name":"CoronaSverige🦠","id":1232730492346257400,"id_str":"1232730492346257408","indices":[3,17]}],"urls":[]}</t>
  </si>
  <si>
    <t xml:space="preserve">1241066992318152706</t>
  </si>
  <si>
    <t xml:space="preserve">@anderslindberg @CarlsonJFoHM Anders Tegnell bör åtalas.</t>
  </si>
  <si>
    <t xml:space="preserve">Fri Mar 20 18:20:03 +0000 2020</t>
  </si>
  <si>
    <t xml:space="preserve">1241054241826967553</t>
  </si>
  <si>
    <t xml:space="preserve">http://twitter.com/Ks47656475/statuses/1241066992318152706</t>
  </si>
  <si>
    <t xml:space="preserve">{"hashtags":[],"symbols":[],"user_mentions":[{"screen_name":"anderslindberg","name":"Anders Lindberg","id":19236255,"id_str":"19236255","indices":[0,15]},{"screen_name":"CarlsonJFoHM","name":"Johan Carlson","id":426598892,"id_str":"426598892","indices":[16,29]}],"urls":[]}</t>
  </si>
  <si>
    <t xml:space="preserve">1241066419439222790</t>
  </si>
  <si>
    <t xml:space="preserve">@uppvaknandet Anders Tegnell bör åtalas.</t>
  </si>
  <si>
    <t xml:space="preserve">Fri Mar 20 18:17:46 +0000 2020</t>
  </si>
  <si>
    <t xml:space="preserve">2975824216</t>
  </si>
  <si>
    <t xml:space="preserve">uppvaknandet</t>
  </si>
  <si>
    <t xml:space="preserve">1240913741010685952</t>
  </si>
  <si>
    <t xml:space="preserve">http://twitter.com/Ks47656475/statuses/1241066419439222790</t>
  </si>
  <si>
    <t xml:space="preserve">{"hashtags":[],"symbols":[],"user_mentions":[{"screen_name":"uppvaknandet","name":"Q Army 🕯Frihet","id":2975824216,"id_str":"2975824216","indices":[0,13]}],"urls":[]}</t>
  </si>
  <si>
    <t xml:space="preserve">1241065096950022145</t>
  </si>
  <si>
    <t xml:space="preserve">@sejoke @NiklasGillstrom And Germany and Taiwan and many others</t>
  </si>
  <si>
    <t xml:space="preserve">Fri Mar 20 18:12:31 +0000 2020</t>
  </si>
  <si>
    <t xml:space="preserve">29542434</t>
  </si>
  <si>
    <t xml:space="preserve">sejoke</t>
  </si>
  <si>
    <t xml:space="preserve">1240974614391656450</t>
  </si>
  <si>
    <t xml:space="preserve">http://twitter.com/Ks47656475/statuses/1241065096950022145</t>
  </si>
  <si>
    <t xml:space="preserve">{"hashtags":[],"symbols":[],"user_mentions":[{"screen_name":"sejoke","name":"Joachim Keim","id":29542434,"id_str":"29542434","indices":[0,7]},{"screen_name":"NiklasGillstrom","name":"Niklas Gillström","id":18820614,"id_str":"18820614","indices":[8,24]}],"urls":[]}</t>
  </si>
  <si>
    <t xml:space="preserve">1241021526423547905</t>
  </si>
  <si>
    <t xml:space="preserve">@svtnyheter Varför är skolor och förskolor fortfarande öppna? Vill Folkhälsomyndigheten att barn ska smitta sina föräldrar och samhället??</t>
  </si>
  <si>
    <t xml:space="preserve">Fri Mar 20 15:19:23 +0000 2020</t>
  </si>
  <si>
    <t xml:space="preserve">1241014690681061376</t>
  </si>
  <si>
    <t xml:space="preserve">http://twitter.com/Ks47656475/statuses/1241021526423547905</t>
  </si>
  <si>
    <t xml:space="preserve">1240995707898773506</t>
  </si>
  <si>
    <t xml:space="preserve">@BertilAnderss19 De fortfarande gör ett mycket dåligt jobb. Sverige är det enda landet som har skolor och förskolor öppna så att barn kan smitta sina föräldrar.</t>
  </si>
  <si>
    <t xml:space="preserve">Fri Mar 20 13:36:48 +0000 2020</t>
  </si>
  <si>
    <t xml:space="preserve">994684257435049985</t>
  </si>
  <si>
    <t xml:space="preserve">BertilAnderss19</t>
  </si>
  <si>
    <t xml:space="preserve">1240883174445584384</t>
  </si>
  <si>
    <t xml:space="preserve">http://twitter.com/Ks47656475/statuses/1240995707898773506</t>
  </si>
  <si>
    <t xml:space="preserve">{"hashtags":[],"symbols":[],"user_mentions":[{"screen_name":"BertilAnderss19","name":"Kisse-mises","id":994684257435050000,"id_str":"994684257435049985","indices":[0,16]}],"urls":[]}</t>
  </si>
  <si>
    <t xml:space="preserve">1240979819409682433</t>
  </si>
  <si>
    <t xml:space="preserve">@EwyThornqvist @Folkhalsomynd Nej</t>
  </si>
  <si>
    <t xml:space="preserve">Fri Mar 20 12:33:39 +0000 2020</t>
  </si>
  <si>
    <t xml:space="preserve">493869787</t>
  </si>
  <si>
    <t xml:space="preserve">EwyThornqvist</t>
  </si>
  <si>
    <t xml:space="preserve">1240573415225995264</t>
  </si>
  <si>
    <t xml:space="preserve">&lt;a href="https://mobile.twitter.com" rel="nofollow"&gt;Twitter Web App&lt;/a&gt;</t>
  </si>
  <si>
    <t xml:space="preserve">http://twitter.com/Ks47656475/statuses/1240979819409682433</t>
  </si>
  <si>
    <t xml:space="preserve">{"hashtags":[],"symbols":[],"user_mentions":[{"screen_name":"EwyThornqvist","name":"Ewy Thörnqvist","id":493869787,"id_str":"493869787","indices":[0,14]},{"screen_name":"Folkhalsomynd","name":"Folkhälsomyndigheten","id":388858301,"id_str":"388858301","indices":[15,29]}],"urls":[]}</t>
  </si>
  <si>
    <t xml:space="preserve">1240968111563714562</t>
  </si>
  <si>
    <t xml:space="preserve">@sdeuparlamentet @sdriks Sverige testar inte enligt WHOs rekommendationer. Smittskyddslagen följs inte. Anders Tegnell uttalar sig politiskt och ideologiskt, hans jobb är bara att tala om viruset. Vem styr Sverige ? Löfven eller Tegnell?</t>
  </si>
  <si>
    <t xml:space="preserve">Fri Mar 20 11:47:08 +0000 2020</t>
  </si>
  <si>
    <t xml:space="preserve">3246257758</t>
  </si>
  <si>
    <t xml:space="preserve">sdeuparlamentet</t>
  </si>
  <si>
    <t xml:space="preserve">1240927612899405824</t>
  </si>
  <si>
    <t xml:space="preserve">http://twitter.com/Ks47656475/statuses/1240968111563714562</t>
  </si>
  <si>
    <t xml:space="preserve">{"hashtags":[],"symbols":[],"user_mentions":[{"screen_name":"sdeuparlamentet","name":"SD i Europaparlamentet","id":3246257758,"id_str":"3246257758","indices":[0,16]},{"screen_name":"sdriks","name":"Sverigedemokraterna","id":97878686,"id_str":"97878686","indices":[17,24]}],"urls":[]}</t>
  </si>
  <si>
    <t xml:space="preserve">1240967477280083969</t>
  </si>
  <si>
    <t xml:space="preserve">@sdeuparlamentet @sdriks Anders Tegnell bör åtalas. Han ligger minst 3 veckor efter hela världens epidemiologer. Alla länder har stängt sina skolor och förskolor förutom Sverige. Tegnell vill att barn ska smitta sina föräldrar och samhället.</t>
  </si>
  <si>
    <t xml:space="preserve">Fri Mar 20 11:44:37 +0000 2020</t>
  </si>
  <si>
    <t xml:space="preserve">http://twitter.com/Ks47656475/statuses/1240967477280083969</t>
  </si>
  <si>
    <t xml:space="preserve">1240959664021483522</t>
  </si>
  <si>
    <t xml:space="preserve">@alundbergh @stroemberg Bullshit</t>
  </si>
  <si>
    <t xml:space="preserve">Fri Mar 20 11:13:34 +0000 2020</t>
  </si>
  <si>
    <t xml:space="preserve">17226610</t>
  </si>
  <si>
    <t xml:space="preserve">alundbergh</t>
  </si>
  <si>
    <t xml:space="preserve">1240731174164709376</t>
  </si>
  <si>
    <t xml:space="preserve">http://twitter.com/Ks47656475/statuses/1240959664021483522</t>
  </si>
  <si>
    <t xml:space="preserve">{"hashtags":[],"symbols":[],"user_mentions":[{"screen_name":"alundbergh","name":"alundbergh","id":17226610,"id_str":"17226610","indices":[0,11]},{"screen_name":"stroemberg","name":"Fredrik Strömberg","id":29757353,"id_str":"29757353","indices":[12,23]}],"urls":[]}</t>
  </si>
  <si>
    <t xml:space="preserve">1240915451150032896</t>
  </si>
  <si>
    <t xml:space="preserve">@MagnusRanstorp @andreasostgote Kanske på tid att stänga skolor och förskolor</t>
  </si>
  <si>
    <t xml:space="preserve">Fri Mar 20 08:17:53 +0000 2020</t>
  </si>
  <si>
    <t xml:space="preserve">245467017</t>
  </si>
  <si>
    <t xml:space="preserve">MagnusRanstorp</t>
  </si>
  <si>
    <t xml:space="preserve">1240915266025988096</t>
  </si>
  <si>
    <t xml:space="preserve">http://twitter.com/Ks47656475/statuses/1240915451150032896</t>
  </si>
  <si>
    <t xml:space="preserve">{"hashtags":[],"symbols":[],"user_mentions":[{"screen_name":"MagnusRanstorp","name":"Magnus Ranstorp","id":245467017,"id_str":"245467017","indices":[0,15]},{"screen_name":"andreasostgote","name":"Talman Andreas Norlén","id":845643132,"id_str":"845643132","indices":[16,31]}],"urls":[]}</t>
  </si>
  <si>
    <t xml:space="preserve">1240909538259329025</t>
  </si>
  <si>
    <t xml:space="preserve">@JonssonYvette @andreasnurbo @Sverigesriksdag @riksbanken Bistånd är pengar från fattiga människor i rika länder till rika människor i fattiga länder. Men bra för Wallström då får hon ett toppjobb efter ett annat.</t>
  </si>
  <si>
    <t xml:space="preserve">Fri Mar 20 07:54:23 +0000 2020</t>
  </si>
  <si>
    <t xml:space="preserve">3326383323</t>
  </si>
  <si>
    <t xml:space="preserve">JonssonYvette</t>
  </si>
  <si>
    <t xml:space="preserve">1240884986829553664</t>
  </si>
  <si>
    <t xml:space="preserve">http://twitter.com/Ks47656475/statuses/1240909538259329025</t>
  </si>
  <si>
    <t xml:space="preserve">{"hashtags":[],"symbols":[],"user_mentions":[{"screen_name":"JonssonYvette","name":"Yvette Jonsson","id":3326383323,"id_str":"3326383323","indices":[0,14]},{"screen_name":"andreasnurbo","name":"Andreas Nurbo","id":33926493,"id_str":"33926493","indices":[15,28]},{"screen_name":"Sverigesriksdag","name":"Sveriges riksdag","id":1026080887,"id_str":"1026080887","indices":[29,45]},{"screen_name":"riksbanken","name":"Sveriges riksbank","id":499915839,"id_str":"499915839","indices":[46,57]}],"urls":[]}</t>
  </si>
  <si>
    <t xml:space="preserve">1240907888169713664</t>
  </si>
  <si>
    <t xml:space="preserve">@andreasnurbo @Panshiri_M Anders Tegnell har hanterat detta katastrofalt från första början.</t>
  </si>
  <si>
    <t xml:space="preserve">Fri Mar 20 07:47:50 +0000 2020</t>
  </si>
  <si>
    <t xml:space="preserve">33926493</t>
  </si>
  <si>
    <t xml:space="preserve">andreasnurbo</t>
  </si>
  <si>
    <t xml:space="preserve">1240899515605016581</t>
  </si>
  <si>
    <t xml:space="preserve">http://twitter.com/Ks47656475/statuses/1240907888169713664</t>
  </si>
  <si>
    <t xml:space="preserve">{"hashtags":[],"symbols":[],"user_mentions":[{"screen_name":"andreasnurbo","name":"Andreas Nurbo","id":33926493,"id_str":"33926493","indices":[0,13]},{"screen_name":"Panshiri_M","name":"Mustafa Panshiri","id":1191045336,"id_str":"1191045336","indices":[14,25]}],"urls":[]}</t>
  </si>
  <si>
    <t xml:space="preserve">1240907792564846592</t>
  </si>
  <si>
    <t xml:space="preserve">RT @andreasnurbo: @Panshiri_M Allt beror på att FHM inte rekommendera alla inresande i 14 dagars karantän vilket borde varit uppenbart var nödvändigt.</t>
  </si>
  <si>
    <t xml:space="preserve">Fri Mar 20 07:47:27 +0000 2020</t>
  </si>
  <si>
    <t xml:space="preserve">http://twitter.com/Ks47656475/statuses/1240907792564846592</t>
  </si>
  <si>
    <t xml:space="preserve">{"hashtags":[],"symbols":[],"user_mentions":[{"screen_name":"andreasnurbo","name":"Andreas Nurbo","id":33926493,"id_str":"33926493","indices":[3,16]},{"screen_name":"Panshiri_M","name":"Mustafa Panshiri","id":1191045336,"id_str":"1191045336","indices":[18,29]}],"urls":[]}</t>
  </si>
  <si>
    <t xml:space="preserve">1240907728551383042</t>
  </si>
  <si>
    <t xml:space="preserve">RT @andreasnurbo: @Panshiri_M Vi behöver inte krasha ekonomin, vi behöver bara hålla ut 2-4 veckor för att se kunna få igång regelbunden masstestning. Det ihop social distansering och andra knep gör det hela hanterbart.</t>
  </si>
  <si>
    <t xml:space="preserve">Fri Mar 20 07:47:12 +0000 2020</t>
  </si>
  <si>
    <t xml:space="preserve">http://twitter.com/Ks47656475/statuses/1240907728551383042</t>
  </si>
  <si>
    <t xml:space="preserve">1240907540537450499</t>
  </si>
  <si>
    <t xml:space="preserve">@Panshiri_M Sverige är i kris redan innan coronaviruset. Absurd att ta emot fler invandrare numera. Vi måste ta hand om de som bor i Sverige i första hand.</t>
  </si>
  <si>
    <t xml:space="preserve">Fri Mar 20 07:46:27 +0000 2020</t>
  </si>
  <si>
    <t xml:space="preserve">1191045336</t>
  </si>
  <si>
    <t xml:space="preserve">Panshiri_M</t>
  </si>
  <si>
    <t xml:space="preserve">1240897843944185856</t>
  </si>
  <si>
    <t xml:space="preserve">http://twitter.com/Ks47656475/statuses/1240907540537450499</t>
  </si>
  <si>
    <t xml:space="preserve">{"hashtags":[],"symbols":[],"user_mentions":[{"screen_name":"Panshiri_M","name":"Mustafa Panshiri","id":1191045336,"id_str":"1191045336","indices":[0,11]}],"urls":[]}</t>
  </si>
  <si>
    <t xml:space="preserve">1240897138378379266</t>
  </si>
  <si>
    <t xml:space="preserve">@MrAlwaysRight7 40-40 är mest aktiva i samhället. Jobbar, handlar och smittas av sina barn och av sina föräldrar.</t>
  </si>
  <si>
    <t xml:space="preserve">Fri Mar 20 07:05:07 +0000 2020</t>
  </si>
  <si>
    <t xml:space="preserve">754268398922629120</t>
  </si>
  <si>
    <t xml:space="preserve">MrAlwaysRight7</t>
  </si>
  <si>
    <t xml:space="preserve">1240746223373615108</t>
  </si>
  <si>
    <t xml:space="preserve">http://twitter.com/Ks47656475/statuses/1240897138378379266</t>
  </si>
  <si>
    <t xml:space="preserve">{"hashtags":[],"symbols":[],"user_mentions":[{"screen_name":"MrAlwaysRight7","name":"Sir Ian Right","id":754268398922629100,"id_str":"754268398922629120","indices":[0,15]}],"urls":[]}</t>
  </si>
  <si>
    <t xml:space="preserve">1240896593282445314</t>
  </si>
  <si>
    <t xml:space="preserve">@ltenstedt Men skolor och förskolor är öppna och barn smittar sina föräldrar för helvete!</t>
  </si>
  <si>
    <t xml:space="preserve">Fri Mar 20 07:02:57 +0000 2020</t>
  </si>
  <si>
    <t xml:space="preserve">1240895260974297090</t>
  </si>
  <si>
    <t xml:space="preserve">http://twitter.com/Ks47656475/statuses/1240896593282445314</t>
  </si>
  <si>
    <t xml:space="preserve">1240896432598630401</t>
  </si>
  <si>
    <t xml:space="preserve">RT @TomHedrup: Kina har haft två dagar helt utan nya smittade. Deras karantän tog 55 dagar. Vi har haft smittspridning i 11 dagar. Vi har arbetat hemma i fem. TÅLAMOD. Följ råden om social distansering nu. #svpol #08pol #Coronasverige</t>
  </si>
  <si>
    <t xml:space="preserve">Fri Mar 20 07:02:18 +0000 2020</t>
  </si>
  <si>
    <t xml:space="preserve">http://twitter.com/Ks47656475/statuses/1240896432598630401</t>
  </si>
  <si>
    <t xml:space="preserve">{"hashtags":[],"symbols":[],"user_mentions":[{"screen_name":"TomHedrup","name":"Tom Hedrup","id":357054071,"id_str":"357054071","indices":[3,13]}],"urls":[]}</t>
  </si>
  <si>
    <t xml:space="preserve">1240895482861322240</t>
  </si>
  <si>
    <t xml:space="preserve">@sjunnedotcom Anders Tegnell är sannolikt en medlem i denna globala gruppen. 😂</t>
  </si>
  <si>
    <t xml:space="preserve">Fri Mar 20 06:58:32 +0000 2020</t>
  </si>
  <si>
    <t xml:space="preserve">49568716</t>
  </si>
  <si>
    <t xml:space="preserve">sjunnedotcom</t>
  </si>
  <si>
    <t xml:space="preserve">1240584792648880129</t>
  </si>
  <si>
    <t xml:space="preserve">http://twitter.com/Ks47656475/statuses/1240895482861322240</t>
  </si>
  <si>
    <t xml:space="preserve">{"hashtags":[],"symbols":[],"user_mentions":[{"screen_name":"sjunnedotcom","name":"Jan Sjunnesson","id":49568716,"id_str":"49568716","indices":[0,13]}],"urls":[]}</t>
  </si>
  <si>
    <t xml:space="preserve">1240862784390299649</t>
  </si>
  <si>
    <t xml:space="preserve">RT @JohanErnelind: @evinbdya Pluss att min 30-åriga vältränade kusin utan några medicinska besvär just i denna stund ligger med syrgas och 10% lungkapacitet på östra.</t>
  </si>
  <si>
    <t xml:space="preserve">Fri Mar 20 04:48:36 +0000 2020</t>
  </si>
  <si>
    <t xml:space="preserve">http://twitter.com/Ks47656475/statuses/1240862784390299649</t>
  </si>
  <si>
    <t xml:space="preserve">{"hashtags":[],"symbols":[],"user_mentions":[{"screen_name":"JohanErnelind","name":"Johan Ernelind","id":1882587048,"id_str":"1882587048","indices":[3,17]},{"screen_name":"evinbdya","name":"Evin","id":2741857108,"id_str":"2741857108","indices":[19,28]}],"urls":[]}</t>
  </si>
  <si>
    <t xml:space="preserve">1240862000823119872</t>
  </si>
  <si>
    <t xml:space="preserve">RT @evinbdya: Antal svenskar:
•Med diabetes=500 000
•Med astma= 800 000
•Med KOL=700 000
•Som får cancer=50 000 NYA fall per år
-Med hjärt-och kärlsjukdom=2 miljoner
•Över 60 år=2,6 miljoner
Värt att ha i åtanke innan man återigen kör på kassa argument som ”bara äldre &amp;amp; riskgrupper dör”</t>
  </si>
  <si>
    <t xml:space="preserve">Fri Mar 20 04:45:29 +0000 2020</t>
  </si>
  <si>
    <t xml:space="preserve">http://twitter.com/Ks47656475/statuses/1240862000823119872</t>
  </si>
  <si>
    <t xml:space="preserve">{"hashtags":[],"symbols":[],"user_mentions":[{"screen_name":"evinbdya","name":"Evin","id":2741857108,"id_str":"2741857108","indices":[3,12]}],"urls":[]}</t>
  </si>
  <si>
    <t xml:space="preserve">1240861837605945345</t>
  </si>
  <si>
    <t xml:space="preserve">@Ivarpi Svensk idiotism</t>
  </si>
  <si>
    <t xml:space="preserve">Fri Mar 20 04:44:50 +0000 2020</t>
  </si>
  <si>
    <t xml:space="preserve">1240669526972391424</t>
  </si>
  <si>
    <t xml:space="preserve">http://twitter.com/Ks47656475/statuses/1240861837605945345</t>
  </si>
  <si>
    <t xml:space="preserve">1240861795004354563</t>
  </si>
  <si>
    <t xml:space="preserve">RT @Ivarpi: Några nedslag i Svenska Dagbladets arkiv.
Den 12:e juni 2018 skriver Svenska Dagbladet om "spanska sjukan" för första gången. Ingen fara, är budskapet. https://t.co/kUeF0wRHvQ</t>
  </si>
  <si>
    <t xml:space="preserve">Fri Mar 20 04:44:40 +0000 2020</t>
  </si>
  <si>
    <t xml:space="preserve">http://twitter.com/Ks47656475/statuses/1240861795004354563</t>
  </si>
  <si>
    <t xml:space="preserve">{"hashtags":[],"symbols":[],"user_mentions":[{"screen_name":"Ivarpi","name":"Ivar Arpi","id":34504853,"id_str":"34504853","indices":[3,10]}],"urls":[]}</t>
  </si>
  <si>
    <t xml:space="preserve">1240861469513846792</t>
  </si>
  <si>
    <t xml:space="preserve">@RPourmokhtari @Panshiri_M Av alla länder litar jag minst på. Sverige.</t>
  </si>
  <si>
    <t xml:space="preserve">Fri Mar 20 04:43:23 +0000 2020</t>
  </si>
  <si>
    <t xml:space="preserve">129471133</t>
  </si>
  <si>
    <t xml:space="preserve">RPourmokhtari</t>
  </si>
  <si>
    <t xml:space="preserve">1240609343889911808</t>
  </si>
  <si>
    <t xml:space="preserve">http://twitter.com/Ks47656475/statuses/1240861469513846792</t>
  </si>
  <si>
    <t xml:space="preserve">{"hashtags":[],"symbols":[],"user_mentions":[{"screen_name":"RPourmokhtari","name":"Romina Pourmokhtari","id":129471133,"id_str":"129471133","indices":[0,14]},{"screen_name":"Panshiri_M","name":"Mustafa Panshiri","id":1191045336,"id_str":"1191045336","indices":[15,26]}],"urls":[]}</t>
  </si>
  <si>
    <t xml:space="preserve">1240861040923086849</t>
  </si>
  <si>
    <t xml:space="preserve">@rtendahl Tegnell vill att barn ska smitta sina föräldrar. Sverige är det enda landet som fortfarande har skolor och förskolor öppna.</t>
  </si>
  <si>
    <t xml:space="preserve">Fri Mar 20 04:41:40 +0000 2020</t>
  </si>
  <si>
    <t xml:space="preserve">874102699</t>
  </si>
  <si>
    <t xml:space="preserve">rtendahl</t>
  </si>
  <si>
    <t xml:space="preserve">1240695751824424963</t>
  </si>
  <si>
    <t xml:space="preserve">http://twitter.com/Ks47656475/statuses/1240861040923086849</t>
  </si>
  <si>
    <t xml:space="preserve">{"hashtags":[],"symbols":[],"user_mentions":[{"screen_name":"rtendahl","name":"Catharina Örtendahl Rylid","id":874102699,"id_str":"874102699","indices":[0,9]}],"urls":[]}</t>
  </si>
  <si>
    <t xml:space="preserve">1240851599242809344</t>
  </si>
  <si>
    <t xml:space="preserve">@Koffeiholics @CarlMelin Vilka länder har skolor öppna?</t>
  </si>
  <si>
    <t xml:space="preserve">Fri Mar 20 04:04:09 +0000 2020</t>
  </si>
  <si>
    <t xml:space="preserve">229259299</t>
  </si>
  <si>
    <t xml:space="preserve">Koffeiholics</t>
  </si>
  <si>
    <t xml:space="preserve">1240755590894362630</t>
  </si>
  <si>
    <t xml:space="preserve">http://twitter.com/Ks47656475/statuses/1240851599242809344</t>
  </si>
  <si>
    <t xml:space="preserve">{"hashtags":[],"symbols":[],"user_mentions":[{"screen_name":"Koffeiholics","name":"Ibo-Naw Ibonek (Alex)","id":229259299,"id_str":"229259299","indices":[0,13]},{"screen_name":"CarlMelin","name":"Carl Melin","id":265951489,"id_str":"265951489","indices":[14,24]}],"urls":[]}</t>
  </si>
  <si>
    <t xml:space="preserve">1240749660542730240</t>
  </si>
  <si>
    <t xml:space="preserve">RT @MagnusRanstorp: Norska motsvarighet till @Folkhalsomynd Folkhelseinstituttet publicerar högupplöst data om de som är Coronasmittade i Norge och inlagda på sjukhus. 
https://t.co/JN2uBP8iYi https://t.co/yLL7fYcQg8</t>
  </si>
  <si>
    <t xml:space="preserve">Thu Mar 19 21:19:05 +0000 2020</t>
  </si>
  <si>
    <t xml:space="preserve">http://twitter.com/Ks47656475/statuses/1240749660542730240</t>
  </si>
  <si>
    <t xml:space="preserve">{"hashtags":[],"symbols":[],"user_mentions":[{"screen_name":"MagnusRanstorp","name":"Magnus Ranstorp","id":245467017,"id_str":"245467017","indices":[3,18]},{"screen_name":"Folkhalsomynd","name":"Folkhälsomyndigheten","id":388858301,"id_str":"388858301","indices":[45,59]}],"urls":[]}</t>
  </si>
  <si>
    <t xml:space="preserve">1240749401716469769</t>
  </si>
  <si>
    <t xml:space="preserve">RT @NorbertElekes: Coronavirus pandemic:
From 0 to 100,000 cases: 97 days
From 100,000 to 200,000 cases: 12 days</t>
  </si>
  <si>
    <t xml:space="preserve">Thu Mar 19 21:18:04 +0000 2020</t>
  </si>
  <si>
    <t xml:space="preserve">http://twitter.com/Ks47656475/statuses/1240749401716469769</t>
  </si>
  <si>
    <t xml:space="preserve">{"hashtags":[],"symbols":[],"user_mentions":[{"screen_name":"NorbertElekes","name":"Norbert Elekes","id":292558545,"id_str":"292558545","indices":[3,17]}],"urls":[]}</t>
  </si>
  <si>
    <t xml:space="preserve">1240745616990449676</t>
  </si>
  <si>
    <t xml:space="preserve">@anckarsater @alicemedce Diktaturer som Kina och Sverige undanhåller viktig information från medborgare till skillnad från demokratier som Danmark och Schweiz.</t>
  </si>
  <si>
    <t xml:space="preserve">Thu Mar 19 21:03:01 +0000 2020</t>
  </si>
  <si>
    <t xml:space="preserve">2770313557</t>
  </si>
  <si>
    <t xml:space="preserve">anckarsater</t>
  </si>
  <si>
    <t xml:space="preserve">1240675953950547969</t>
  </si>
  <si>
    <t xml:space="preserve">http://twitter.com/Ks47656475/statuses/1240745616990449676</t>
  </si>
  <si>
    <t xml:space="preserve">{"hashtags":[],"symbols":[],"user_mentions":[{"screen_name":"anckarsater","name":"Henrik Anckarsäter","id":2770313557,"id_str":"2770313557","indices":[0,12]},{"screen_name":"alicemedce","name":"Alice Teodorescu Måwe","id":273134386,"id_str":"273134386","indices":[13,24]}],"urls":[]}</t>
  </si>
  <si>
    <t xml:space="preserve">1240745520353685518</t>
  </si>
  <si>
    <t xml:space="preserve">RT @anckarsater: Såklart skall vi stå eniga i krisläge men vad är det för trams om att antalet IVA-platser på olika sjukhus skall vara skretessbelagt med hänsyn till Rikets säkerhet? Vart tog öppenhet, offentlighetsprincip och meddelarfrihet vägen? Dags att sätta stopp för kommunikatörerna!</t>
  </si>
  <si>
    <t xml:space="preserve">Thu Mar 19 21:02:38 +0000 2020</t>
  </si>
  <si>
    <t xml:space="preserve">http://twitter.com/Ks47656475/statuses/1240745520353685518</t>
  </si>
  <si>
    <t xml:space="preserve">{"hashtags":[],"symbols":[],"user_mentions":[{"screen_name":"anckarsater","name":"Henrik Anckarsäter","id":2770313557,"id_str":"2770313557","indices":[3,15]}],"urls":[]}</t>
  </si>
  <si>
    <t xml:space="preserve">1240745433741307928</t>
  </si>
  <si>
    <t xml:space="preserve">@MagnusRanstorp Diktaturer som Kina och Sverige undanhåller viktig information från medborgare till skillnad från demokratier som Danmark och Schweiz.</t>
  </si>
  <si>
    <t xml:space="preserve">Thu Mar 19 21:02:17 +0000 2020</t>
  </si>
  <si>
    <t xml:space="preserve">1240744327640465408</t>
  </si>
  <si>
    <t xml:space="preserve">http://twitter.com/Ks47656475/statuses/1240745433741307928</t>
  </si>
  <si>
    <t xml:space="preserve">{"hashtags":[],"symbols":[],"user_mentions":[{"screen_name":"MagnusRanstorp","name":"Magnus Ranstorp","id":245467017,"id_str":"245467017","indices":[0,15]}],"urls":[]}</t>
  </si>
  <si>
    <t xml:space="preserve">1240744869477396504</t>
  </si>
  <si>
    <t xml:space="preserve">RT @MagnusRanstorp: Så här ser COVID-19 smittfördelning ut per åldersgrupp i Danmark. https://t.co/7UjcKYg4uu</t>
  </si>
  <si>
    <t xml:space="preserve">Thu Mar 19 21:00:03 +0000 2020</t>
  </si>
  <si>
    <t xml:space="preserve">http://twitter.com/Ks47656475/statuses/1240744869477396504</t>
  </si>
  <si>
    <t xml:space="preserve">{"hashtags":[],"symbols":[],"user_mentions":[{"screen_name":"MagnusRanstorp","name":"Magnus Ranstorp","id":245467017,"id_str":"245467017","indices":[3,18]}],"urls":[],"media":[{"id":1240744318626869200,"id_str":"1240744318626869250","indices":[86,109],"media_url":"http://pbs.twimg.com/media/ETgCYlDWsAI3Tal.jpg","media_url_https":"https://pbs.twimg.com/media/ETgCYlDWsAI3Tal.jpg","url":"https://t.co/7UjcKYg4uu","display_url":"pic.twitter.com/7UjcKYg4uu","expanded_url":"https://twitter.com/MagnusRanstorp/status/1240744327640465408/photo/1","type":"photo","sizes":{"thumb":{"w":150,"h":150,"resize":"crop"},"large":{"w":750,"h":768,"resize":"fit"},"small":{"w":664,"h":680,"resize":"fit"},"medium":{"w":750,"h":768,"resize":"fit"}},"source_status_id":1240744327640465400,"source_status_id_str":"1240744327640465408","source_user_id":245467017,"source_user_id_str":"245467017"}]}</t>
  </si>
  <si>
    <t xml:space="preserve">1240743847518449673</t>
  </si>
  <si>
    <t xml:space="preserve">@YB_Sodermalm @hanifbali Hoppas han åker fast.</t>
  </si>
  <si>
    <t xml:space="preserve">Thu Mar 19 20:55:59 +0000 2020</t>
  </si>
  <si>
    <t xml:space="preserve">465482389</t>
  </si>
  <si>
    <t xml:space="preserve">YB_Sodermalm</t>
  </si>
  <si>
    <t xml:space="preserve">1240664805645713411</t>
  </si>
  <si>
    <t xml:space="preserve">http://twitter.com/Ks47656475/statuses/1240743847518449673</t>
  </si>
  <si>
    <t xml:space="preserve">{"hashtags":[],"symbols":[],"user_mentions":[{"screen_name":"YB_Sodermalm","name":"YB Södermalm","id":465482389,"id_str":"465482389","indices":[0,13]},{"screen_name":"hanifbali","name":"Hanif Bali","id":104778698,"id_str":"104778698","indices":[14,24]}],"urls":[]}</t>
  </si>
  <si>
    <t xml:space="preserve">1240743335163318278</t>
  </si>
  <si>
    <t xml:space="preserve">@paproffs @emmasan86170970 @sofius @ThomasDiLeva @Folkhalsomynd Italien var försent med nedstängning. De varnade världen att stänga innan der är försent. Anders Tegnell bryr sig inte. Han vill att skolbarn ska smitta sina föräldrar.</t>
  </si>
  <si>
    <t xml:space="preserve">Thu Mar 19 20:53:57 +0000 2020</t>
  </si>
  <si>
    <t xml:space="preserve">389882928</t>
  </si>
  <si>
    <t xml:space="preserve">paproffs</t>
  </si>
  <si>
    <t xml:space="preserve">1240717759484329984</t>
  </si>
  <si>
    <t xml:space="preserve">http://twitter.com/Ks47656475/statuses/1240743335163318278</t>
  </si>
  <si>
    <t xml:space="preserve">{"hashtags":[],"symbols":[],"user_mentions":[{"screen_name":"paproffs","name":"Per Anders Englund","id":389882928,"id_str":"389882928","indices":[0,9]},{"screen_name":"emmasan86170970","name":"emma sandberg","id":1239618934048985000,"id_str":"1239618934048985096","indices":[10,26]},{"screen_name":"sofius","name":"Sofia Nerbrand","id":19279807,"id_str":"19279807","indices":[27,34]},{"screen_name":"ThomasDiLeva","name":"Thomas Di Leva","id":148731102,"id_str":"148731102","indices":[35,48]},{"screen_name":"Folkhalsomynd","name":"Folkhälsomyndigheten","id":388858301,"id_str":"388858301","indices":[49,63]}],"urls":[]}</t>
  </si>
  <si>
    <t xml:space="preserve">1240742470243233796</t>
  </si>
  <si>
    <t xml:space="preserve">@hanifbali Ibland är idioter farligare än våldsbrottslingar.</t>
  </si>
  <si>
    <t xml:space="preserve">Thu Mar 19 20:50:31 +0000 2020</t>
  </si>
  <si>
    <t xml:space="preserve">104778698</t>
  </si>
  <si>
    <t xml:space="preserve">hanifbali</t>
  </si>
  <si>
    <t xml:space="preserve">1240742112376872961</t>
  </si>
  <si>
    <t xml:space="preserve">http://twitter.com/Ks47656475/statuses/1240742470243233796</t>
  </si>
  <si>
    <t xml:space="preserve">{"hashtags":[],"symbols":[],"user_mentions":[{"screen_name":"hanifbali","name":"Hanif Bali","id":104778698,"id_str":"104778698","indices":[0,10]}],"urls":[]}</t>
  </si>
  <si>
    <t xml:space="preserve">1240741771614789632</t>
  </si>
  <si>
    <t xml:space="preserve">@BajenSmeden @CarlMelin Nej. Det är Anders Tegnell och regeringen som bär ansvaret. Riksdagen stiftar lagar. Riksdagen verkställer inga beslut under pågående allvarlig kris/krig/pandemi. Tegnell och regeringen har inte följt smittskyddslagen!</t>
  </si>
  <si>
    <t xml:space="preserve">Thu Mar 19 20:47:44 +0000 2020</t>
  </si>
  <si>
    <t xml:space="preserve">946845433728585728</t>
  </si>
  <si>
    <t xml:space="preserve">BajenSmeden</t>
  </si>
  <si>
    <t xml:space="preserve">1240739320614531078</t>
  </si>
  <si>
    <t xml:space="preserve">http://twitter.com/Ks47656475/statuses/1240741771614789632</t>
  </si>
  <si>
    <t xml:space="preserve">{"hashtags":[],"symbols":[],"user_mentions":[{"screen_name":"BajenSmeden","name":"Kennet","id":946845433728585700,"id_str":"946845433728585728","indices":[0,12]},{"screen_name":"CarlMelin","name":"Carl Melin","id":265951489,"id_str":"265951489","indices":[13,23]}],"urls":[]}</t>
  </si>
  <si>
    <t xml:space="preserve">1240737122723794944</t>
  </si>
  <si>
    <t xml:space="preserve">RT @PeterKolchinsky: I’m a virologist &amp;amp; investor... &amp;amp; I’m hearing people say it’s impossible to make covid vaccine b/c we haven’t been able to make one to any coronaviruses. Not true. We have veterinary vaccines for dog &amp;amp; cow strains. Human one’s not been investment worthy, until now. here’s why...</t>
  </si>
  <si>
    <t xml:space="preserve">Thu Mar 19 20:29:16 +0000 2020</t>
  </si>
  <si>
    <t xml:space="preserve">http://twitter.com/Ks47656475/statuses/1240737122723794944</t>
  </si>
  <si>
    <t xml:space="preserve">{"hashtags":[],"symbols":[],"user_mentions":[{"screen_name":"PeterKolchinsky","name":"Peter Kolchinsky","id":1130959251671834600,"id_str":"1130959251671834624","indices":[3,19]}],"urls":[]}</t>
  </si>
  <si>
    <t xml:space="preserve">1240734035162345473</t>
  </si>
  <si>
    <t xml:space="preserve">@pwolodarski Medicin mot hiv, ebola, och malaria verkar göra bra resultat. Läkarna i Italien ger svenska läkare och andra läkare mycket bra tips och rekommendationer.</t>
  </si>
  <si>
    <t xml:space="preserve">Thu Mar 19 20:17:00 +0000 2020</t>
  </si>
  <si>
    <t xml:space="preserve">1240731628374237184</t>
  </si>
  <si>
    <t xml:space="preserve">http://twitter.com/Ks47656475/statuses/1240734035162345473</t>
  </si>
  <si>
    <t xml:space="preserve">1240731016316289024</t>
  </si>
  <si>
    <t xml:space="preserve">@emmasan86170970 @NiklasGillstrom Yes. And the proof is that Sweden is the only country that has its schools and kindergartens open so that children would spread the virus to their parents and to the society. Anders Tegnell must be brought to justice!</t>
  </si>
  <si>
    <t xml:space="preserve">Thu Mar 19 20:05:00 +0000 2020</t>
  </si>
  <si>
    <t xml:space="preserve">1239618934048985096</t>
  </si>
  <si>
    <t xml:space="preserve">emmasan86170970</t>
  </si>
  <si>
    <t xml:space="preserve">1240607261657124864</t>
  </si>
  <si>
    <t xml:space="preserve">http://twitter.com/Ks47656475/statuses/1240731016316289024</t>
  </si>
  <si>
    <t xml:space="preserve">{"hashtags":[],"symbols":[],"user_mentions":[{"screen_name":"emmasan86170970","name":"emma sandberg","id":1239618934048985000,"id_str":"1239618934048985096","indices":[0,16]},{"screen_name":"NiklasGillstrom","name":"Niklas Gillström","id":18820614,"id_str":"18820614","indices":[17,33]}],"urls":[]}</t>
  </si>
  <si>
    <t xml:space="preserve">1240728329285746691</t>
  </si>
  <si>
    <t xml:space="preserve">@CarlMelin Sverige är det enda landet som fortfarande har skolor och förskolor öppna för att barn ska få smitta sina föräldrar. Helvete! Anders Tegnell bör åtalas!</t>
  </si>
  <si>
    <t xml:space="preserve">Thu Mar 19 19:54:19 +0000 2020</t>
  </si>
  <si>
    <t xml:space="preserve">265951489</t>
  </si>
  <si>
    <t xml:space="preserve">CarlMelin</t>
  </si>
  <si>
    <t xml:space="preserve">1240716943788736513</t>
  </si>
  <si>
    <t xml:space="preserve">http://twitter.com/Ks47656475/statuses/1240728329285746691</t>
  </si>
  <si>
    <t xml:space="preserve">{"hashtags":[],"symbols":[],"user_mentions":[{"screen_name":"CarlMelin","name":"Carl Melin","id":265951489,"id_str":"265951489","indices":[0,10]}],"urls":[]}</t>
  </si>
  <si>
    <t xml:space="preserve">1240725887336808449</t>
  </si>
  <si>
    <t xml:space="preserve">@lyw @alicemedce Hybris, arrogans och inkompetens.</t>
  </si>
  <si>
    <t xml:space="preserve">Thu Mar 19 19:44:37 +0000 2020</t>
  </si>
  <si>
    <t xml:space="preserve">18105918</t>
  </si>
  <si>
    <t xml:space="preserve">lyw</t>
  </si>
  <si>
    <t xml:space="preserve">1240707144527179777</t>
  </si>
  <si>
    <t xml:space="preserve">http://twitter.com/Ks47656475/statuses/1240725887336808449</t>
  </si>
  <si>
    <t xml:space="preserve">{"hashtags":[],"symbols":[],"user_mentions":[{"screen_name":"lyw","name":"Lydia Wålsten","id":18105918,"id_str":"18105918","indices":[0,4]},{"screen_name":"alicemedce","name":"Alice Teodorescu Måwe","id":273134386,"id_str":"273134386","indices":[5,16]}],"urls":[]}</t>
  </si>
  <si>
    <t xml:space="preserve">1240719208889159681</t>
  </si>
  <si>
    <t xml:space="preserve">RT @HillaryClinton: Coronavirus can severely sicken young people, too. 
Of 508 hospitalized patients in the U.S., 38% were between the ages of 20 and 54. 
Nearly half of the 121 ICU patients were adults under 65. https://t.co/B2bvR6Q90V</t>
  </si>
  <si>
    <t xml:space="preserve">Thu Mar 19 19:18:05 +0000 2020</t>
  </si>
  <si>
    <t xml:space="preserve">http://twitter.com/Ks47656475/statuses/1240719208889159681</t>
  </si>
  <si>
    <t xml:space="preserve">{"hashtags":[],"symbols":[],"user_mentions":[{"screen_name":"HillaryClinton","name":"Hillary Clinton","id":1339835893,"id_str":"1339835893","indices":[3,18]}],"urls":[]}</t>
  </si>
  <si>
    <t xml:space="preserve">1240718047956160512</t>
  </si>
  <si>
    <t xml:space="preserve">@carlbildt Sweden is the only country that still has its schools and kindergartens open and the virus is being spread from children to their parents and the society. Anders Tegnell must be brought to justice!</t>
  </si>
  <si>
    <t xml:space="preserve">Thu Mar 19 19:13:28 +0000 2020</t>
  </si>
  <si>
    <t xml:space="preserve">18549724</t>
  </si>
  <si>
    <t xml:space="preserve">carlbildt</t>
  </si>
  <si>
    <t xml:space="preserve">1240717293358739456</t>
  </si>
  <si>
    <t xml:space="preserve">http://twitter.com/Ks47656475/statuses/1240718047956160512</t>
  </si>
  <si>
    <t xml:space="preserve">{"hashtags":[],"symbols":[],"user_mentions":[{"screen_name":"carlbildt","name":"Carl Bildt","id":18549724,"id_str":"18549724","indices":[0,10]}],"urls":[]}</t>
  </si>
  <si>
    <t xml:space="preserve">1240715433541537795</t>
  </si>
  <si>
    <t xml:space="preserve">@SvDledare @alicemedce @lyw Sverige är det enda landet som fortfarande har skolor och förskolor öppna för att barn ska få smitta sina föräldrar. Helvete!</t>
  </si>
  <si>
    <t xml:space="preserve">Thu Mar 19 19:03:05 +0000 2020</t>
  </si>
  <si>
    <t xml:space="preserve">18760116</t>
  </si>
  <si>
    <t xml:space="preserve">SvDledare</t>
  </si>
  <si>
    <t xml:space="preserve">1240677964435664896</t>
  </si>
  <si>
    <t xml:space="preserve">http://twitter.com/Ks47656475/statuses/1240715433541537795</t>
  </si>
  <si>
    <t xml:space="preserve">{"hashtags":[],"symbols":[],"user_mentions":[{"screen_name":"SvDledare","name":"SvD Ledare","id":18760116,"id_str":"18760116","indices":[0,10]},{"screen_name":"alicemedce","name":"Alice Teodorescu Måwe","id":273134386,"id_str":"273134386","indices":[11,22]},{"screen_name":"lyw","name":"Lydia Wålsten","id":18105918,"id_str":"18105918","indices":[23,27]}],"urls":[]}</t>
  </si>
  <si>
    <t xml:space="preserve">1240711579227676673</t>
  </si>
  <si>
    <t xml:space="preserve">@hanifbali Hybris, arrogans och inkompetens.</t>
  </si>
  <si>
    <t xml:space="preserve">Thu Mar 19 18:47:46 +0000 2020</t>
  </si>
  <si>
    <t xml:space="preserve">1240696285239238657</t>
  </si>
  <si>
    <t xml:space="preserve">http://twitter.com/Ks47656475/statuses/1240711579227676673</t>
  </si>
  <si>
    <t xml:space="preserve">1240710735790923777</t>
  </si>
  <si>
    <t xml:space="preserve">@svtnyheter Sverige är det enda landet som fortfarande har skolor och förskolor öppna för att barn ska få smitta sina föräldrar. För helvete!</t>
  </si>
  <si>
    <t xml:space="preserve">Thu Mar 19 18:44:25 +0000 2020</t>
  </si>
  <si>
    <t xml:space="preserve">1240686500573921282</t>
  </si>
  <si>
    <t xml:space="preserve">http://twitter.com/Ks47656475/statuses/1240710735790923777</t>
  </si>
  <si>
    <t xml:space="preserve">1240693849493622790</t>
  </si>
  <si>
    <t xml:space="preserve">@svtnyheter @hanifbali Anders Tegnell bör åtalas. Han ligger minst 3 veckor efter hela världens epidemiologer.</t>
  </si>
  <si>
    <t xml:space="preserve">Thu Mar 19 17:37:19 +0000 2020</t>
  </si>
  <si>
    <t xml:space="preserve">http://twitter.com/Ks47656475/statuses/1240693849493622790</t>
  </si>
  <si>
    <t xml:space="preserve">{"hashtags":[],"symbols":[],"user_mentions":[{"screen_name":"svtnyheter","name":"SVT Nyheter","id":372142346,"id_str":"372142346","indices":[0,11]},{"screen_name":"hanifbali","name":"Hanif Bali","id":104778698,"id_str":"104778698","indices":[12,22]}],"urls":[]}</t>
  </si>
  <si>
    <t xml:space="preserve">1240688918896332800</t>
  </si>
  <si>
    <t xml:space="preserve">@pwolodarski Skolbarn smittar sina föräldrar. Hallå! Alla länder har stängt sina skolor och förskolor förutom Sverige!!</t>
  </si>
  <si>
    <t xml:space="preserve">Thu Mar 19 17:17:43 +0000 2020</t>
  </si>
  <si>
    <t xml:space="preserve">1240670793341775872</t>
  </si>
  <si>
    <t xml:space="preserve">http://twitter.com/Ks47656475/statuses/1240688918896332800</t>
  </si>
  <si>
    <t xml:space="preserve">1240672302909579265</t>
  </si>
  <si>
    <t xml:space="preserve">@kdriks @BuschEbba @SwedishPM Stäng skolor och förskolor</t>
  </si>
  <si>
    <t xml:space="preserve">Thu Mar 19 16:11:42 +0000 2020</t>
  </si>
  <si>
    <t xml:space="preserve">19014898</t>
  </si>
  <si>
    <t xml:space="preserve">kdriks</t>
  </si>
  <si>
    <t xml:space="preserve">1240630544221769728</t>
  </si>
  <si>
    <t xml:space="preserve">http://twitter.com/Ks47656475/statuses/1240672302909579265</t>
  </si>
  <si>
    <t xml:space="preserve">{"hashtags":[],"symbols":[],"user_mentions":[{"screen_name":"kdriks","name":"Kristdemokraterna","id":19014898,"id_str":"19014898","indices":[0,7]},{"screen_name":"BuschEbba","name":"Ebba Busch","id":1407151866,"id_str":"1407151866","indices":[8,18]},{"screen_name":"SwedishPM","name":"SwedishPM","id":747426555417198600,"id_str":"747426555417198592","indices":[19,29]}],"urls":[]}</t>
  </si>
  <si>
    <t xml:space="preserve">@pwolodarski Men de håller skolor och förskolor öppna. Helvete!</t>
  </si>
  <si>
    <t xml:space="preserve">Thu Mar 19 16:05:42 +0000 2020</t>
  </si>
  <si>
    <t xml:space="preserve">1240669600741801985</t>
  </si>
  <si>
    <t xml:space="preserve">http://twitter.com/Ks47656475/statuses/1240670793341775872</t>
  </si>
  <si>
    <t xml:space="preserve">1240652545661579267</t>
  </si>
  <si>
    <t xml:space="preserve">RT @scopedbylarry: @MackayIM I just saw a little blurb on the AM news here that it looks like over 10% of those in the ICU with the virus here are in their 20s. The news out of Italy is more and more looking like the a lot more younger people are getting slammed by this than the earlier data showed.</t>
  </si>
  <si>
    <t xml:space="preserve">Thu Mar 19 14:53:11 +0000 2020</t>
  </si>
  <si>
    <t xml:space="preserve">http://twitter.com/Ks47656475/statuses/1240652545661579267</t>
  </si>
  <si>
    <t xml:space="preserve">{"hashtags":[],"symbols":[],"user_mentions":[{"screen_name":"scopedbylarry","name":"Larry Lynam","id":182840025,"id_str":"182840025","indices":[3,17]},{"screen_name":"MackayIM","name":"ɪᴀɴ ᴍ ᴍᴀᴄᴋᴀʏ, ᴘʜᴅ 🦠🤧🧬🥼🦟","id":1352962327,"id_str":"1352962327","indices":[19,28]}],"urls":[]}</t>
  </si>
  <si>
    <t xml:space="preserve">1240649829249945603</t>
  </si>
  <si>
    <t xml:space="preserve">@ChristianCkd Anders Tegnell bör åtalas</t>
  </si>
  <si>
    <t xml:space="preserve">Thu Mar 19 14:42:24 +0000 2020</t>
  </si>
  <si>
    <t xml:space="preserve">106044807</t>
  </si>
  <si>
    <t xml:space="preserve">ChristianCkd</t>
  </si>
  <si>
    <t xml:space="preserve">1240546667277017088</t>
  </si>
  <si>
    <t xml:space="preserve">http://twitter.com/Ks47656475/statuses/1240649829249945603</t>
  </si>
  <si>
    <t xml:space="preserve">{"hashtags":[],"symbols":[],"user_mentions":[{"screen_name":"ChristianCkd","name":"Christian Carlsson","id":106044807,"id_str":"106044807","indices":[0,13]}],"urls":[]}</t>
  </si>
  <si>
    <t xml:space="preserve">1240649389632368640</t>
  </si>
  <si>
    <t xml:space="preserve">@MellbergLars @ChristianCkd Sluta med din fake news</t>
  </si>
  <si>
    <t xml:space="preserve">Thu Mar 19 14:40:39 +0000 2020</t>
  </si>
  <si>
    <t xml:space="preserve">843187620863795202</t>
  </si>
  <si>
    <t xml:space="preserve">MellbergLars</t>
  </si>
  <si>
    <t xml:space="preserve">1240578142982586369</t>
  </si>
  <si>
    <t xml:space="preserve">http://twitter.com/Ks47656475/statuses/1240649389632368640</t>
  </si>
  <si>
    <t xml:space="preserve">{"hashtags":[],"symbols":[],"user_mentions":[{"screen_name":"MellbergLars","name":"solid dataingenjör 🇸🇪🇺🇸🇳🇴🇬🇧","id":843187620863795200,"id_str":"843187620863795202","indices":[0,13]},{"screen_name":"ChristianCkd","name":"Christian Carlsson","id":106044807,"id_str":"106044807","indices":[14,27]}],"urls":[]}</t>
  </si>
  <si>
    <t xml:space="preserve">1240649228571086848</t>
  </si>
  <si>
    <t xml:space="preserve">@ChristianCkd Mycket bra ♥ KD</t>
  </si>
  <si>
    <t xml:space="preserve">Thu Mar 19 14:40:00 +0000 2020</t>
  </si>
  <si>
    <t xml:space="preserve">http://twitter.com/Ks47656475/statuses/1240649228571086848</t>
  </si>
  <si>
    <t xml:space="preserve">1240626510282870784</t>
  </si>
  <si>
    <t xml:space="preserve">RT @martinklepke: En kvinna i bekantskapskretsen med samma riskgruppstillhörigher som jag, yngre än mig, ligger sedan flera dagar isolerad på Huddinge Sjukhus svårt sjuk i covid19. I det läget känns alla inlägg om att vår försiktighet är överdriven som ett hån mot livet, åtminstone mot andras liv.</t>
  </si>
  <si>
    <t xml:space="preserve">Thu Mar 19 13:09:44 +0000 2020</t>
  </si>
  <si>
    <t xml:space="preserve">http://twitter.com/Ks47656475/statuses/1240626510282870784</t>
  </si>
  <si>
    <t xml:space="preserve">{"hashtags":[],"symbols":[],"user_mentions":[{"screen_name":"martinklepke","name":"Martin Klepke","id":135851720,"id_str":"135851720","indices":[3,16]}],"urls":[]}</t>
  </si>
  <si>
    <t xml:space="preserve">1240593551899140097</t>
  </si>
  <si>
    <t xml:space="preserve">@stonebeach @tuffse @Bardissimo Du har ingen koll schwartz</t>
  </si>
  <si>
    <t xml:space="preserve">Thu Mar 19 10:58:46 +0000 2020</t>
  </si>
  <si>
    <t xml:space="preserve">19192434</t>
  </si>
  <si>
    <t xml:space="preserve">stonebeach</t>
  </si>
  <si>
    <t xml:space="preserve">1240590111567421442</t>
  </si>
  <si>
    <t xml:space="preserve">http://twitter.com/Ks47656475/statuses/1240593551899140097</t>
  </si>
  <si>
    <t xml:space="preserve">{"hashtags":[],"symbols":[],"user_mentions":[{"screen_name":"stonebeach","name":"schwartz","id":19192434,"id_str":"19192434","indices":[0,11]},{"screen_name":"tuffse","name":"mattis","id":2943889222,"id_str":"2943889222","indices":[12,19]},{"screen_name":"Bardissimo","name":"Alexander Bard","id":510013612,"id_str":"510013612","indices":[20,31]}],"urls":[]}</t>
  </si>
  <si>
    <t xml:space="preserve">1240589551313264640</t>
  </si>
  <si>
    <t xml:space="preserve">@sjunnedotcom Islamism är obehaglig men det som vi har (feminism) är inte heller bra.</t>
  </si>
  <si>
    <t xml:space="preserve">Thu Mar 19 10:42:52 +0000 2020</t>
  </si>
  <si>
    <t xml:space="preserve">1240589144809709569</t>
  </si>
  <si>
    <t xml:space="preserve">http://twitter.com/Ks47656475/statuses/1240589551313264640</t>
  </si>
  <si>
    <t xml:space="preserve">1240579898747559944</t>
  </si>
  <si>
    <t xml:space="preserve">@jojjeols @alicemedce Kina och Sverige och andra diktaturer bör lära sig att sluta undanhålla information från medborgarna.</t>
  </si>
  <si>
    <t xml:space="preserve">Thu Mar 19 10:04:31 +0000 2020</t>
  </si>
  <si>
    <t xml:space="preserve">134412727</t>
  </si>
  <si>
    <t xml:space="preserve">jojjeols</t>
  </si>
  <si>
    <t xml:space="preserve">1240564394913718273</t>
  </si>
  <si>
    <t xml:space="preserve">http://twitter.com/Ks47656475/statuses/1240579898747559944</t>
  </si>
  <si>
    <t xml:space="preserve">{"hashtags":[],"symbols":[],"user_mentions":[{"screen_name":"jojjeols","name":"Jojje Olsson","id":134412727,"id_str":"134412727","indices":[0,9]},{"screen_name":"alicemedce","name":"Alice Teodorescu Måwe","id":273134386,"id_str":"273134386","indices":[10,21]}],"urls":[]}</t>
  </si>
  <si>
    <t xml:space="preserve">1240578297622417409</t>
  </si>
  <si>
    <t xml:space="preserve">@NiklasGillstrom Sweden is in big trouble since it stopped testing. Sweden is going against WHO recommendations and is the only country that has schools open endangering the health of children, their parents and the society. Sweden's leaders will be held accountable by the EU court.</t>
  </si>
  <si>
    <t xml:space="preserve">Thu Mar 19 09:58:09 +0000 2020</t>
  </si>
  <si>
    <t xml:space="preserve">18820614</t>
  </si>
  <si>
    <t xml:space="preserve">NiklasGillstrom</t>
  </si>
  <si>
    <t xml:space="preserve">1240566496687988736</t>
  </si>
  <si>
    <t xml:space="preserve">http://twitter.com/Ks47656475/statuses/1240578297622417409</t>
  </si>
  <si>
    <t xml:space="preserve">{"hashtags":[],"symbols":[],"user_mentions":[{"screen_name":"NiklasGillstrom","name":"Niklas Gillström","id":18820614,"id_str":"18820614","indices":[0,16]}],"urls":[]}</t>
  </si>
  <si>
    <t xml:space="preserve">1240571050078896129</t>
  </si>
  <si>
    <t xml:space="preserve">@BettyMalmberg @FawAzzat Anders Tegnell först på tur</t>
  </si>
  <si>
    <t xml:space="preserve">Thu Mar 19 09:29:21 +0000 2020</t>
  </si>
  <si>
    <t xml:space="preserve">2722177548</t>
  </si>
  <si>
    <t xml:space="preserve">BettyMalmberg</t>
  </si>
  <si>
    <t xml:space="preserve">1240281273307971584</t>
  </si>
  <si>
    <t xml:space="preserve">http://twitter.com/Ks47656475/statuses/1240571050078896129</t>
  </si>
  <si>
    <t xml:space="preserve">{"hashtags":[],"symbols":[],"user_mentions":[{"screen_name":"BettyMalmberg","name":"Betty Malmberg","id":2722177548,"id_str":"2722177548","indices":[0,14]},{"screen_name":"FawAzzat","name":"Faw Azzat","id":410938867,"id_str":"410938867","indices":[15,24]}],"urls":[]}</t>
  </si>
  <si>
    <t xml:space="preserve">1240490180546609152</t>
  </si>
  <si>
    <t xml:space="preserve">@AgnesWold @hannespdev @KarlErik_Martin Nej Agnes. Covid-19 ger inte immunitet. Det har Storbritannien bekräftat men bara ni Tegnell/Linde/Wold tycker att alla får immunitet efter insjuknande.</t>
  </si>
  <si>
    <t xml:space="preserve">Thu Mar 19 04:08:00 +0000 2020</t>
  </si>
  <si>
    <t xml:space="preserve">1400777804</t>
  </si>
  <si>
    <t xml:space="preserve">AgnesWold</t>
  </si>
  <si>
    <t xml:space="preserve">1240370564813983746</t>
  </si>
  <si>
    <t xml:space="preserve">http://twitter.com/Ks47656475/statuses/1240490180546609152</t>
  </si>
  <si>
    <t xml:space="preserve">{"hashtags":[],"symbols":[],"user_mentions":[{"screen_name":"AgnesWold","name":"Agnes Wold","id":1400777804,"id_str":"1400777804","indices":[0,10]},{"screen_name":"hannespdev","name":"Hannes Petri","id":1099367833119670300,"id_str":"1099367833119670275","indices":[11,22]},{"screen_name":"KarlErik_Martin","name":"Kalle","id":817802082531078100,"id_str":"817802082531078144","indices":[23,39]}],"urls":[]}</t>
  </si>
  <si>
    <t xml:space="preserve">1240489140774408193</t>
  </si>
  <si>
    <t xml:space="preserve">@Ivarpi Hela världens epidemiologer har fel. Bara Anders Tegnell har rätt. Idiot Sverige åter igen</t>
  </si>
  <si>
    <t xml:space="preserve">Thu Mar 19 04:03:52 +0000 2020</t>
  </si>
  <si>
    <t xml:space="preserve">1240377191776616451</t>
  </si>
  <si>
    <t xml:space="preserve">http://twitter.com/Ks47656475/statuses/1240489140774408193</t>
  </si>
  <si>
    <t xml:space="preserve">1240488250810261504</t>
  </si>
  <si>
    <t xml:space="preserve">@amirmsherif @DrEkstrom Vilka idioter styr Sverige?</t>
  </si>
  <si>
    <t xml:space="preserve">Thu Mar 19 04:00:20 +0000 2020</t>
  </si>
  <si>
    <t xml:space="preserve">2191848121</t>
  </si>
  <si>
    <t xml:space="preserve">amirmsherif</t>
  </si>
  <si>
    <t xml:space="preserve">1240365039728590850</t>
  </si>
  <si>
    <t xml:space="preserve">http://twitter.com/Ks47656475/statuses/1240488250810261504</t>
  </si>
  <si>
    <t xml:space="preserve">{"hashtags":[],"symbols":[],"user_mentions":[{"screen_name":"amirmsherif","name":"Amir Sherif","id":2191848121,"id_str":"2191848121","indices":[0,12]},{"screen_name":"DrEkstrom","name":"Jonas Ekström","id":2271884653,"id_str":"2271884653","indices":[13,23]}],"urls":[]}</t>
  </si>
  <si>
    <t xml:space="preserve">1240486494625828864</t>
  </si>
  <si>
    <t xml:space="preserve">@Ivarpi Alla världens epidemiologer har fel. Bara Anders Tegnell har rätt. Idiot Sverige åter igen</t>
  </si>
  <si>
    <t xml:space="preserve">Thu Mar 19 03:53:22 +0000 2020</t>
  </si>
  <si>
    <t xml:space="preserve">1240243375036661760</t>
  </si>
  <si>
    <t xml:space="preserve">http://twitter.com/Ks47656475/statuses/1240486494625828864</t>
  </si>
  <si>
    <t xml:space="preserve">1240486301331308546</t>
  </si>
  <si>
    <t xml:space="preserve">@sannarayman @alicemedce Hela världens epidemiologer har fel. Bara Anders Regnell har rätt. Idiot Sverige åter igen.</t>
  </si>
  <si>
    <t xml:space="preserve">Thu Mar 19 03:52:36 +0000 2020</t>
  </si>
  <si>
    <t xml:space="preserve">18722968</t>
  </si>
  <si>
    <t xml:space="preserve">sannarayman</t>
  </si>
  <si>
    <t xml:space="preserve">1240333990772510721</t>
  </si>
  <si>
    <t xml:space="preserve">http://twitter.com/Ks47656475/statuses/1240486301331308546</t>
  </si>
  <si>
    <t xml:space="preserve">{"hashtags":[],"symbols":[],"user_mentions":[{"screen_name":"sannarayman","name":"Sanna Rayman","id":18722968,"id_str":"18722968","indices":[0,12]},{"screen_name":"alicemedce","name":"Alice Teodorescu Måwe","id":273134386,"id_str":"273134386","indices":[13,24]}],"urls":[]}</t>
  </si>
  <si>
    <t xml:space="preserve">1240485807057764353</t>
  </si>
  <si>
    <t xml:space="preserve">@Joe_Columbo @PeterSellei Alla diktaturer är skit inklusive Sverige</t>
  </si>
  <si>
    <t xml:space="preserve">Thu Mar 19 03:50:38 +0000 2020</t>
  </si>
  <si>
    <t xml:space="preserve">466366977</t>
  </si>
  <si>
    <t xml:space="preserve">Joe_Columbo</t>
  </si>
  <si>
    <t xml:space="preserve">1240309468891688963</t>
  </si>
  <si>
    <t xml:space="preserve">http://twitter.com/Ks47656475/statuses/1240485807057764353</t>
  </si>
  <si>
    <t xml:space="preserve">{"hashtags":[],"symbols":[],"user_mentions":[{"screen_name":"Joe_Columbo","name":"Karl Blomqvist","id":466366977,"id_str":"466366977","indices":[0,12]},{"screen_name":"PeterSellei","name":"Peter Sellei","id":459335145,"id_str":"459335145","indices":[13,25]}],"urls":[]}</t>
  </si>
  <si>
    <t xml:space="preserve">1240485353523417088</t>
  </si>
  <si>
    <t xml:space="preserve">@PeterSellei @alicemedce Låter mycket som Anders Tegnell</t>
  </si>
  <si>
    <t xml:space="preserve">Thu Mar 19 03:48:50 +0000 2020</t>
  </si>
  <si>
    <t xml:space="preserve">459335145</t>
  </si>
  <si>
    <t xml:space="preserve">PeterSellei</t>
  </si>
  <si>
    <t xml:space="preserve">1240264248816807941</t>
  </si>
  <si>
    <t xml:space="preserve">http://twitter.com/Ks47656475/statuses/1240485353523417088</t>
  </si>
  <si>
    <t xml:space="preserve">{"hashtags":[],"symbols":[],"user_mentions":[{"screen_name":"PeterSellei","name":"Peter Sellei","id":459335145,"id_str":"459335145","indices":[0,12]},{"screen_name":"alicemedce","name":"Alice Teodorescu Måwe","id":273134386,"id_str":"273134386","indices":[13,24]}],"urls":[]}</t>
  </si>
  <si>
    <t xml:space="preserve">1240314844538122241</t>
  </si>
  <si>
    <t xml:space="preserve">@AnnHHeberlein Vad bra!</t>
  </si>
  <si>
    <t xml:space="preserve">Wed Mar 18 16:31:17 +0000 2020</t>
  </si>
  <si>
    <t xml:space="preserve">781835440840183808</t>
  </si>
  <si>
    <t xml:space="preserve">AnnHHeberlein</t>
  </si>
  <si>
    <t xml:space="preserve">1240314067501400067</t>
  </si>
  <si>
    <t xml:space="preserve">http://twitter.com/Ks47656475/statuses/1240314844538122241</t>
  </si>
  <si>
    <t xml:space="preserve">{"hashtags":[],"symbols":[],"user_mentions":[{"screen_name":"AnnHHeberlein","name":"Ann Heberlein","id":781835440840183800,"id_str":"781835440840183808","indices":[0,14]}],"urls":[]}</t>
  </si>
  <si>
    <t xml:space="preserve">1240314629705924608</t>
  </si>
  <si>
    <t xml:space="preserve">RT @salonium: The evidence from experts was not conflicted, it was clear: plans expecting to achieve herd immunity to COVID-19 are unscientific, unfeasible and dangerous. 
Any countries considering a strategy like this should *seriously* reconsider.</t>
  </si>
  <si>
    <t xml:space="preserve">Wed Mar 18 16:30:26 +0000 2020</t>
  </si>
  <si>
    <t xml:space="preserve">http://twitter.com/Ks47656475/statuses/1240314629705924608</t>
  </si>
  <si>
    <t xml:space="preserve">{"hashtags":[],"symbols":[],"user_mentions":[{"screen_name":"salonium","name":"Saloni 🏳️‍🌈","id":1128274993,"id_str":"1128274993","indices":[3,12]}],"urls":[]}</t>
  </si>
  <si>
    <t xml:space="preserve">1240313953206624256</t>
  </si>
  <si>
    <t xml:space="preserve">RT @nimagap: Nu när man pratar om att prioritera bort vissa patienter som har Corona för att sjukvården saknar resurser, så vill jag att någon vänsternisse ska trösta mig och säga ”Sverige är ett rikt land”. Var är du vänsternisse?😟</t>
  </si>
  <si>
    <t xml:space="preserve">Wed Mar 18 16:27:45 +0000 2020</t>
  </si>
  <si>
    <t xml:space="preserve">http://twitter.com/Ks47656475/statuses/1240313953206624256</t>
  </si>
  <si>
    <t xml:space="preserve">{"hashtags":[],"symbols":[],"user_mentions":[{"screen_name":"nimagap","name":"Nima Gholam Ali Pour","id":982188584,"id_str":"982188584","indices":[3,11]}],"urls":[]}</t>
  </si>
  <si>
    <t xml:space="preserve">1240294912794517504</t>
  </si>
  <si>
    <t xml:space="preserve">@Tiina_McEdring Nu ser man hur sjukt det ultra feministiska samhället är.</t>
  </si>
  <si>
    <t xml:space="preserve">Wed Mar 18 15:12:05 +0000 2020</t>
  </si>
  <si>
    <t xml:space="preserve">1169181640427540481</t>
  </si>
  <si>
    <t xml:space="preserve">Tiina_McEdring</t>
  </si>
  <si>
    <t xml:space="preserve">1240231761063424000</t>
  </si>
  <si>
    <t xml:space="preserve">http://twitter.com/Ks47656475/statuses/1240294912794517504</t>
  </si>
  <si>
    <t xml:space="preserve">{"hashtags":[],"symbols":[],"user_mentions":[{"screen_name":"Tiina_McEdring","name":"Skräpbyrån","id":1169181640427540500,"id_str":"1169181640427540481","indices":[0,15]}],"urls":[]}</t>
  </si>
  <si>
    <t xml:space="preserve">1240294657277468680</t>
  </si>
  <si>
    <t xml:space="preserve">@Tiina_McEdring Bara störda föräldrar vill inte vara med sina barn. Bättre att barn är hemma och pluggar på distans än att smitta sina föräldrar som jobbar inom vården och annat. Skolor och förskolor är gigantiska smittspridare.</t>
  </si>
  <si>
    <t xml:space="preserve">Wed Mar 18 15:11:04 +0000 2020</t>
  </si>
  <si>
    <t xml:space="preserve">http://twitter.com/Ks47656475/statuses/1240294657277468680</t>
  </si>
  <si>
    <t xml:space="preserve">1240275022712836096</t>
  </si>
  <si>
    <t xml:space="preserve">@hanifbali Svensk idiotism</t>
  </si>
  <si>
    <t xml:space="preserve">Wed Mar 18 13:53:03 +0000 2020</t>
  </si>
  <si>
    <t xml:space="preserve">1240265932922118147</t>
  </si>
  <si>
    <t xml:space="preserve">http://twitter.com/Ks47656475/statuses/1240275022712836096</t>
  </si>
  <si>
    <t xml:space="preserve">1240257234568974337</t>
  </si>
  <si>
    <t xml:space="preserve">@Folkhalsomynd Dags att avskaffa folkhälsomyndigheten och MSB. Två myndigheter som ligger efter hela världen med minst 3 veckor! Och fotfarande håller skolor/förskolor öppna för att barn ska smitta sina föräldrar som jobbar inom vården!</t>
  </si>
  <si>
    <t xml:space="preserve">Wed Mar 18 12:42:22 +0000 2020</t>
  </si>
  <si>
    <t xml:space="preserve">388858301</t>
  </si>
  <si>
    <t xml:space="preserve">Folkhalsomynd</t>
  </si>
  <si>
    <t xml:space="preserve">1240253618672017408</t>
  </si>
  <si>
    <t xml:space="preserve">http://twitter.com/Ks47656475/statuses/1240257234568974337</t>
  </si>
  <si>
    <t xml:space="preserve">{"hashtags":[],"symbols":[],"user_mentions":[{"screen_name":"Folkhalsomynd","name":"Folkhälsomyndigheten","id":388858301,"id_str":"388858301","indices":[0,14]}],"urls":[]}</t>
  </si>
  <si>
    <t xml:space="preserve">1240256660171603969</t>
  </si>
  <si>
    <t xml:space="preserve">@daeduz @tuffse @Bardissimo Vaccin kommer inte men medicin kommer.</t>
  </si>
  <si>
    <t xml:space="preserve">Wed Mar 18 12:40:05 +0000 2020</t>
  </si>
  <si>
    <t xml:space="preserve">26092884</t>
  </si>
  <si>
    <t xml:space="preserve">daeduz</t>
  </si>
  <si>
    <t xml:space="preserve">1240253715606634497</t>
  </si>
  <si>
    <t xml:space="preserve">http://twitter.com/Ks47656475/statuses/1240256660171603969</t>
  </si>
  <si>
    <t xml:space="preserve">{"hashtags":[],"symbols":[],"user_mentions":[{"screen_name":"daeduz","name":"daeduz","id":26092884,"id_str":"26092884","indices":[0,7]},{"screen_name":"tuffse","name":"mattis","id":2943889222,"id_str":"2943889222","indices":[8,15]},{"screen_name":"Bardissimo","name":"Alexander Bard","id":510013612,"id_str":"510013612","indices":[16,27]}],"urls":[]}</t>
  </si>
  <si>
    <t xml:space="preserve">1240250788724854785</t>
  </si>
  <si>
    <t xml:space="preserve">@ThomasDiLeva @YouTube Detta virus är ingen influensa. Det skadar lungorna även hos friska.</t>
  </si>
  <si>
    <t xml:space="preserve">Wed Mar 18 12:16:45 +0000 2020</t>
  </si>
  <si>
    <t xml:space="preserve">148731102</t>
  </si>
  <si>
    <t xml:space="preserve">ThomasDiLeva</t>
  </si>
  <si>
    <t xml:space="preserve">1240250527310663680</t>
  </si>
  <si>
    <t xml:space="preserve">http://twitter.com/Ks47656475/statuses/1240250788724854785</t>
  </si>
  <si>
    <t xml:space="preserve">{"hashtags":[],"symbols":[],"user_mentions":[{"screen_name":"ThomasDiLeva","name":"Thomas Di Leva","id":148731102,"id_str":"148731102","indices":[0,13]},{"screen_name":"YouTube","name":"YouTube","id":10228272,"id_str":"10228272","indices":[14,22]}],"urls":[]}</t>
  </si>
  <si>
    <t xml:space="preserve">1240250677403758592</t>
  </si>
  <si>
    <t xml:space="preserve">RT @ThomasDiLeva: Dr. Oz's message for millennials ignoring coronavirus warnings https://t.co/ZUAXBzI1C5 via @YouTube.   #covid19 #CoronaVirusChallenge</t>
  </si>
  <si>
    <t xml:space="preserve">Wed Mar 18 12:16:18 +0000 2020</t>
  </si>
  <si>
    <t xml:space="preserve">http://twitter.com/Ks47656475/statuses/1240250677403758592</t>
  </si>
  <si>
    <t xml:space="preserve">{"hashtags":[{"text":"covid19","indices":[121,129]}],"symbols":[],"user_mentions":[{"screen_name":"ThomasDiLeva","name":"Thomas Di Leva","id":148731102,"id_str":"148731102","indices":[3,16]},{"screen_name":"YouTube","name":"YouTube","id":10228272,"id_str":"10228272","indices":[109,117]}],"urls":[{"url":"https://t.co/ZUAXBzI1C5","expanded_url":"https://youtu.be/5XzPkTd0eos","display_url":"youtu.be/5XzPkTd0eos","indices":[81,104]}]}</t>
  </si>
  <si>
    <t xml:space="preserve">1240250523158228993</t>
  </si>
  <si>
    <t xml:space="preserve">@tuffse @Bardissimo In times of pandemic or war, everything has to put aside to save lives and fight the enemy. The most important task now is to test, treat, isolate, protect. And develop the right medication.</t>
  </si>
  <si>
    <t xml:space="preserve">Wed Mar 18 12:15:42 +0000 2020</t>
  </si>
  <si>
    <t xml:space="preserve">2943889222</t>
  </si>
  <si>
    <t xml:space="preserve">tuffse</t>
  </si>
  <si>
    <t xml:space="preserve">1240249163734007808</t>
  </si>
  <si>
    <t xml:space="preserve">http://twitter.com/Ks47656475/statuses/1240250523158228993</t>
  </si>
  <si>
    <t xml:space="preserve">{"hashtags":[],"symbols":[],"user_mentions":[{"screen_name":"tuffse","name":"mattis","id":2943889222,"id_str":"2943889222","indices":[0,7]},{"screen_name":"Bardissimo","name":"Alexander Bard","id":510013612,"id_str":"510013612","indices":[8,19]}],"urls":[]}</t>
  </si>
  <si>
    <t xml:space="preserve">1240249909741326340</t>
  </si>
  <si>
    <t xml:space="preserve">@NLindbaeck @Bardissimo Stefan löfven is handling this very poorly. But the biggest threats are Anders Tegnell, Folkhälsomyndigheten and MSB because they are at least 3 weeks behind on everything.</t>
  </si>
  <si>
    <t xml:space="preserve">Wed Mar 18 12:13:15 +0000 2020</t>
  </si>
  <si>
    <t xml:space="preserve">1140753587750035457</t>
  </si>
  <si>
    <t xml:space="preserve">NLindbaeck</t>
  </si>
  <si>
    <t xml:space="preserve">1240242263948656646</t>
  </si>
  <si>
    <t xml:space="preserve">http://twitter.com/Ks47656475/statuses/1240249909741326340</t>
  </si>
  <si>
    <t xml:space="preserve">{"hashtags":[],"symbols":[],"user_mentions":[{"screen_name":"NLindbaeck","name":"Koenig","id":1140753587750035500,"id_str":"1140753587750035457","indices":[0,11]},{"screen_name":"Bardissimo","name":"Alexander Bard","id":510013612,"id_str":"510013612","indices":[12,23]}],"urls":[]}</t>
  </si>
  <si>
    <t xml:space="preserve">1240249513144651776</t>
  </si>
  <si>
    <t xml:space="preserve">@Bardissimo Skolbarn kan smitta sina föräldrar som jobbar inom vården. Skolor/forskolor är gigantiska smittspridare.</t>
  </si>
  <si>
    <t xml:space="preserve">Wed Mar 18 12:11:41 +0000 2020</t>
  </si>
  <si>
    <t xml:space="preserve">510013612</t>
  </si>
  <si>
    <t xml:space="preserve">Bardissimo</t>
  </si>
  <si>
    <t xml:space="preserve">1240241739492995072</t>
  </si>
  <si>
    <t xml:space="preserve">http://twitter.com/Ks47656475/statuses/1240249513144651776</t>
  </si>
  <si>
    <t xml:space="preserve">{"hashtags":[],"symbols":[],"user_mentions":[{"screen_name":"Bardissimo","name":"Alexander Bard","id":510013612,"id_str":"510013612","indices":[0,11]}],"urls":[]}</t>
  </si>
  <si>
    <t xml:space="preserve">1240249329631334401</t>
  </si>
  <si>
    <t xml:space="preserve">@Bardissimo Alla experter och epidemiologer i hela världen har fel. Bara Anders Tegnell har rätt. Idiot Sverige åter igen.</t>
  </si>
  <si>
    <t xml:space="preserve">Wed Mar 18 12:10:57 +0000 2020</t>
  </si>
  <si>
    <t xml:space="preserve">http://twitter.com/Ks47656475/statuses/1240249329631334401</t>
  </si>
  <si>
    <t xml:space="preserve">1240248135190020096</t>
  </si>
  <si>
    <t xml:space="preserve">@daeduz @tuffse @Bardissimo Nej. Man får ingen immunitet. Detta virus är ingen influensa. Det är närmre hiv än influensa och skadar lungorna även hos friska. Bäst att hindra smittspridningen och invänta medicin som nu utvecklas.</t>
  </si>
  <si>
    <t xml:space="preserve">Wed Mar 18 12:06:12 +0000 2020</t>
  </si>
  <si>
    <t xml:space="preserve">1240243132354170880</t>
  </si>
  <si>
    <t xml:space="preserve">http://twitter.com/Ks47656475/statuses/1240248135190020096</t>
  </si>
  <si>
    <t xml:space="preserve">1240247753739046912</t>
  </si>
  <si>
    <t xml:space="preserve">@tuffse @Bardissimo Viruset skadar lungorna inte bara hos äldre. Läs på.</t>
  </si>
  <si>
    <t xml:space="preserve">Wed Mar 18 12:04:41 +0000 2020</t>
  </si>
  <si>
    <t xml:space="preserve">1240242477422034945</t>
  </si>
  <si>
    <t xml:space="preserve">http://twitter.com/Ks47656475/statuses/1240247753739046912</t>
  </si>
  <si>
    <t xml:space="preserve">1240247419721392129</t>
  </si>
  <si>
    <t xml:space="preserve">@Bardissimo Skolor/förskolor bör stängas i en allvarlig pandemi. Alla länder har stängt sina skolor/förskolor förutom idiot Tegnell Sverige.</t>
  </si>
  <si>
    <t xml:space="preserve">Wed Mar 18 12:03:22 +0000 2020</t>
  </si>
  <si>
    <t xml:space="preserve">http://twitter.com/Ks47656475/statuses/1240247419721392129</t>
  </si>
  <si>
    <t xml:space="preserve">1240239973233766401</t>
  </si>
  <si>
    <t xml:space="preserve">@SydneyLWatson Protect the women (and men). Make a medicine that kills this virus.</t>
  </si>
  <si>
    <t xml:space="preserve">Wed Mar 18 11:33:46 +0000 2020</t>
  </si>
  <si>
    <t xml:space="preserve">962650783182331904</t>
  </si>
  <si>
    <t xml:space="preserve">SydneyLWatson</t>
  </si>
  <si>
    <t xml:space="preserve">1240061263448879106</t>
  </si>
  <si>
    <t xml:space="preserve">http://twitter.com/Ks47656475/statuses/1240239973233766401</t>
  </si>
  <si>
    <t xml:space="preserve">{"hashtags":[],"symbols":[],"user_mentions":[{"screen_name":"SydneyLWatson","name":"Sydney Watson","id":962650783182331900,"id_str":"962650783182331904","indices":[0,14]}],"urls":[]}</t>
  </si>
  <si>
    <t xml:space="preserve">1240231178281668609</t>
  </si>
  <si>
    <t xml:space="preserve">@pwolodarski Mycket viktigt att stänga alla gränser när det pågår en allvarlig pandemi.</t>
  </si>
  <si>
    <t xml:space="preserve">Wed Mar 18 10:58:49 +0000 2020</t>
  </si>
  <si>
    <t xml:space="preserve">1239991379562037253</t>
  </si>
  <si>
    <t xml:space="preserve">http://twitter.com/Ks47656475/statuses/1240231178281668609</t>
  </si>
  <si>
    <t xml:space="preserve">1240222857902395392</t>
  </si>
  <si>
    <t xml:space="preserve">@DrEkstrom Ni läkare gör ett fantastiskt jobb trots en mycket trög politisk ledning, en inkompetent folkhälsomyndighet och en helt oförberedd MSB.</t>
  </si>
  <si>
    <t xml:space="preserve">Wed Mar 18 10:25:46 +0000 2020</t>
  </si>
  <si>
    <t xml:space="preserve">2271884653</t>
  </si>
  <si>
    <t xml:space="preserve">DrEkstrom</t>
  </si>
  <si>
    <t xml:space="preserve">1239926029252206592</t>
  </si>
  <si>
    <t xml:space="preserve">http://twitter.com/Ks47656475/statuses/1240222857902395392</t>
  </si>
  <si>
    <t xml:space="preserve">{"hashtags":[],"symbols":[],"user_mentions":[{"screen_name":"DrEkstrom","name":"Jonas Ekström","id":2271884653,"id_str":"2271884653","indices":[0,10]}],"urls":[]}</t>
  </si>
  <si>
    <t xml:space="preserve">1240202934882840577</t>
  </si>
  <si>
    <t xml:space="preserve">@carlbildt If only Sweden didn't spend so much time and energy on bullshit like hating men feminism, hating Russia and hating Trump, but instead spent that time and energy on building a quick acting emergency plan in case of pandemic or terror.</t>
  </si>
  <si>
    <t xml:space="preserve">Wed Mar 18 09:06:36 +0000 2020</t>
  </si>
  <si>
    <t xml:space="preserve">1240183297164132352</t>
  </si>
  <si>
    <t xml:space="preserve">http://twitter.com/Ks47656475/statuses/1240202934882840577</t>
  </si>
  <si>
    <t xml:space="preserve">1240177157000888320</t>
  </si>
  <si>
    <t xml:space="preserve">@RichardHerrey @alicemedce Tack vare psykopaten Anders Tegnell är våra chanser nu mycket dåliga. Vi har gjort för lite och för sent. WHO uppmanar testa behandla och isolera, agera snabbt som Sydkorea/Hongkong/Taiwan.</t>
  </si>
  <si>
    <t xml:space="preserve">Wed Mar 18 07:24:10 +0000 2020</t>
  </si>
  <si>
    <t xml:space="preserve">35209318</t>
  </si>
  <si>
    <t xml:space="preserve">RichardHerrey</t>
  </si>
  <si>
    <t xml:space="preserve">1240114954650488834</t>
  </si>
  <si>
    <t xml:space="preserve">http://twitter.com/Ks47656475/statuses/1240177157000888320</t>
  </si>
  <si>
    <t xml:space="preserve">{"hashtags":[],"symbols":[],"user_mentions":[{"screen_name":"RichardHerrey","name":"Richard Herrey","id":35209318,"id_str":"35209318","indices":[0,14]},{"screen_name":"alicemedce","name":"Alice Teodorescu Måwe","id":273134386,"id_str":"273134386","indices":[15,26]}],"urls":[]}</t>
  </si>
  <si>
    <t xml:space="preserve">1240136767505825802</t>
  </si>
  <si>
    <t xml:space="preserve">@petraostergren @hanifbali @sannarayman @gorberg @JoacimRocklov @pwolodarski @sofius I en pandemi gäller det att agera snabbare än viruset. Anders Tegnell har dröjt med allt. Skolor/förskolor är fortfarande öppna och barnen smittar sina föräldrar som jobbar inom vården.</t>
  </si>
  <si>
    <t xml:space="preserve">Wed Mar 18 04:43:40 +0000 2020</t>
  </si>
  <si>
    <t xml:space="preserve">199296847</t>
  </si>
  <si>
    <t xml:space="preserve">petraostergren</t>
  </si>
  <si>
    <t xml:space="preserve">1239981672839479296</t>
  </si>
  <si>
    <t xml:space="preserve">http://twitter.com/Ks47656475/statuses/1240136767505825802</t>
  </si>
  <si>
    <t xml:space="preserve">{"hashtags":[],"symbols":[],"user_mentions":[{"screen_name":"petraostergren","name":"Petra Östergren","id":199296847,"id_str":"199296847","indices":[0,15]},{"screen_name":"hanifbali","name":"Hanif Bali","id":104778698,"id_str":"104778698","indices":[16,26]},{"screen_name":"sannarayman","name":"Sanna Rayman","id":18722968,"id_str":"18722968","indices":[27,39]},{"screen_name":"gorberg","name":"Göran Rosenberg","id":30485095,"id_str":"30485095","indices":[40,48]},{"screen_name":"JoacimRocklov","name":"JOACIM ROCKLÖV","id":877130754941177900,"id_str":"877130754941177857","indices":[49,63]},{"screen_name":"pwolodarski","name":"Peter Wolodarski","id":188282409,"id_str":"188282409","indices":[64,76]},{"screen_name":"sofius","name":"Sofia Nerbrand","id":19279807,"id_str":"19279807","indices":[77,84]}],"urls":[]}</t>
  </si>
  <si>
    <t xml:space="preserve">1240135395049947145</t>
  </si>
  <si>
    <t xml:space="preserve">RT @FredricMorenius: MSB har ca. 1000 anställda och myndigheten har funnits i många decennier under olika namn. Är det någon som vet vad de pysslar med år efter år, iom att folk nu i panik sitter och slänger ihop planer för sådant MSB borde fixat för flera decennier sen?</t>
  </si>
  <si>
    <t xml:space="preserve">Wed Mar 18 04:38:13 +0000 2020</t>
  </si>
  <si>
    <t xml:space="preserve">http://twitter.com/Ks47656475/statuses/1240135395049947145</t>
  </si>
  <si>
    <t xml:space="preserve">{"hashtags":[],"symbols":[],"user_mentions":[{"screen_name":"FredricMorenius","name":"Fredric Morenius","id":726025265256779800,"id_str":"726025265256779776","indices":[3,19]}],"urls":[]}</t>
  </si>
  <si>
    <t xml:space="preserve">1240126384858693637</t>
  </si>
  <si>
    <t xml:space="preserve">@GunnarWretlind @beatabooo @Vallamnius Spanish flu är en inflensa. Sars-cov2 är inget influensa. Detta virus är närmare HIV än influensa.</t>
  </si>
  <si>
    <t xml:space="preserve">Wed Mar 18 04:02:25 +0000 2020</t>
  </si>
  <si>
    <t xml:space="preserve">4919737701</t>
  </si>
  <si>
    <t xml:space="preserve">GunnarWretlind</t>
  </si>
  <si>
    <t xml:space="preserve">1240048576677531648</t>
  </si>
  <si>
    <t xml:space="preserve">http://twitter.com/Ks47656475/statuses/1240126384858693637</t>
  </si>
  <si>
    <t xml:space="preserve">{"hashtags":[],"symbols":[],"user_mentions":[{"screen_name":"GunnarWretlind","name":"Gunnar Wretlind","id":4919737701,"id_str":"4919737701","indices":[0,15]},{"screen_name":"beatabooo","name":"Beata Fabi Malsch","id":231352321,"id_str":"231352321","indices":[16,26]},{"screen_name":"Vallamnius","name":"Niclas Vallamnius","id":382649682,"id_str":"382649682","indices":[27,38]}],"urls":[]}</t>
  </si>
  <si>
    <t xml:space="preserve">1240125859345948672</t>
  </si>
  <si>
    <t xml:space="preserve">@Vallamnius https://t.co/lWvnDp3R5D</t>
  </si>
  <si>
    <t xml:space="preserve">Wed Mar 18 04:00:19 +0000 2020</t>
  </si>
  <si>
    <t xml:space="preserve">382649682</t>
  </si>
  <si>
    <t xml:space="preserve">Vallamnius</t>
  </si>
  <si>
    <t xml:space="preserve">1239971922403680262</t>
  </si>
  <si>
    <t xml:space="preserve">http://twitter.com/Ks47656475/statuses/1240125859345948672</t>
  </si>
  <si>
    <t xml:space="preserve">{"hashtags":[],"symbols":[],"user_mentions":[{"screen_name":"Vallamnius","name":"Niclas Vallamnius","id":382649682,"id_str":"382649682","indices":[0,11]}],"urls":[],"media":[{"id":1240125853901742000,"id_str":"1240125853901742085","indices":[12,35],"media_url":"http://pbs.twimg.com/media/ETXP5MaXYAUlatb.jpg","media_url_https":"https://pbs.twimg.com/media/ETXP5MaXYAUlatb.jpg","url":"https://t.co/lWvnDp3R5D","display_url":"pic.twitter.com/lWvnDp3R5D","expanded_url":"https://twitter.com/Ks47656475/status/1240125859345948672/photo/1","type":"photo","sizes":{"thumb":{"w":150,"h":150,"resize":"crop"},"large":{"w":1080,"h":786,"resize":"fit"},"small":{"w":680,"h":495,"resize":"fit"},"medium":{"w":1080,"h":786,"resize":"fit"}}}]}</t>
  </si>
  <si>
    <t xml:space="preserve">1240125782002974722</t>
  </si>
  <si>
    <t xml:space="preserve">@Bjarnquist @Vallamnius Han är en inkompetent psykopat som ändrar sig hela tiden.</t>
  </si>
  <si>
    <t xml:space="preserve">Wed Mar 18 04:00:01 +0000 2020</t>
  </si>
  <si>
    <t xml:space="preserve">386543146</t>
  </si>
  <si>
    <t xml:space="preserve">Bjarnquist</t>
  </si>
  <si>
    <t xml:space="preserve">1239972722291040257</t>
  </si>
  <si>
    <t xml:space="preserve">http://twitter.com/Ks47656475/statuses/1240125782002974722</t>
  </si>
  <si>
    <t xml:space="preserve">{"hashtags":[],"symbols":[],"user_mentions":[{"screen_name":"Bjarnquist","name":"юнас","id":386543146,"id_str":"386543146","indices":[0,11]},{"screen_name":"Vallamnius","name":"Niclas Vallamnius","id":382649682,"id_str":"382649682","indices":[12,23]}],"urls":[]}</t>
  </si>
  <si>
    <t xml:space="preserve">1240125296461914118</t>
  </si>
  <si>
    <t xml:space="preserve">RT @BjorklundVictor: @Vallamnius Tanken som andra länder så som Singapore, Hongkong osv har är väl att ju längre vi kan fördröja desto större chans att vi hittar vaccin och/eller bättre behandlingar av Corona. Är ju även en fördel om vården har mer tid på sig för att skaffa så många respitorer som möjligt.</t>
  </si>
  <si>
    <t xml:space="preserve">Wed Mar 18 03:58:05 +0000 2020</t>
  </si>
  <si>
    <t xml:space="preserve">http://twitter.com/Ks47656475/statuses/1240125296461914118</t>
  </si>
  <si>
    <t xml:space="preserve">{"hashtags":[],"symbols":[],"user_mentions":[{"screen_name":"BjorklundVictor","name":"Victor Björklund AB","id":20865466,"id_str":"20865466","indices":[3,19]},{"screen_name":"Vallamnius","name":"Niclas Vallamnius","id":382649682,"id_str":"382649682","indices":[21,32]}],"urls":[]}</t>
  </si>
  <si>
    <t xml:space="preserve">1240125205240037378</t>
  </si>
  <si>
    <t xml:space="preserve">@Vallamnius Bästa strategi är Sydkorea/Hongkong/Taiwan. En effektiv medicin kommer om 2 månader.</t>
  </si>
  <si>
    <t xml:space="preserve">Wed Mar 18 03:57:43 +0000 2020</t>
  </si>
  <si>
    <t xml:space="preserve">http://twitter.com/Ks47656475/statuses/1240125205240037378</t>
  </si>
  <si>
    <t xml:space="preserve">{"hashtags":[],"symbols":[],"user_mentions":[{"screen_name":"Vallamnius","name":"Niclas Vallamnius","id":382649682,"id_str":"382649682","indices":[0,11]}],"urls":[]}</t>
  </si>
  <si>
    <t xml:space="preserve">1240124538446319616</t>
  </si>
  <si>
    <t xml:space="preserve">@rooshv This virus has just begun. It hasn't started yet. When it's done millions young and old will have died a painful death. Nothing will be the same after this. Nothing. Electricity and internet might fail. We can be prepared for 1 year. But what comes after?</t>
  </si>
  <si>
    <t xml:space="preserve">Wed Mar 18 03:55:05 +0000 2020</t>
  </si>
  <si>
    <t xml:space="preserve">1240068438581747716</t>
  </si>
  <si>
    <t xml:space="preserve">http://twitter.com/Ks47656475/statuses/1240124538446319616</t>
  </si>
  <si>
    <t xml:space="preserve">1240123130640809988</t>
  </si>
  <si>
    <t xml:space="preserve">@manofthewest78 @rooshv God bless you</t>
  </si>
  <si>
    <t xml:space="preserve">Wed Mar 18 03:49:29 +0000 2020</t>
  </si>
  <si>
    <t xml:space="preserve">1645918490</t>
  </si>
  <si>
    <t xml:space="preserve">manofthewest78</t>
  </si>
  <si>
    <t xml:space="preserve">1240069323265396743</t>
  </si>
  <si>
    <t xml:space="preserve">http://twitter.com/Ks47656475/statuses/1240123130640809988</t>
  </si>
  <si>
    <t xml:space="preserve">{"hashtags":[],"symbols":[],"user_mentions":[{"screen_name":"manofthewest78","name":"Man of the West","id":1645918490,"id_str":"1645918490","indices":[0,15]},{"screen_name":"rooshv","name":"Roosh","id":14458643,"id_str":"14458643","indices":[16,23]}],"urls":[]}</t>
  </si>
  <si>
    <t xml:space="preserve">1240122607548149761</t>
  </si>
  <si>
    <t xml:space="preserve">@CryptoToneLoc @rooshv It's just the beginning</t>
  </si>
  <si>
    <t xml:space="preserve">Wed Mar 18 03:47:24 +0000 2020</t>
  </si>
  <si>
    <t xml:space="preserve">1020483301059047424</t>
  </si>
  <si>
    <t xml:space="preserve">CryptoToneLoc</t>
  </si>
  <si>
    <t xml:space="preserve">1240071643608813569</t>
  </si>
  <si>
    <t xml:space="preserve">http://twitter.com/Ks47656475/statuses/1240122607548149761</t>
  </si>
  <si>
    <t xml:space="preserve">{"hashtags":[],"symbols":[],"user_mentions":[{"screen_name":"CryptoToneLoc","name":"Crypto Tone Loc","id":1020483301059047400,"id_str":"1020483301059047424","indices":[0,14]},{"screen_name":"rooshv","name":"Roosh","id":14458643,"id_str":"14458643","indices":[15,22]}],"urls":[]}</t>
  </si>
  <si>
    <t xml:space="preserve">1240122220933980164</t>
  </si>
  <si>
    <t xml:space="preserve">@pwolodarski De flesta tror att riskgrupperna  är bara de som är 70+. Men de som drabbas mycket hårt av covid-19 är alla åldrars rökare, astmatiker, diabetiker, högt blodtryck, mm.</t>
  </si>
  <si>
    <t xml:space="preserve">Wed Mar 18 03:45:52 +0000 2020</t>
  </si>
  <si>
    <t xml:space="preserve">1240008009302061057</t>
  </si>
  <si>
    <t xml:space="preserve">http://twitter.com/Ks47656475/statuses/1240122220933980164</t>
  </si>
  <si>
    <t xml:space="preserve">1240121511819849729</t>
  </si>
  <si>
    <t xml:space="preserve">@pikela @rooshv Covid-19 can get you. It can kill you. Do you believe the fake info that it's only killing old people?</t>
  </si>
  <si>
    <t xml:space="preserve">Wed Mar 18 03:43:03 +0000 2020</t>
  </si>
  <si>
    <t xml:space="preserve">57688152</t>
  </si>
  <si>
    <t xml:space="preserve">pikela</t>
  </si>
  <si>
    <t xml:space="preserve">1240087522257940480</t>
  </si>
  <si>
    <t xml:space="preserve">http://twitter.com/Ks47656475/statuses/1240121511819849729</t>
  </si>
  <si>
    <t xml:space="preserve">{"hashtags":[],"symbols":[],"user_mentions":[{"screen_name":"pikela","name":"A.R","id":57688152,"id_str":"57688152","indices":[0,7]},{"screen_name":"rooshv","name":"Roosh","id":14458643,"id_str":"14458643","indices":[8,15]}],"urls":[]}</t>
  </si>
  <si>
    <t xml:space="preserve">1239993120365961216</t>
  </si>
  <si>
    <t xml:space="preserve">@pwolodarski Om Sverige testade ordentligt från början som Sydkorea gör skulle vi ha kontroll över situationen innan maj. Men nu blir det tyvärr motsatsen.</t>
  </si>
  <si>
    <t xml:space="preserve">Tue Mar 17 19:12:52 +0000 2020</t>
  </si>
  <si>
    <t xml:space="preserve">1239987515769135104</t>
  </si>
  <si>
    <t xml:space="preserve">http://twitter.com/Ks47656475/statuses/1239993120365961216</t>
  </si>
  <si>
    <t xml:space="preserve">1239992650943561736</t>
  </si>
  <si>
    <t xml:space="preserve">@inteidiotmen @pwolodarski Lol</t>
  </si>
  <si>
    <t xml:space="preserve">Tue Mar 17 19:11:00 +0000 2020</t>
  </si>
  <si>
    <t xml:space="preserve">753313635787833345</t>
  </si>
  <si>
    <t xml:space="preserve">inteidiotmen</t>
  </si>
  <si>
    <t xml:space="preserve">1239989658752290818</t>
  </si>
  <si>
    <t xml:space="preserve">http://twitter.com/Ks47656475/statuses/1239992650943561736</t>
  </si>
  <si>
    <t xml:space="preserve">{"hashtags":[],"symbols":[],"user_mentions":[{"screen_name":"inteidiotmen","name":"Inte Proktolog men...","id":753313635787833300,"id_str":"753313635787833345","indices":[0,13]},{"screen_name":"pwolodarski","name":"Peter Wolodarski","id":188282409,"id_str":"188282409","indices":[14,26]}],"urls":[]}</t>
  </si>
  <si>
    <t xml:space="preserve">1239992614348369930</t>
  </si>
  <si>
    <t xml:space="preserve">RT @pwolodarski: Testa, testa, testa. WHO har ett tydligt budskap. https://t.co/XlgVQRQTAf</t>
  </si>
  <si>
    <t xml:space="preserve">Tue Mar 17 19:10:51 +0000 2020</t>
  </si>
  <si>
    <t xml:space="preserve">http://twitter.com/Ks47656475/statuses/1239992614348369930</t>
  </si>
  <si>
    <t xml:space="preserve">{"hashtags":[],"symbols":[],"user_mentions":[{"screen_name":"pwolodarski","name":"Peter Wolodarski","id":188282409,"id_str":"188282409","indices":[3,15]}],"urls":[{"url":"https://t.co/XlgVQRQTAf","expanded_url":"https://www.theguardian.com/world/video/2020/mar/16/test-test-test-who-calls-for-more-coronavirus-testing-video","display_url":"theguardian.com/world/video/20…","indices":[67,90]}]}</t>
  </si>
  <si>
    <t xml:space="preserve">1239984469219647490</t>
  </si>
  <si>
    <t xml:space="preserve">@hellgrenmarie Psykopater i makten</t>
  </si>
  <si>
    <t xml:space="preserve">Tue Mar 17 18:38:29 +0000 2020</t>
  </si>
  <si>
    <t xml:space="preserve">4829813404</t>
  </si>
  <si>
    <t xml:space="preserve">hellgrenmarie</t>
  </si>
  <si>
    <t xml:space="preserve">1239849101736456198</t>
  </si>
  <si>
    <t xml:space="preserve">http://twitter.com/Ks47656475/statuses/1239984469219647490</t>
  </si>
  <si>
    <t xml:space="preserve">{"hashtags":[],"symbols":[],"user_mentions":[{"screen_name":"hellgrenmarie","name":"Marie","id":4829813404,"id_str":"4829813404","indices":[0,14]}],"urls":[]}</t>
  </si>
  <si>
    <t xml:space="preserve">1239971871069622272</t>
  </si>
  <si>
    <t xml:space="preserve">@Folkhalsomynd Too late</t>
  </si>
  <si>
    <t xml:space="preserve">Tue Mar 17 17:48:26 +0000 2020</t>
  </si>
  <si>
    <t xml:space="preserve">1239971527879057408</t>
  </si>
  <si>
    <t xml:space="preserve">http://twitter.com/Ks47656475/statuses/1239971871069622272</t>
  </si>
  <si>
    <t xml:space="preserve">1239948792662839299</t>
  </si>
  <si>
    <t xml:space="preserve">@paproffs @Jerlerup Per. Vi befinner oss i en mycket allvarlig kris/krig. Självklart ska vi få depression. Men att rädda liv ska vara först på listan nu.</t>
  </si>
  <si>
    <t xml:space="preserve">Tue Mar 17 16:16:43 +0000 2020</t>
  </si>
  <si>
    <t xml:space="preserve">1239834942059634688</t>
  </si>
  <si>
    <t xml:space="preserve">http://twitter.com/Ks47656475/statuses/1239948792662839299</t>
  </si>
  <si>
    <t xml:space="preserve">{"hashtags":[],"symbols":[],"user_mentions":[{"screen_name":"paproffs","name":"Per Anders Englund","id":389882928,"id_str":"389882928","indices":[0,9]},{"screen_name":"Jerlerup","name":"Torbjörn Jerlerup 📎","id":34904247,"id_str":"34904247","indices":[10,19]}],"urls":[]}</t>
  </si>
  <si>
    <t xml:space="preserve">1239946550434037765</t>
  </si>
  <si>
    <t xml:space="preserve">RT @ROGSAHL: Coronavirus patients in their 40s are being put on ventilators https://t.co/tFyldHspOK via @MailOnline</t>
  </si>
  <si>
    <t xml:space="preserve">Tue Mar 17 16:07:49 +0000 2020</t>
  </si>
  <si>
    <t xml:space="preserve">http://twitter.com/Ks47656475/statuses/1239946550434037765</t>
  </si>
  <si>
    <t xml:space="preserve">{"hashtags":[],"symbols":[],"user_mentions":[{"screen_name":"ROGSAHL","name":"Roger större än Expressen o Aftonbladet Sahlström","id":182935271,"id_str":"182935271","indices":[3,11]},{"screen_name":"MailOnline","name":"Daily Mail Online","id":15438913,"id_str":"15438913","indices":[104,115]}],"urls":[{"url":"https://t.co/tFyldHspOK","expanded_url":"https://mol.im/a/8118237","display_url":"mol.im/a/8118237","indices":[76,99]}]}</t>
  </si>
  <si>
    <t xml:space="preserve">1239946285588852737</t>
  </si>
  <si>
    <t xml:space="preserve">@FilosofenNils @ulbima I väntan på medicin eller vaccin ska bara viktiga samhällsfunktioner rulla. Så är det när det är krig eller pandemi.</t>
  </si>
  <si>
    <t xml:space="preserve">Tue Mar 17 16:06:46 +0000 2020</t>
  </si>
  <si>
    <t xml:space="preserve">467291739</t>
  </si>
  <si>
    <t xml:space="preserve">FilosofenNils</t>
  </si>
  <si>
    <t xml:space="preserve">1239847722167021568</t>
  </si>
  <si>
    <t xml:space="preserve">http://twitter.com/Ks47656475/statuses/1239946285588852737</t>
  </si>
  <si>
    <t xml:space="preserve">{"hashtags":[],"symbols":[],"user_mentions":[{"screen_name":"FilosofenNils","name":"Nils Karlsson","id":467291739,"id_str":"467291739","indices":[0,14]},{"screen_name":"ulbima","name":"Ulla Hultqvist","id":1180314126,"id_str":"1180314126","indices":[15,22]}],"urls":[]}</t>
  </si>
  <si>
    <t xml:space="preserve">1239945857803395077</t>
  </si>
  <si>
    <t xml:space="preserve">@FilosofenNils Så länge det behövs under krig eller pandemi.</t>
  </si>
  <si>
    <t xml:space="preserve">Tue Mar 17 16:05:04 +0000 2020</t>
  </si>
  <si>
    <t xml:space="preserve">1239829568325914624</t>
  </si>
  <si>
    <t xml:space="preserve">http://twitter.com/Ks47656475/statuses/1239945857803395077</t>
  </si>
  <si>
    <t xml:space="preserve">{"hashtags":[],"symbols":[],"user_mentions":[{"screen_name":"FilosofenNils","name":"Nils Karlsson","id":467291739,"id_str":"467291739","indices":[0,14]}],"urls":[]}</t>
  </si>
  <si>
    <t xml:space="preserve">1239941069959245824</t>
  </si>
  <si>
    <t xml:space="preserve">@KristerThelin Det finns även jättemånga från vänster som tycker att Anders Tegnell är en inkompetent psykopat. Jag är vänster. Woldorski är vänster och många fler.</t>
  </si>
  <si>
    <t xml:space="preserve">Tue Mar 17 15:46:02 +0000 2020</t>
  </si>
  <si>
    <t xml:space="preserve">1239936862212546562</t>
  </si>
  <si>
    <t xml:space="preserve">http://twitter.com/Ks47656475/statuses/1239941069959245824</t>
  </si>
  <si>
    <t xml:space="preserve">1239936807476830210</t>
  </si>
  <si>
    <t xml:space="preserve">@dahl17 Alla världens experter har fel. Bara Anders Tegnell har rätt. Idiot Sverige åter igen.</t>
  </si>
  <si>
    <t xml:space="preserve">Tue Mar 17 15:29:06 +0000 2020</t>
  </si>
  <si>
    <t xml:space="preserve">77147780</t>
  </si>
  <si>
    <t xml:space="preserve">dahl17</t>
  </si>
  <si>
    <t xml:space="preserve">1239842788528787456</t>
  </si>
  <si>
    <t xml:space="preserve">http://twitter.com/Ks47656475/statuses/1239936807476830210</t>
  </si>
  <si>
    <t xml:space="preserve">{"hashtags":[],"symbols":[],"user_mentions":[{"screen_name":"dahl17","name":"Magnus Dahlberg","id":77147780,"id_str":"77147780","indices":[0,7]}],"urls":[]}</t>
  </si>
  <si>
    <t xml:space="preserve">1239936600467034114</t>
  </si>
  <si>
    <t xml:space="preserve">@dahl17 Finland stängde alla skolor och förskolor. Der är bara UK och Sverige kvar.</t>
  </si>
  <si>
    <t xml:space="preserve">Tue Mar 17 15:28:17 +0000 2020</t>
  </si>
  <si>
    <t xml:space="preserve">http://twitter.com/Ks47656475/statuses/1239936600467034114</t>
  </si>
  <si>
    <t xml:space="preserve">1239935100386713606</t>
  </si>
  <si>
    <t xml:space="preserve">@ingridcarlqvist @Bulleruttan1 Tegnell varnade försent. Han underskattade faran i januari och februari. Han är en psykopat och bör åtalas.</t>
  </si>
  <si>
    <t xml:space="preserve">Tue Mar 17 15:22:19 +0000 2020</t>
  </si>
  <si>
    <t xml:space="preserve">107231140</t>
  </si>
  <si>
    <t xml:space="preserve">ingridcarlqvist</t>
  </si>
  <si>
    <t xml:space="preserve">1239914041889492994</t>
  </si>
  <si>
    <t xml:space="preserve">http://twitter.com/Ks47656475/statuses/1239935100386713606</t>
  </si>
  <si>
    <t xml:space="preserve">{"hashtags":[],"symbols":[],"user_mentions":[{"screen_name":"ingridcarlqvist","name":"Ingrid Carlqvist","id":107231140,"id_str":"107231140","indices":[0,16]},{"screen_name":"Bulleruttan1","name":"Bulleruttan","id":942028214754598900,"id_str":"942028214754598912","indices":[17,30]}],"urls":[]}</t>
  </si>
  <si>
    <t xml:space="preserve">1239929071250833413</t>
  </si>
  <si>
    <t xml:space="preserve">@chrisforsne Han kommer att åtalas</t>
  </si>
  <si>
    <t xml:space="preserve">Tue Mar 17 14:58:22 +0000 2020</t>
  </si>
  <si>
    <t xml:space="preserve">57369931</t>
  </si>
  <si>
    <t xml:space="preserve">chrisforsne</t>
  </si>
  <si>
    <t xml:space="preserve">1239922850003378177</t>
  </si>
  <si>
    <t xml:space="preserve">http://twitter.com/Ks47656475/statuses/1239929071250833413</t>
  </si>
  <si>
    <t xml:space="preserve">{"hashtags":[],"symbols":[],"user_mentions":[{"screen_name":"chrisforsne","name":"Chris Forsne","id":57369931,"id_str":"57369931","indices":[0,12]}],"urls":[]}</t>
  </si>
  <si>
    <t xml:space="preserve">1239928856594825216</t>
  </si>
  <si>
    <t xml:space="preserve">RT @denfundersamma: @chrisforsne När vi ser hur Taiwan, Singapore o Hongkong har lyckats stävja smittspridningen så fortsätter vår regering förlita sig på en expert som har varit senfärdig hela tiden. Inte fören Finland o England fattade beslut om att stänga ner började de röra på sig. Men 500 pers ska tillåtas</t>
  </si>
  <si>
    <t xml:space="preserve">Tue Mar 17 14:57:30 +0000 2020</t>
  </si>
  <si>
    <t xml:space="preserve">http://twitter.com/Ks47656475/statuses/1239928856594825216</t>
  </si>
  <si>
    <t xml:space="preserve">{"hashtags":[],"symbols":[],"user_mentions":[{"screen_name":"denfundersamma","name":"Fjället","id":917580103357517800,"id_str":"917580103357517824","indices":[3,18]},{"screen_name":"chrisforsne","name":"Chris Forsne","id":57369931,"id_str":"57369931","indices":[20,32]}],"urls":[]}</t>
  </si>
  <si>
    <t xml:space="preserve">1239928821274509320</t>
  </si>
  <si>
    <t xml:space="preserve">@sandmarkos @chrisforsne Lol</t>
  </si>
  <si>
    <t xml:space="preserve">Tue Mar 17 14:57:22 +0000 2020</t>
  </si>
  <si>
    <t xml:space="preserve">2786139742</t>
  </si>
  <si>
    <t xml:space="preserve">sandmarkos</t>
  </si>
  <si>
    <t xml:space="preserve">1239923432927776777</t>
  </si>
  <si>
    <t xml:space="preserve">http://twitter.com/Ks47656475/statuses/1239928821274509320</t>
  </si>
  <si>
    <t xml:space="preserve">{"hashtags":[],"symbols":[],"user_mentions":[{"screen_name":"sandmarkos","name":"Sandmarkos","id":2786139742,"id_str":"2786139742","indices":[0,11]},{"screen_name":"chrisforsne","name":"Chris Forsne","id":57369931,"id_str":"57369931","indices":[12,24]}],"urls":[]}</t>
  </si>
  <si>
    <t xml:space="preserve">1239928312698454017</t>
  </si>
  <si>
    <t xml:space="preserve">@MonaJohansson9 @Folkhalsomynd Vad pratar du om? Vi är i en krigs/krissituation! Fatta!</t>
  </si>
  <si>
    <t xml:space="preserve">Tue Mar 17 14:55:21 +0000 2020</t>
  </si>
  <si>
    <t xml:space="preserve">1239907223079399425</t>
  </si>
  <si>
    <t xml:space="preserve">http://twitter.com/Ks47656475/statuses/1239928312698454017</t>
  </si>
  <si>
    <t xml:space="preserve">{"hashtags":[],"symbols":[],"user_mentions":[{"screen_name":"MonaJohansson9","name":"Mona Johansson","id":735657340607844400,"id_str":"735657340607844352","indices":[0,15]},{"screen_name":"Folkhalsomynd","name":"Folkhälsomyndigheten","id":388858301,"id_str":"388858301","indices":[16,30]}],"urls":[]}</t>
  </si>
  <si>
    <t xml:space="preserve">1239880038864113666</t>
  </si>
  <si>
    <t xml:space="preserve">@anntikapitalist Alla världens experter har fel. Bara Anders Tegnell har rätt. Idiot Sverige åter igen.</t>
  </si>
  <si>
    <t xml:space="preserve">Tue Mar 17 11:43:31 +0000 2020</t>
  </si>
  <si>
    <t xml:space="preserve">26111405</t>
  </si>
  <si>
    <t xml:space="preserve">anntikapitalist</t>
  </si>
  <si>
    <t xml:space="preserve">1239876066224766976</t>
  </si>
  <si>
    <t xml:space="preserve">http://twitter.com/Ks47656475/statuses/1239880038864113666</t>
  </si>
  <si>
    <t xml:space="preserve">{"hashtags":[],"symbols":[],"user_mentions":[{"screen_name":"anntikapitalist","name":"Ann","id":26111405,"id_str":"26111405","indices":[0,16]}],"urls":[]}</t>
  </si>
  <si>
    <t xml:space="preserve">1239877057309544448</t>
  </si>
  <si>
    <t xml:space="preserve">@Jerlerup @mjau10303930 Att svenskar inte fattar att vi befinner oss i allvarlig kris/pandemi beror på att psykopaten Tegnell är alltid 2 veckor efter alla andra experter i världen.</t>
  </si>
  <si>
    <t xml:space="preserve">Tue Mar 17 11:31:40 +0000 2020</t>
  </si>
  <si>
    <t xml:space="preserve">1239619427928363008</t>
  </si>
  <si>
    <t xml:space="preserve">http://twitter.com/Ks47656475/statuses/1239877057309544448</t>
  </si>
  <si>
    <t xml:space="preserve">1239876434803515392</t>
  </si>
  <si>
    <t xml:space="preserve">RT @MaryvanSet: @Aftonbladet @beckmansasikter https://t.co/kog8XVl8jP
Sveriges regering, sist på bollen som vanligt....</t>
  </si>
  <si>
    <t xml:space="preserve">Tue Mar 17 11:29:12 +0000 2020</t>
  </si>
  <si>
    <t xml:space="preserve">http://twitter.com/Ks47656475/statuses/1239876434803515392</t>
  </si>
  <si>
    <t xml:space="preserve">{"hashtags":[],"symbols":[],"user_mentions":[{"screen_name":"MaryvanSet","name":"Mary van set","id":20794845,"id_str":"20794845","indices":[3,14]},{"screen_name":"Aftonbladet","name":"Aftonbladet","id":37706685,"id_str":"37706685","indices":[16,28]},{"screen_name":"beckmansasikter","name":"Lars Beckman","id":298744792,"id_str":"298744792","indices":[29,45]}],"urls":[{"url":"https://t.co/kog8XVl8jP","expanded_url":"https://www.theguardian.com/world/2020/mar/16/new-data-new-policy-why-uks-coronavirus-strategy-has-changed","display_url":"theguardian.com/world/2020/mar…","indices":[46,69]}]}</t>
  </si>
  <si>
    <t xml:space="preserve">1239873828945346560</t>
  </si>
  <si>
    <t xml:space="preserve">@Aftonbladet @mjau10303930 Sverige agerar mycket långsamt tack vare psykopaten Tegnell</t>
  </si>
  <si>
    <t xml:space="preserve">Tue Mar 17 11:18:51 +0000 2020</t>
  </si>
  <si>
    <t xml:space="preserve">37706685</t>
  </si>
  <si>
    <t xml:space="preserve">Aftonbladet</t>
  </si>
  <si>
    <t xml:space="preserve">1239841360359895040</t>
  </si>
  <si>
    <t xml:space="preserve">http://twitter.com/Ks47656475/statuses/1239873828945346560</t>
  </si>
  <si>
    <t xml:space="preserve">{"hashtags":[],"symbols":[],"user_mentions":[{"screen_name":"Aftonbladet","name":"Aftonbladet","id":37706685,"id_str":"37706685","indices":[0,12]},{"screen_name":"mjau10303930","name":"mjau","id":1238808469660143600,"id_str":"1238808469660143616","indices":[13,26]}],"urls":[]}</t>
  </si>
  <si>
    <t xml:space="preserve">1239873429148499970</t>
  </si>
  <si>
    <t xml:space="preserve">@Skogkar @alicemedce Den arroganta psykopaten Tegnell bör åtalas</t>
  </si>
  <si>
    <t xml:space="preserve">Tue Mar 17 11:17:15 +0000 2020</t>
  </si>
  <si>
    <t xml:space="preserve">877431079</t>
  </si>
  <si>
    <t xml:space="preserve">Skogkar</t>
  </si>
  <si>
    <t xml:space="preserve">1239853237093703681</t>
  </si>
  <si>
    <t xml:space="preserve">http://twitter.com/Ks47656475/statuses/1239873429148499970</t>
  </si>
  <si>
    <t xml:space="preserve">{"hashtags":[],"symbols":[],"user_mentions":[{"screen_name":"Skogkar","name":"Mats Skogkär 👌","id":877431079,"id_str":"877431079","indices":[0,8]},{"screen_name":"alicemedce","name":"Alice Teodorescu Måwe","id":273134386,"id_str":"273134386","indices":[9,20]}],"urls":[]}</t>
  </si>
  <si>
    <t xml:space="preserve">1239873199099260929</t>
  </si>
  <si>
    <t xml:space="preserve">@Grundad @svtnyheter Fel</t>
  </si>
  <si>
    <t xml:space="preserve">Tue Mar 17 11:16:21 +0000 2020</t>
  </si>
  <si>
    <t xml:space="preserve">127986789</t>
  </si>
  <si>
    <t xml:space="preserve">Grundad</t>
  </si>
  <si>
    <t xml:space="preserve">1239648029839437831</t>
  </si>
  <si>
    <t xml:space="preserve">http://twitter.com/Ks47656475/statuses/1239873199099260929</t>
  </si>
  <si>
    <t xml:space="preserve">{"hashtags":[],"symbols":[],"user_mentions":[{"screen_name":"Grundad","name":"LiselotteLökkenSvärd","id":127986789,"id_str":"127986789","indices":[0,8]},{"screen_name":"svtnyheter","name":"SVT Nyheter","id":372142346,"id_str":"372142346","indices":[9,20]}],"urls":[]}</t>
  </si>
  <si>
    <t xml:space="preserve">1239873030031114240</t>
  </si>
  <si>
    <t xml:space="preserve">@FawAzzat Det har idag bevisats att han har fel</t>
  </si>
  <si>
    <t xml:space="preserve">Tue Mar 17 11:15:40 +0000 2020</t>
  </si>
  <si>
    <t xml:space="preserve">1239666293688631296</t>
  </si>
  <si>
    <t xml:space="preserve">http://twitter.com/Ks47656475/statuses/1239873030031114240</t>
  </si>
  <si>
    <t xml:space="preserve">1239872542292180997</t>
  </si>
  <si>
    <t xml:space="preserve">@Jerlerup @mjau10303930 Skolor/förskolor kommer att stängas lite försent då skolbarn har redan smittat sina föräldrar som arbetar inom vården</t>
  </si>
  <si>
    <t xml:space="preserve">Tue Mar 17 11:13:44 +0000 2020</t>
  </si>
  <si>
    <t xml:space="preserve">1239837889925709824</t>
  </si>
  <si>
    <t xml:space="preserve">http://twitter.com/Ks47656475/statuses/1239872542292180997</t>
  </si>
  <si>
    <t xml:space="preserve">1239872227199369218</t>
  </si>
  <si>
    <t xml:space="preserve">@bjornsing @mjau10303930 Tegnell är en inkompetent psykopat och bör åtalas</t>
  </si>
  <si>
    <t xml:space="preserve">Tue Mar 17 11:12:29 +0000 2020</t>
  </si>
  <si>
    <t xml:space="preserve">1239693656392597505</t>
  </si>
  <si>
    <t xml:space="preserve">http://twitter.com/Ks47656475/statuses/1239872227199369218</t>
  </si>
  <si>
    <t xml:space="preserve">1239871898063904768</t>
  </si>
  <si>
    <t xml:space="preserve">@chrisforsne Tegnell bör åtalas</t>
  </si>
  <si>
    <t xml:space="preserve">Tue Mar 17 11:11:10 +0000 2020</t>
  </si>
  <si>
    <t xml:space="preserve">1239851765392191488</t>
  </si>
  <si>
    <t xml:space="preserve">http://twitter.com/Ks47656475/statuses/1239871898063904768</t>
  </si>
  <si>
    <t xml:space="preserve">1239871261465104384</t>
  </si>
  <si>
    <t xml:space="preserve">@miraaksoys Hoppas du blir frisk snart</t>
  </si>
  <si>
    <t xml:space="preserve">Tue Mar 17 11:08:39 +0000 2020</t>
  </si>
  <si>
    <t xml:space="preserve">823039580</t>
  </si>
  <si>
    <t xml:space="preserve">miraaksoys</t>
  </si>
  <si>
    <t xml:space="preserve">1239869305434574848</t>
  </si>
  <si>
    <t xml:space="preserve">http://twitter.com/Ks47656475/statuses/1239871261465104384</t>
  </si>
  <si>
    <t xml:space="preserve">{"hashtags":[],"symbols":[],"user_mentions":[{"screen_name":"miraaksoys","name":"Mira Aksoy","id":823039580,"id_str":"823039580","indices":[0,11]}],"urls":[]}</t>
  </si>
  <si>
    <t xml:space="preserve">1239870653769154560</t>
  </si>
  <si>
    <t xml:space="preserve">@Rockan04 @TomHedrup @beckmansasikter Alla epidemiologer i världen har samma åsikt förutom psykopaten Tegnell.</t>
  </si>
  <si>
    <t xml:space="preserve">Tue Mar 17 11:06:14 +0000 2020</t>
  </si>
  <si>
    <t xml:space="preserve">745135249</t>
  </si>
  <si>
    <t xml:space="preserve">Rockan04</t>
  </si>
  <si>
    <t xml:space="preserve">1239822070969761794</t>
  </si>
  <si>
    <t xml:space="preserve">http://twitter.com/Ks47656475/statuses/1239870653769154560</t>
  </si>
  <si>
    <t xml:space="preserve">{"hashtags":[],"symbols":[],"user_mentions":[{"screen_name":"Rockan04","name":"Anders Roxström","id":745135249,"id_str":"745135249","indices":[0,9]},{"screen_name":"TomHedrup","name":"Tom Hedrup","id":357054071,"id_str":"357054071","indices":[10,20]},{"screen_name":"beckmansasikter","name":"Lars Beckman","id":298744792,"id_str":"298744792","indices":[21,37]}],"urls":[]}</t>
  </si>
  <si>
    <t xml:space="preserve">1239865772211679234</t>
  </si>
  <si>
    <t xml:space="preserve">@TomHedrup All experter i hela världen är idioter. Bara Anders Tegnell har rätt. Idiot Sverige åter igen.</t>
  </si>
  <si>
    <t xml:space="preserve">Tue Mar 17 10:46:50 +0000 2020</t>
  </si>
  <si>
    <t xml:space="preserve">357054071</t>
  </si>
  <si>
    <t xml:space="preserve">TomHedrup</t>
  </si>
  <si>
    <t xml:space="preserve">1239802991152160770</t>
  </si>
  <si>
    <t xml:space="preserve">http://twitter.com/Ks47656475/statuses/1239865772211679234</t>
  </si>
  <si>
    <t xml:space="preserve">{"hashtags":[],"symbols":[],"user_mentions":[{"screen_name":"TomHedrup","name":"Tom Hedrup","id":357054071,"id_str":"357054071","indices":[0,10]}],"urls":[]}</t>
  </si>
  <si>
    <t xml:space="preserve">1239865641059979265</t>
  </si>
  <si>
    <t xml:space="preserve">RT @TomHedrup: Om man tror att forskarna i Italien, Kina, Sydkorea, Frankrike, USA, Tyskland, Finland, Norge och Danmark är helt inkompetenta så ska man fortsätta att förutsättningslöst hylla Folkhälsomyndigheten. Om inte så har man rätt att ifrågasätta FHMs agerande. #Coronasverige #svpol</t>
  </si>
  <si>
    <t xml:space="preserve">Tue Mar 17 10:46:19 +0000 2020</t>
  </si>
  <si>
    <t xml:space="preserve">http://twitter.com/Ks47656475/statuses/1239865641059979265</t>
  </si>
  <si>
    <t xml:space="preserve">1239865486541754373</t>
  </si>
  <si>
    <t xml:space="preserve">@Voltzor1 @Folkhalsomynd Han kommer att åtalas</t>
  </si>
  <si>
    <t xml:space="preserve">Tue Mar 17 10:45:42 +0000 2020</t>
  </si>
  <si>
    <t xml:space="preserve">1170811309459496961</t>
  </si>
  <si>
    <t xml:space="preserve">Voltzor1</t>
  </si>
  <si>
    <t xml:space="preserve">1239863313196081152</t>
  </si>
  <si>
    <t xml:space="preserve">http://twitter.com/Ks47656475/statuses/1239865486541754373</t>
  </si>
  <si>
    <t xml:space="preserve">{"hashtags":[],"symbols":[],"user_mentions":[{"screen_name":"Voltzor1","name":"🔥🇮🇹🇸🇪Fresco-Boyz🇸🇪🇮🇹🔥","id":1170811309459497000,"id_str":"1170811309459496961","indices":[0,9]},{"screen_name":"Folkhalsomynd","name":"Folkhälsomyndigheten","id":388858301,"id_str":"388858301","indices":[10,24]}],"urls":[]}</t>
  </si>
  <si>
    <t xml:space="preserve">1239865276512063488</t>
  </si>
  <si>
    <t xml:space="preserve">@pwolodarski Tegnell. 2 veckor försent.</t>
  </si>
  <si>
    <t xml:space="preserve">Tue Mar 17 10:44:52 +0000 2020</t>
  </si>
  <si>
    <t xml:space="preserve">1239538906456043520</t>
  </si>
  <si>
    <t xml:space="preserve">http://twitter.com/Ks47656475/statuses/1239865276512063488</t>
  </si>
  <si>
    <t xml:space="preserve">1239865084228362240</t>
  </si>
  <si>
    <t xml:space="preserve">RT @NorbertElekes: BREAKING: France's president suspends payment of taxes, rent, water, gas, and electricity bills for companies during coronavirus outbreak.</t>
  </si>
  <si>
    <t xml:space="preserve">Tue Mar 17 10:44:06 +0000 2020</t>
  </si>
  <si>
    <t xml:space="preserve">http://twitter.com/Ks47656475/statuses/1239865084228362240</t>
  </si>
  <si>
    <t xml:space="preserve">1239854890010230784</t>
  </si>
  <si>
    <t xml:space="preserve">@DrEmmaFrans Alla experter i världen har fel. Bara Anders Tegnell har rätt. Idiot Sverige åter igen.</t>
  </si>
  <si>
    <t xml:space="preserve">Tue Mar 17 10:03:35 +0000 2020</t>
  </si>
  <si>
    <t xml:space="preserve">1317883286</t>
  </si>
  <si>
    <t xml:space="preserve">DrEmmaFrans</t>
  </si>
  <si>
    <t xml:space="preserve">1239794765329293312</t>
  </si>
  <si>
    <t xml:space="preserve">http://twitter.com/Ks47656475/statuses/1239854890010230784</t>
  </si>
  <si>
    <t xml:space="preserve">{"hashtags":[],"symbols":[],"user_mentions":[{"screen_name":"DrEmmaFrans","name":"Emma Frans","id":1317883286,"id_str":"1317883286","indices":[0,12]}],"urls":[]}</t>
  </si>
  <si>
    <t xml:space="preserve">1239854491916218370</t>
  </si>
  <si>
    <t xml:space="preserve">@MargaretaKarl10 @pwolodarski All världens experter har fel. Bara Anders Tegnell har rätt.</t>
  </si>
  <si>
    <t xml:space="preserve">Tue Mar 17 10:02:00 +0000 2020</t>
  </si>
  <si>
    <t xml:space="preserve">3349757290</t>
  </si>
  <si>
    <t xml:space="preserve">MargaretaKarl10</t>
  </si>
  <si>
    <t xml:space="preserve">1239852707315437568</t>
  </si>
  <si>
    <t xml:space="preserve">http://twitter.com/Ks47656475/statuses/1239854491916218370</t>
  </si>
  <si>
    <t xml:space="preserve">{"hashtags":[],"symbols":[],"user_mentions":[{"screen_name":"MargaretaKarl10","name":"Margareta Karlsson","id":3349757290,"id_str":"3349757290","indices":[0,16]},{"screen_name":"pwolodarski","name":"Peter Wolodarski","id":188282409,"id_str":"188282409","indices":[17,29]}],"urls":[]}</t>
  </si>
  <si>
    <t xml:space="preserve">1239849100578881536</t>
  </si>
  <si>
    <t xml:space="preserve">@MargaretaKarl10 @pwolodarski De är inkompetenta. Alla skolor och förskolor i EU har stängt!</t>
  </si>
  <si>
    <t xml:space="preserve">Tue Mar 17 09:40:35 +0000 2020</t>
  </si>
  <si>
    <t xml:space="preserve">1239845909753667585</t>
  </si>
  <si>
    <t xml:space="preserve">http://twitter.com/Ks47656475/statuses/1239849100578881536</t>
  </si>
  <si>
    <t xml:space="preserve">1239848831245828097</t>
  </si>
  <si>
    <t xml:space="preserve">@pwolodarski De bör stänga skolor och förskolor nu annars smittar barnen sina föräldrar som jobbar inom vården!!</t>
  </si>
  <si>
    <t xml:space="preserve">Tue Mar 17 09:39:31 +0000 2020</t>
  </si>
  <si>
    <t xml:space="preserve">1239836513845854208</t>
  </si>
  <si>
    <t xml:space="preserve">http://twitter.com/Ks47656475/statuses/1239848831245828097</t>
  </si>
  <si>
    <t xml:space="preserve">1239823737912012800</t>
  </si>
  <si>
    <t xml:space="preserve">@LisaJAndersson Ja Lisa. Hanif och hela världen har fel bara Anders Tegnell har rätt.</t>
  </si>
  <si>
    <t xml:space="preserve">Tue Mar 17 07:59:48 +0000 2020</t>
  </si>
  <si>
    <t xml:space="preserve">1033330046</t>
  </si>
  <si>
    <t xml:space="preserve">LisaJAndersson</t>
  </si>
  <si>
    <t xml:space="preserve">1239173975663575042</t>
  </si>
  <si>
    <t xml:space="preserve">http://twitter.com/Ks47656475/statuses/1239823737912012800</t>
  </si>
  <si>
    <t xml:space="preserve">{"hashtags":[],"symbols":[],"user_mentions":[{"screen_name":"LisaJAndersson","name":"Lisa J Andersson","id":1033330046,"id_str":"1033330046","indices":[0,15]}],"urls":[]}</t>
  </si>
  <si>
    <t xml:space="preserve">1239819837918064641</t>
  </si>
  <si>
    <t xml:space="preserve">@91an_Karlsson Hoppas han blir åtalad</t>
  </si>
  <si>
    <t xml:space="preserve">Tue Mar 17 07:44:18 +0000 2020</t>
  </si>
  <si>
    <t xml:space="preserve">2466549918</t>
  </si>
  <si>
    <t xml:space="preserve">91an_Karlsson</t>
  </si>
  <si>
    <t xml:space="preserve">1239557779318243334</t>
  </si>
  <si>
    <t xml:space="preserve">http://twitter.com/Ks47656475/statuses/1239819837918064641</t>
  </si>
  <si>
    <t xml:space="preserve">{"hashtags":[],"symbols":[],"user_mentions":[{"screen_name":"91an_Karlsson","name":"Bekymrad Mandel","id":2466549918,"id_str":"2466549918","indices":[0,14]}],"urls":[]}</t>
  </si>
  <si>
    <t xml:space="preserve">1239818630520586240</t>
  </si>
  <si>
    <t xml:space="preserve">@jimmieakesson Hur kan SD acceptera att psykopater som Tegnell och Linde styr detta land när vi har kris? Stäng skolor och förskolor som alla andra. Stäng gränsen. Skolbarn smittar deras föräldrar som bland annat arbetar inom vård!!</t>
  </si>
  <si>
    <t xml:space="preserve">Tue Mar 17 07:39:30 +0000 2020</t>
  </si>
  <si>
    <t xml:space="preserve">95972673</t>
  </si>
  <si>
    <t xml:space="preserve">jimmieakesson</t>
  </si>
  <si>
    <t xml:space="preserve">http://twitter.com/Ks47656475/statuses/1239818630520586240</t>
  </si>
  <si>
    <t xml:space="preserve">{"hashtags":[],"symbols":[],"user_mentions":[{"screen_name":"jimmieakesson","name":"Jimmie Åkesson","id":95972673,"id_str":"95972673","indices":[0,14]}],"urls":[]}</t>
  </si>
  <si>
    <t xml:space="preserve">1239817584914108416</t>
  </si>
  <si>
    <t xml:space="preserve">@BuschEbba Som KD hur kan ni acceptera att psykopater som Tegnell och Linde styr detta land i denna kris. Stäng skolor och förskolor och skydda barnen och sina föräldrar! (barn kan smitta sina föräldrar som arbetar i vården!)</t>
  </si>
  <si>
    <t xml:space="preserve">Tue Mar 17 07:35:21 +0000 2020</t>
  </si>
  <si>
    <t xml:space="preserve">1407151866</t>
  </si>
  <si>
    <t xml:space="preserve">BuschEbba</t>
  </si>
  <si>
    <t xml:space="preserve">http://twitter.com/Ks47656475/statuses/1239817584914108416</t>
  </si>
  <si>
    <t xml:space="preserve">{"hashtags":[],"symbols":[],"user_mentions":[{"screen_name":"BuschEbba","name":"Ebba Busch","id":1407151866,"id_str":"1407151866","indices":[0,10]}],"urls":[]}</t>
  </si>
  <si>
    <t xml:space="preserve">1239817154922414081</t>
  </si>
  <si>
    <t xml:space="preserve">@ronsondeluxe @hanifbali @mediak12 @fredrikallinger Dags för Sverige att överge psykopaterna Tegnell och Linde.</t>
  </si>
  <si>
    <t xml:space="preserve">Tue Mar 17 07:33:39 +0000 2020</t>
  </si>
  <si>
    <t xml:space="preserve">879834195450888192</t>
  </si>
  <si>
    <t xml:space="preserve">ronsondeluxe</t>
  </si>
  <si>
    <t xml:space="preserve">1239722682285019137</t>
  </si>
  <si>
    <t xml:space="preserve">http://twitter.com/Ks47656475/statuses/1239817154922414081</t>
  </si>
  <si>
    <t xml:space="preserve">{"hashtags":[],"symbols":[],"user_mentions":[{"screen_name":"ronsondeluxe","name":"Vargen (oanständig)","id":879834195450888200,"id_str":"879834195450888192","indices":[0,13]},{"screen_name":"hanifbali","name":"Hanif Bali","id":104778698,"id_str":"104778698","indices":[14,24]},{"screen_name":"mediak12","name":"Paul Karlsson","id":2938702240,"id_str":"2938702240","indices":[25,34]},{"screen_name":"fredrikallinger","name":"Fredrik Allinger","id":466018689,"id_str":"466018689","indices":[35,51]}],"urls":[]}</t>
  </si>
  <si>
    <t xml:space="preserve">1239816978266808322</t>
  </si>
  <si>
    <t xml:space="preserve">@hanifbali Dags för Sverige att överge psykopaterna Tegnell och Linde.</t>
  </si>
  <si>
    <t xml:space="preserve">Tue Mar 17 07:32:56 +0000 2020</t>
  </si>
  <si>
    <t xml:space="preserve">1239708792847286272</t>
  </si>
  <si>
    <t xml:space="preserve">http://twitter.com/Ks47656475/statuses/1239816978266808322</t>
  </si>
  <si>
    <t xml:space="preserve">1239815942009425920</t>
  </si>
  <si>
    <t xml:space="preserve">@IdaOstenberg @pwolodarski Sluta vara idiot Ida. Vi har kris/pandemi/krig situation. Du är kanske psykopat som Tegnell.</t>
  </si>
  <si>
    <t xml:space="preserve">Tue Mar 17 07:28:49 +0000 2020</t>
  </si>
  <si>
    <t xml:space="preserve">301333258</t>
  </si>
  <si>
    <t xml:space="preserve">IdaOstenberg</t>
  </si>
  <si>
    <t xml:space="preserve">1239588369551757313</t>
  </si>
  <si>
    <t xml:space="preserve">http://twitter.com/Ks47656475/statuses/1239815942009425920</t>
  </si>
  <si>
    <t xml:space="preserve">{"hashtags":[],"symbols":[],"user_mentions":[{"screen_name":"IdaOstenberg","name":"Ida Östenberg","id":301333258,"id_str":"301333258","indices":[0,13]},{"screen_name":"pwolodarski","name":"Peter Wolodarski","id":188282409,"id_str":"188282409","indices":[14,26]}],"urls":[]}</t>
  </si>
  <si>
    <t xml:space="preserve">1239815651553927169</t>
  </si>
  <si>
    <t xml:space="preserve">@pwolodarski Dags att sparka psykopaten Tegnell och stänga skolor/förskolor! Barn smittar sina föräldrar som arbetar inom vården!</t>
  </si>
  <si>
    <t xml:space="preserve">Tue Mar 17 07:27:40 +0000 2020</t>
  </si>
  <si>
    <t xml:space="preserve">1239579052761124865</t>
  </si>
  <si>
    <t xml:space="preserve">http://twitter.com/Ks47656475/statuses/1239815651553927169</t>
  </si>
  <si>
    <t xml:space="preserve">1239815237358026752</t>
  </si>
  <si>
    <t xml:space="preserve">@MonaJohansson9 @Folkhalsomynd Fattar du att vi är i kris/pandemi/krig situation???</t>
  </si>
  <si>
    <t xml:space="preserve">Tue Mar 17 07:26:01 +0000 2020</t>
  </si>
  <si>
    <t xml:space="preserve">1239774620301090816</t>
  </si>
  <si>
    <t xml:space="preserve">http://twitter.com/Ks47656475/statuses/1239815237358026752</t>
  </si>
  <si>
    <t xml:space="preserve">1239815048643706881</t>
  </si>
  <si>
    <t xml:space="preserve">@MonaJohansson9 @StefanjuKling @Folkhalsomynd De ljuger. 13% av hårtdrabbade i Kina är barn. I Italien är siffran mycket bättre för att man isolerade barnen mycket tidigt. Men om barn inte drabbas de smittar sina föräldrar som bl.a. arbetar i vården och samhället.</t>
  </si>
  <si>
    <t xml:space="preserve">Tue Mar 17 07:25:16 +0000 2020</t>
  </si>
  <si>
    <t xml:space="preserve">1239773999372079104</t>
  </si>
  <si>
    <t xml:space="preserve">http://twitter.com/Ks47656475/statuses/1239815048643706881</t>
  </si>
  <si>
    <t xml:space="preserve">{"hashtags":[],"symbols":[],"user_mentions":[{"screen_name":"MonaJohansson9","name":"Mona Johansson","id":735657340607844400,"id_str":"735657340607844352","indices":[0,15]},{"screen_name":"StefanjuKling","name":"stefan kling","id":969444599763755000,"id_str":"969444599763755008","indices":[16,30]},{"screen_name":"Folkhalsomynd","name":"Folkhälsomyndigheten","id":388858301,"id_str":"388858301","indices":[31,45]}],"urls":[]}</t>
  </si>
  <si>
    <t xml:space="preserve">1239814297917718531</t>
  </si>
  <si>
    <t xml:space="preserve">@alicemedce Hoppas psykopaten Tegnell backar nu och stänger skolor och förskolor åtminstone i Stockholms län.</t>
  </si>
  <si>
    <t xml:space="preserve">Tue Mar 17 07:22:17 +0000 2020</t>
  </si>
  <si>
    <t xml:space="preserve">273134386</t>
  </si>
  <si>
    <t xml:space="preserve">alicemedce</t>
  </si>
  <si>
    <t xml:space="preserve">1239797842849542144</t>
  </si>
  <si>
    <t xml:space="preserve">http://twitter.com/Ks47656475/statuses/1239814297917718531</t>
  </si>
  <si>
    <t xml:space="preserve">{"hashtags":[],"symbols":[],"user_mentions":[{"screen_name":"alicemedce","name":"Alice Teodorescu Måwe","id":273134386,"id_str":"273134386","indices":[0,11]}],"urls":[]}</t>
  </si>
  <si>
    <t xml:space="preserve">1239813970871140357</t>
  </si>
  <si>
    <t xml:space="preserve">@Surfrille @alicemedce Tegnell är en psykopat</t>
  </si>
  <si>
    <t xml:space="preserve">Tue Mar 17 07:20:59 +0000 2020</t>
  </si>
  <si>
    <t xml:space="preserve">1644431430</t>
  </si>
  <si>
    <t xml:space="preserve">Surfrille</t>
  </si>
  <si>
    <t xml:space="preserve">1239800403405017088</t>
  </si>
  <si>
    <t xml:space="preserve">http://twitter.com/Ks47656475/statuses/1239813970871140357</t>
  </si>
  <si>
    <t xml:space="preserve">{"hashtags":[],"symbols":[],"user_mentions":[{"screen_name":"Surfrille","name":"Surfrille🐘🐸🇸🇪🇬🇷","id":1644431430,"id_str":"1644431430","indices":[0,10]},{"screen_name":"alicemedce","name":"Alice Teodorescu Måwe","id":273134386,"id_str":"273134386","indices":[11,22]}],"urls":[]}</t>
  </si>
  <si>
    <t xml:space="preserve">1239659479031058432</t>
  </si>
  <si>
    <t xml:space="preserve">@Folkhalsomynd STÄNG SKOLOR OCH FÖRSKOLOR NU!</t>
  </si>
  <si>
    <t xml:space="preserve">Mon Mar 16 21:07:06 +0000 2020</t>
  </si>
  <si>
    <t xml:space="preserve">1239658668242735106</t>
  </si>
  <si>
    <t xml:space="preserve">http://twitter.com/Ks47656475/statuses/1239659479031058432</t>
  </si>
  <si>
    <t xml:space="preserve">1239644965103427589</t>
  </si>
  <si>
    <t xml:space="preserve">@JosefinUtas Han är en arrogant psykopat</t>
  </si>
  <si>
    <t xml:space="preserve">Mon Mar 16 20:09:25 +0000 2020</t>
  </si>
  <si>
    <t xml:space="preserve">1136834894</t>
  </si>
  <si>
    <t xml:space="preserve">JosefinUtas</t>
  </si>
  <si>
    <t xml:space="preserve">1239300393643003904</t>
  </si>
  <si>
    <t xml:space="preserve">http://twitter.com/Ks47656475/statuses/1239644965103427589</t>
  </si>
  <si>
    <t xml:space="preserve">{"hashtags":[],"symbols":[],"user_mentions":[{"screen_name":"JosefinUtas","name":"Josefin Utas","id":1136834894,"id_str":"1136834894","indices":[0,12]}],"urls":[]}</t>
  </si>
  <si>
    <t xml:space="preserve">1239644712472018945</t>
  </si>
  <si>
    <t xml:space="preserve">@SusannaPopova1 @JosefinUtas Nej. Helvete!</t>
  </si>
  <si>
    <t xml:space="preserve">Mon Mar 16 20:08:25 +0000 2020</t>
  </si>
  <si>
    <t xml:space="preserve">1903107301</t>
  </si>
  <si>
    <t xml:space="preserve">SusannaPopova1</t>
  </si>
  <si>
    <t xml:space="preserve">1239477700714213379</t>
  </si>
  <si>
    <t xml:space="preserve">http://twitter.com/Ks47656475/statuses/1239644712472018945</t>
  </si>
  <si>
    <t xml:space="preserve">{"hashtags":[],"symbols":[],"user_mentions":[{"screen_name":"SusannaPopova1","name":"Susanna Popova","id":1903107301,"id_str":"1903107301","indices":[0,15]},{"screen_name":"JosefinUtas","name":"Josefin Utas","id":1136834894,"id_str":"1136834894","indices":[16,28]}],"urls":[]}</t>
  </si>
  <si>
    <t xml:space="preserve">1239626056048541697</t>
  </si>
  <si>
    <t xml:space="preserve">@carlbildt Hand on heart is the most respectful greeting ever! I love it. Not all things from Islam are bad, some are actually very wise.</t>
  </si>
  <si>
    <t xml:space="preserve">Mon Mar 16 18:54:17 +0000 2020</t>
  </si>
  <si>
    <t xml:space="preserve">1239588652029816837</t>
  </si>
  <si>
    <t xml:space="preserve">http://twitter.com/Ks47656475/statuses/1239626056048541697</t>
  </si>
  <si>
    <t xml:space="preserve">1239625255137816576</t>
  </si>
  <si>
    <t xml:space="preserve">RT @hanifbali: Skulle vi översätta Norges antaganden på 6 miljoner är deras optimistiska scenario:
2 miljoner sjuka
60 000 på sjukhus
20 000 intensivvård.
Sluta sprida desinformationen.</t>
  </si>
  <si>
    <t xml:space="preserve">Mon Mar 16 18:51:06 +0000 2020</t>
  </si>
  <si>
    <t xml:space="preserve">http://twitter.com/Ks47656475/statuses/1239625255137816576</t>
  </si>
  <si>
    <t xml:space="preserve">{"hashtags":[],"symbols":[],"user_mentions":[{"screen_name":"hanifbali","name":"Hanif Bali","id":104778698,"id_str":"104778698","indices":[3,13]}],"urls":[]}</t>
  </si>
  <si>
    <t xml:space="preserve">1239624349444911104</t>
  </si>
  <si>
    <t xml:space="preserve">@Level11001 Isolera dig snälla du. Hoppas det går över snabbt.</t>
  </si>
  <si>
    <t xml:space="preserve">Mon Mar 16 18:47:30 +0000 2020</t>
  </si>
  <si>
    <t xml:space="preserve">1041735288563933187</t>
  </si>
  <si>
    <t xml:space="preserve">Level11001</t>
  </si>
  <si>
    <t xml:space="preserve">1239508255782711296</t>
  </si>
  <si>
    <t xml:space="preserve">http://twitter.com/Ks47656475/statuses/1239624349444911104</t>
  </si>
  <si>
    <t xml:space="preserve">{"hashtags":[],"symbols":[],"user_mentions":[{"screen_name":"Level11001","name":"Fiat Lux","id":1041735288563933200,"id_str":"1041735288563933187","indices":[0,11]}],"urls":[]}</t>
  </si>
  <si>
    <t xml:space="preserve">1239624088416649216</t>
  </si>
  <si>
    <t xml:space="preserve">@miraaksoys Lycka till. Hoppas du blir frisk mycket snart.</t>
  </si>
  <si>
    <t xml:space="preserve">Mon Mar 16 18:46:28 +0000 2020</t>
  </si>
  <si>
    <t xml:space="preserve">1239583631405993985</t>
  </si>
  <si>
    <t xml:space="preserve">http://twitter.com/Ks47656475/statuses/1239624088416649216</t>
  </si>
  <si>
    <t xml:space="preserve">1239623886519644162</t>
  </si>
  <si>
    <t xml:space="preserve">@Darryl0007 @rooshv Come on man. Don't fall for the divide and conquer trick.</t>
  </si>
  <si>
    <t xml:space="preserve">Mon Mar 16 18:45:40 +0000 2020</t>
  </si>
  <si>
    <t xml:space="preserve">959937582133104640</t>
  </si>
  <si>
    <t xml:space="preserve">Darryl0007</t>
  </si>
  <si>
    <t xml:space="preserve">1239615901181399040</t>
  </si>
  <si>
    <t xml:space="preserve">http://twitter.com/Ks47656475/statuses/1239623886519644162</t>
  </si>
  <si>
    <t xml:space="preserve">{"hashtags":[],"symbols":[],"user_mentions":[{"screen_name":"Darryl0007","name":"Darryl...","id":959937582133104600,"id_str":"959937582133104640","indices":[0,11]},{"screen_name":"rooshv","name":"Roosh","id":14458643,"id_str":"14458643","indices":[12,19]}],"urls":[]}</t>
  </si>
  <si>
    <t xml:space="preserve">1239623595120345094</t>
  </si>
  <si>
    <t xml:space="preserve">@georgekelaidis @rooshv @cynaegeirus Lol</t>
  </si>
  <si>
    <t xml:space="preserve">Mon Mar 16 18:44:30 +0000 2020</t>
  </si>
  <si>
    <t xml:space="preserve">583332006</t>
  </si>
  <si>
    <t xml:space="preserve">georgekelaidis</t>
  </si>
  <si>
    <t xml:space="preserve">1239620557752209409</t>
  </si>
  <si>
    <t xml:space="preserve">http://twitter.com/Ks47656475/statuses/1239623595120345094</t>
  </si>
  <si>
    <t xml:space="preserve">{"hashtags":[],"symbols":[],"user_mentions":[{"screen_name":"georgekelaidis","name":"Παιδί τραύμα","id":583332006,"id_str":"583332006","indices":[0,15]},{"screen_name":"rooshv","name":"Roosh","id":14458643,"id_str":"14458643","indices":[16,23]},{"screen_name":"cynaegeirus","name":"Cynaegeirus 🇬🇷","id":1929718794,"id_str":"1929718794","indices":[24,36]}],"urls":[]}</t>
  </si>
  <si>
    <t xml:space="preserve">1239545952966492164</t>
  </si>
  <si>
    <t xml:space="preserve">@BengtHojer @mjau10303930 Covid-19 är inte influensa</t>
  </si>
  <si>
    <t xml:space="preserve">Mon Mar 16 13:35:59 +0000 2020</t>
  </si>
  <si>
    <t xml:space="preserve">1239438064394612736</t>
  </si>
  <si>
    <t xml:space="preserve">http://twitter.com/Ks47656475/statuses/1239545952966492164</t>
  </si>
  <si>
    <t xml:space="preserve">{"hashtags":[],"symbols":[],"user_mentions":[{"screen_name":"BengtHojer","name":"Bengt Höjer","id":502796617,"id_str":"502796617","indices":[0,11]},{"screen_name":"mjau10303930","name":"mjau","id":1238808469660143600,"id_str":"1238808469660143616","indices":[12,25]}],"urls":[]}</t>
  </si>
  <si>
    <t xml:space="preserve">1239495961862385665</t>
  </si>
  <si>
    <t xml:space="preserve">@maggi0 @pappaenator Genusforskning är viktigare tyckte de.</t>
  </si>
  <si>
    <t xml:space="preserve">Mon Mar 16 10:17:20 +0000 2020</t>
  </si>
  <si>
    <t xml:space="preserve">41370796</t>
  </si>
  <si>
    <t xml:space="preserve">maggi0</t>
  </si>
  <si>
    <t xml:space="preserve">1239452654234992641</t>
  </si>
  <si>
    <t xml:space="preserve">http://twitter.com/Ks47656475/statuses/1239495961862385665</t>
  </si>
  <si>
    <t xml:space="preserve">{"hashtags":[],"symbols":[],"user_mentions":[{"screen_name":"maggi0","name":"maggi haglund","id":41370796,"id_str":"41370796","indices":[0,7]},{"screen_name":"pappaenator","name":"Peter Östlund","id":3158702917,"id_str":"3158702917","indices":[8,20]}],"urls":[]}</t>
  </si>
  <si>
    <t xml:space="preserve">1239495427617165312</t>
  </si>
  <si>
    <t xml:space="preserve">@Folkhalsomynd Flockimmunitet är ingen garanti. Ingenting tyder på det. Ni är psykopater som inte tar folkets liv och hälsa på allvar. Stäng skolor/förskolor. Lägg ner oviktiga verksamheter! Stoppa smittspridningen! Följ WHOs och Sydkoreas rekommendationer!</t>
  </si>
  <si>
    <t xml:space="preserve">Mon Mar 16 10:15:13 +0000 2020</t>
  </si>
  <si>
    <t xml:space="preserve">1239471885756379137</t>
  </si>
  <si>
    <t xml:space="preserve">http://twitter.com/Ks47656475/statuses/1239495427617165312</t>
  </si>
  <si>
    <t xml:space="preserve">1239491057181745152</t>
  </si>
  <si>
    <t xml:space="preserve">@mjau10303930 @Folkhalsomynd Psykopater</t>
  </si>
  <si>
    <t xml:space="preserve">Mon Mar 16 09:57:51 +0000 2020</t>
  </si>
  <si>
    <t xml:space="preserve">1238808469660143616</t>
  </si>
  <si>
    <t xml:space="preserve">mjau10303930</t>
  </si>
  <si>
    <t xml:space="preserve">1239489141861203973</t>
  </si>
  <si>
    <t xml:space="preserve">http://twitter.com/Ks47656475/statuses/1239491057181745152</t>
  </si>
  <si>
    <t xml:space="preserve">{"hashtags":[],"symbols":[],"user_mentions":[{"screen_name":"mjau10303930","name":"mjau","id":1238808469660143600,"id_str":"1238808469660143616","indices":[0,13]},{"screen_name":"Folkhalsomynd","name":"Folkhälsomyndigheten","id":388858301,"id_str":"388858301","indices":[14,28]}],"urls":[]}</t>
  </si>
  <si>
    <t xml:space="preserve">1239463425266368512</t>
  </si>
  <si>
    <t xml:space="preserve">RT @mattiasreporter: Det finns nu minst två fall i Japan där patienter insjuknat i covid-19, blivit friska, men sedan smittats igen. Dels en kvinna i 40-årsåldern, dels en man i 70-årsåldern. Gällande mannen var han BEKRÄFTAT fri från coronaviruset innan han smittades igen.</t>
  </si>
  <si>
    <t xml:space="preserve">Mon Mar 16 08:08:03 +0000 2020</t>
  </si>
  <si>
    <t xml:space="preserve">http://twitter.com/Ks47656475/statuses/1239463425266368512</t>
  </si>
  <si>
    <t xml:space="preserve">{"hashtags":[],"symbols":[],"user_mentions":[{"screen_name":"mattiasreporter","name":"Mattias Albinsson","id":2968824825,"id_str":"2968824825","indices":[3,19]}],"urls":[]}</t>
  </si>
  <si>
    <t xml:space="preserve">1239456655613583361</t>
  </si>
  <si>
    <t xml:space="preserve">RT @Tedekeroth: 75 miljoner kr för en pr kampanj om att tvätta händerna?
Sverige är ett dårhus.
#COVID19 #svpol #psykbrytSverige</t>
  </si>
  <si>
    <t xml:space="preserve">Mon Mar 16 07:41:09 +0000 2020</t>
  </si>
  <si>
    <t xml:space="preserve">http://twitter.com/Ks47656475/statuses/1239456655613583361</t>
  </si>
  <si>
    <t xml:space="preserve">{"hashtags":[{"text":"COVID19","indices":[97,105]},{"text":"svpol","indices":[106,112]},{"text":"psykbrytSverige","indices":[113,129]}],"symbols":[],"user_mentions":[{"screen_name":"Tedekeroth","name":"Ted Ekeroth","id":133200254,"id_str":"133200254","indices":[3,14]}],"urls":[]}</t>
  </si>
  <si>
    <t xml:space="preserve">1239440140084416513</t>
  </si>
  <si>
    <t xml:space="preserve">@Miosfather @ThomasDiLeva Inom alla ämnen inkl. Epidemiologi</t>
  </si>
  <si>
    <t xml:space="preserve">Mon Mar 16 06:35:31 +0000 2020</t>
  </si>
  <si>
    <t xml:space="preserve">624529395</t>
  </si>
  <si>
    <t xml:space="preserve">Miosfather</t>
  </si>
  <si>
    <t xml:space="preserve">1239267353772335104</t>
  </si>
  <si>
    <t xml:space="preserve">http://twitter.com/Ks47656475/statuses/1239440140084416513</t>
  </si>
  <si>
    <t xml:space="preserve">{"hashtags":[],"symbols":[],"user_mentions":[{"screen_name":"Miosfather","name":"Niclas Sjöström","id":624529395,"id_str":"624529395","indices":[0,11]},{"screen_name":"ThomasDiLeva","name":"Thomas Di Leva","id":148731102,"id_str":"148731102","indices":[12,25]}],"urls":[]}</t>
  </si>
  <si>
    <t xml:space="preserve">1239320725049221121</t>
  </si>
  <si>
    <t xml:space="preserve">@jonsson_henrik @mjau10303930 75 miljoner till Dan Eliasson propaganda. Fy fan vad sjukt Sverige är.</t>
  </si>
  <si>
    <t xml:space="preserve">Sun Mar 15 22:41:00 +0000 2020</t>
  </si>
  <si>
    <t xml:space="preserve">45328592</t>
  </si>
  <si>
    <t xml:space="preserve">jonsson_henrik</t>
  </si>
  <si>
    <t xml:space="preserve">1239081621028057088</t>
  </si>
  <si>
    <t xml:space="preserve">http://twitter.com/Ks47656475/statuses/1239320725049221121</t>
  </si>
  <si>
    <t xml:space="preserve">{"hashtags":[],"symbols":[],"user_mentions":[{"screen_name":"jonsson_henrik","name":"Henrik Jönsson","id":45328592,"id_str":"45328592","indices":[0,15]},{"screen_name":"mjau10303930","name":"mjau","id":1238808469660143600,"id_str":"1238808469660143616","indices":[16,29]}],"urls":[]}</t>
  </si>
  <si>
    <t xml:space="preserve">1239320238568636418</t>
  </si>
  <si>
    <t xml:space="preserve">@PerRosencrantz Covid-19 ger inte immunitet. Ingenting tyder på det. De spelar rysk roullette med människors liv och hälsa.</t>
  </si>
  <si>
    <t xml:space="preserve">Sun Mar 15 22:39:04 +0000 2020</t>
  </si>
  <si>
    <t xml:space="preserve">18158890</t>
  </si>
  <si>
    <t xml:space="preserve">PerRosencrantz</t>
  </si>
  <si>
    <t xml:space="preserve">1239293138679848961</t>
  </si>
  <si>
    <t xml:space="preserve">http://twitter.com/Ks47656475/statuses/1239320238568636418</t>
  </si>
  <si>
    <t xml:space="preserve">{"hashtags":[],"symbols":[],"user_mentions":[{"screen_name":"PerRosencrantz","name":"Per Rosencrantz","id":18158890,"id_str":"18158890","indices":[0,15]}],"urls":[]}</t>
  </si>
  <si>
    <t xml:space="preserve">1239319119654260736</t>
  </si>
  <si>
    <t xml:space="preserve">@alicemedce Tegnell är psykopat</t>
  </si>
  <si>
    <t xml:space="preserve">Sun Mar 15 22:34:38 +0000 2020</t>
  </si>
  <si>
    <t xml:space="preserve">1239290024111333376</t>
  </si>
  <si>
    <t xml:space="preserve">http://twitter.com/Ks47656475/statuses/1239319119654260736</t>
  </si>
  <si>
    <t xml:space="preserve">1239318221511176193</t>
  </si>
  <si>
    <t xml:space="preserve">RT @DellAnnaLuca: WHY HERD IMMUNITY IS A TERRIBLE IDEA
1) We're not sure if getting sick provides long-lasting immunity
2) We don't know which % of recovered has organ damage
3) If the infection is fast, we cannot cure everyone as beds are limited ☠️
If we get wrong any of the 3, catastrophe.</t>
  </si>
  <si>
    <t xml:space="preserve">Sun Mar 15 22:31:04 +0000 2020</t>
  </si>
  <si>
    <t xml:space="preserve">http://twitter.com/Ks47656475/statuses/1239318221511176193</t>
  </si>
  <si>
    <t xml:space="preserve">{"hashtags":[],"symbols":[],"user_mentions":[{"screen_name":"DellAnnaLuca","name":"Luca Dellanna","id":89729328,"id_str":"89729328","indices":[3,16]}],"urls":[]}</t>
  </si>
  <si>
    <t xml:space="preserve">1239318067584385024</t>
  </si>
  <si>
    <t xml:space="preserve">@JonasPerssonNT Milda symptom sa dem. Vilka psykopater och lögnare. Hälften i intensivvård i Frankrike är under 60.</t>
  </si>
  <si>
    <t xml:space="preserve">Sun Mar 15 22:30:27 +0000 2020</t>
  </si>
  <si>
    <t xml:space="preserve">1117331836038995968</t>
  </si>
  <si>
    <t xml:space="preserve">JonasPerssonNT</t>
  </si>
  <si>
    <t xml:space="preserve">1239065114868924417</t>
  </si>
  <si>
    <t xml:space="preserve">http://twitter.com/Ks47656475/statuses/1239318067584385024</t>
  </si>
  <si>
    <t xml:space="preserve">{"hashtags":[],"symbols":[],"user_mentions":[{"screen_name":"JonasPerssonNT","name":"Jonas Persson 🧣👞❄️☃️🍖🍙🎿⛷🏂🤹‍♀️🥮🌲","id":1117331836038996000,"id_str":"1117331836038995968","indices":[0,15]}],"urls":[]}</t>
  </si>
  <si>
    <t xml:space="preserve">1239316859318665220</t>
  </si>
  <si>
    <t xml:space="preserve">@fnyosv Tack Fanny. Ni gör ett bra jobb. Men lita inte blint på etablissemanget.</t>
  </si>
  <si>
    <t xml:space="preserve">Sun Mar 15 22:25:39 +0000 2020</t>
  </si>
  <si>
    <t xml:space="preserve">359544659</t>
  </si>
  <si>
    <t xml:space="preserve">fnyosv</t>
  </si>
  <si>
    <t xml:space="preserve">1239224473670365184</t>
  </si>
  <si>
    <t xml:space="preserve">http://twitter.com/Ks47656475/statuses/1239316859318665220</t>
  </si>
  <si>
    <t xml:space="preserve">{"hashtags":[],"symbols":[],"user_mentions":[{"screen_name":"fnyosv","name":"Fanny Nilsson","id":359544659,"id_str":"359544659","indices":[0,7]}],"urls":[]}</t>
  </si>
  <si>
    <t xml:space="preserve">1239316577373347845</t>
  </si>
  <si>
    <t xml:space="preserve">@lizzypearson @MagnusRanstorp Of course many who get very sick are in their 20s and 30s.</t>
  </si>
  <si>
    <t xml:space="preserve">Sun Mar 15 22:24:32 +0000 2020</t>
  </si>
  <si>
    <t xml:space="preserve">243639288</t>
  </si>
  <si>
    <t xml:space="preserve">lizzypearson</t>
  </si>
  <si>
    <t xml:space="preserve">1239312317201944579</t>
  </si>
  <si>
    <t xml:space="preserve">http://twitter.com/Ks47656475/statuses/1239316577373347845</t>
  </si>
  <si>
    <t xml:space="preserve">{"hashtags":[],"symbols":[],"user_mentions":[{"screen_name":"lizzypearson","name":"Dr Elizabeth Pearson","id":243639288,"id_str":"243639288","indices":[0,13]},{"screen_name":"MagnusRanstorp","name":"Magnus Ranstorp","id":245467017,"id_str":"245467017","indices":[14,29]}],"urls":[]}</t>
  </si>
  <si>
    <t xml:space="preserve">1239316229032226817</t>
  </si>
  <si>
    <t xml:space="preserve">@joniels @SVTHolmberg Tegnell är en psykopat</t>
  </si>
  <si>
    <t xml:space="preserve">Sun Mar 15 22:23:09 +0000 2020</t>
  </si>
  <si>
    <t xml:space="preserve">22903692</t>
  </si>
  <si>
    <t xml:space="preserve">joniels</t>
  </si>
  <si>
    <t xml:space="preserve">1239290251023130627</t>
  </si>
  <si>
    <t xml:space="preserve">http://twitter.com/Ks47656475/statuses/1239316229032226817</t>
  </si>
  <si>
    <t xml:space="preserve">{"hashtags":[],"symbols":[],"user_mentions":[{"screen_name":"joniels","name":"Jonas","id":22903692,"id_str":"22903692","indices":[0,8]},{"screen_name":"SVTHolmberg","name":"Anders Holmberg","id":270373221,"id_str":"270373221","indices":[9,21]}],"urls":[]}</t>
  </si>
  <si>
    <t xml:space="preserve">1239315789481680904</t>
  </si>
  <si>
    <t xml:space="preserve">@J_Sjostrand @rebeccaamiri Sverige bör bekämpa islamisk terrorhot samt vitmakt terrorhot. Men först och främst rusta sjukvården på allvar. Men inte med närvarande politiker och s.k. experter.</t>
  </si>
  <si>
    <t xml:space="preserve">Sun Mar 15 22:21:24 +0000 2020</t>
  </si>
  <si>
    <t xml:space="preserve">304396367</t>
  </si>
  <si>
    <t xml:space="preserve">J_Sjostrand</t>
  </si>
  <si>
    <t xml:space="preserve">1239312310331674627</t>
  </si>
  <si>
    <t xml:space="preserve">http://twitter.com/Ks47656475/statuses/1239315789481680904</t>
  </si>
  <si>
    <t xml:space="preserve">{"hashtags":[],"symbols":[],"user_mentions":[{"screen_name":"J_Sjostrand","name":"Johan Sjöstrand","id":304396367,"id_str":"304396367","indices":[0,12]},{"screen_name":"rebeccaamiri","name":"Rebecca Amiri","id":97217647,"id_str":"97217647","indices":[13,26]}],"urls":[]}</t>
  </si>
  <si>
    <t xml:space="preserve">1239311782654742529</t>
  </si>
  <si>
    <t xml:space="preserve">@gustavkassel Invandrare i Sverige vet mycket mer om det nya coronaviruset än gemene svensk. De surfar på officiell information på andra språk och behöver inte Dan Eliassons hjälp.</t>
  </si>
  <si>
    <t xml:space="preserve">Sun Mar 15 22:05:28 +0000 2020</t>
  </si>
  <si>
    <t xml:space="preserve">561968042</t>
  </si>
  <si>
    <t xml:space="preserve">gustavkassel</t>
  </si>
  <si>
    <t xml:space="preserve">1239236808032034816</t>
  </si>
  <si>
    <t xml:space="preserve">http://twitter.com/Ks47656475/statuses/1239311782654742529</t>
  </si>
  <si>
    <t xml:space="preserve">{"hashtags":[],"symbols":[],"user_mentions":[{"screen_name":"gustavkassel","name":"Gustav Kasselstrand (AfS)","id":561968042,"id_str":"561968042","indices":[0,13]}],"urls":[]}</t>
  </si>
  <si>
    <t xml:space="preserve">1239311416395522048</t>
  </si>
  <si>
    <t xml:space="preserve">@gustavkassel Jag gillar inte AFS men 75 miljoner på Dan Eliasson propaganda kan jag aldrig köpa! Du har rätt här Gustav.</t>
  </si>
  <si>
    <t xml:space="preserve">Sun Mar 15 22:04:01 +0000 2020</t>
  </si>
  <si>
    <t xml:space="preserve">http://twitter.com/Ks47656475/statuses/1239311416395522048</t>
  </si>
  <si>
    <t xml:space="preserve">1239311145049174016</t>
  </si>
  <si>
    <t xml:space="preserve">RT @gustavkassel: Presskonferens utan ett enda besked, annat än att en broschyr ska skickas ut till alla hushåll för 75 miljoner kronor. Borde kosta 5-10 miljoner enligt rådande priser hos Postnord. Vad är det som kostar så mycket? Översättningar?</t>
  </si>
  <si>
    <t xml:space="preserve">Sun Mar 15 22:02:56 +0000 2020</t>
  </si>
  <si>
    <t xml:space="preserve">http://twitter.com/Ks47656475/statuses/1239311145049174016</t>
  </si>
  <si>
    <t xml:space="preserve">{"hashtags":[],"symbols":[],"user_mentions":[{"screen_name":"gustavkassel","name":"Gustav Kasselstrand (AfS)","id":561968042,"id_str":"561968042","indices":[3,16]}],"urls":[]}</t>
  </si>
  <si>
    <t xml:space="preserve">1239310881747611648</t>
  </si>
  <si>
    <t xml:space="preserve">RT @DellAnnaLuca: TIL: Taiwan already began ON THE 5TH OF JANUARY to screen and track travelers who’ve been in Wuhan in the last 2 weeks
5 Jan is the date the WHO *publicly* published a report of abnormal pneumonia cases in Wuhan
What were the other countries doing?
It wasn’t a knowledge problem</t>
  </si>
  <si>
    <t xml:space="preserve">Sun Mar 15 22:01:54 +0000 2020</t>
  </si>
  <si>
    <t xml:space="preserve">http://twitter.com/Ks47656475/statuses/1239310881747611648</t>
  </si>
  <si>
    <t xml:space="preserve">1239264780722098177</t>
  </si>
  <si>
    <t xml:space="preserve">@ThomasDiLeva Tyvärr. Jag vägrar att skicka mina barn till skolan/förskolan</t>
  </si>
  <si>
    <t xml:space="preserve">Sun Mar 15 18:58:42 +0000 2020</t>
  </si>
  <si>
    <t xml:space="preserve">1239262023348826117</t>
  </si>
  <si>
    <t xml:space="preserve">http://twitter.com/Ks47656475/statuses/1239264780722098177</t>
  </si>
  <si>
    <t xml:space="preserve">{"hashtags":[],"symbols":[],"user_mentions":[{"screen_name":"ThomasDiLeva","name":"Thomas Di Leva","id":148731102,"id_str":"148731102","indices":[0,13]}],"urls":[]}</t>
  </si>
  <si>
    <t xml:space="preserve">1239261225030164481</t>
  </si>
  <si>
    <t xml:space="preserve">@AndersBergq @NationellF @BengtHojer Ju det går</t>
  </si>
  <si>
    <t xml:space="preserve">Sun Mar 15 18:44:35 +0000 2020</t>
  </si>
  <si>
    <t xml:space="preserve">561021738</t>
  </si>
  <si>
    <t xml:space="preserve">AndersBergq</t>
  </si>
  <si>
    <t xml:space="preserve">1239224762137788417</t>
  </si>
  <si>
    <t xml:space="preserve">http://twitter.com/Ks47656475/statuses/1239261225030164481</t>
  </si>
  <si>
    <t xml:space="preserve">{"hashtags":[],"symbols":[],"user_mentions":[{"screen_name":"AndersBergq","name":"Anders Bergquist","id":561021738,"id_str":"561021738","indices":[0,12]},{"screen_name":"NationellF","name":"NationellFarsa","id":1201928528167657500,"id_str":"1201928528167657474","indices":[13,24]},{"screen_name":"BengtHojer","name":"Bengt Höjer","id":502796617,"id_str":"502796617","indices":[25,36]}],"urls":[]}</t>
  </si>
  <si>
    <t xml:space="preserve">1239261066808492033</t>
  </si>
  <si>
    <t xml:space="preserve">@BengtHojer Psykopater</t>
  </si>
  <si>
    <t xml:space="preserve">Sun Mar 15 18:43:57 +0000 2020</t>
  </si>
  <si>
    <t xml:space="preserve">1239107290319532034</t>
  </si>
  <si>
    <t xml:space="preserve">http://twitter.com/Ks47656475/statuses/1239261066808492033</t>
  </si>
  <si>
    <t xml:space="preserve">1239260806048632835</t>
  </si>
  <si>
    <t xml:space="preserve">@Miosfather @ThomasDiLeva Nej. Sverige (psykopater) går emot alla andra europeiska länder och emot WHOs rekommendationer. Många överläkare kritiserar det här psykopatiska sättet.</t>
  </si>
  <si>
    <t xml:space="preserve">Sun Mar 15 18:42:55 +0000 2020</t>
  </si>
  <si>
    <t xml:space="preserve">1239259962976714754</t>
  </si>
  <si>
    <t xml:space="preserve">http://twitter.com/Ks47656475/statuses/1239260806048632835</t>
  </si>
  <si>
    <t xml:space="preserve">1239259974674636800</t>
  </si>
  <si>
    <t xml:space="preserve">@ThomasDiLeva https://t.co/68JVMlY3ve</t>
  </si>
  <si>
    <t xml:space="preserve">Sun Mar 15 18:39:36 +0000 2020</t>
  </si>
  <si>
    <t xml:space="preserve">1239257521912717317</t>
  </si>
  <si>
    <t xml:space="preserve">http://twitter.com/Ks47656475/statuses/1239259974674636800</t>
  </si>
  <si>
    <t xml:space="preserve">{"hashtags":[],"symbols":[],"user_mentions":[{"screen_name":"ThomasDiLeva","name":"Thomas Di Leva","id":148731102,"id_str":"148731102","indices":[0,13]}],"urls":[{"url":"https://t.co/68JVMlY3ve","expanded_url":"https://www.svd.se/fler-atgarder-kravs-for-att-bromsa-smittspridning/i/senaste","display_url":"svd.se/fler-atgarder-…","indices":[14,37]}]}</t>
  </si>
  <si>
    <t xml:space="preserve">1239259827454517255</t>
  </si>
  <si>
    <t xml:space="preserve">@Panshiri_M Stäng skolor/förskolor där spridningen härjar som mest!</t>
  </si>
  <si>
    <t xml:space="preserve">Sun Mar 15 18:39:01 +0000 2020</t>
  </si>
  <si>
    <t xml:space="preserve">1239259206974427136</t>
  </si>
  <si>
    <t xml:space="preserve">http://twitter.com/Ks47656475/statuses/1239259827454517255</t>
  </si>
  <si>
    <t xml:space="preserve">1239259525791784964</t>
  </si>
  <si>
    <t xml:space="preserve">@ThomasDiLeva https://t.co/zePc1Sy4mW</t>
  </si>
  <si>
    <t xml:space="preserve">Sun Mar 15 18:37:49 +0000 2020</t>
  </si>
  <si>
    <t xml:space="preserve">http://twitter.com/Ks47656475/statuses/1239259525791784964</t>
  </si>
  <si>
    <t xml:space="preserve">{"hashtags":[],"symbols":[],"user_mentions":[{"screen_name":"ThomasDiLeva","name":"Thomas Di Leva","id":148731102,"id_str":"148731102","indices":[0,13]}],"urls":[{"url":"https://t.co/zePc1Sy4mW","expanded_url":"https://amp.theguardian.com/commentisfree/2020/mar/15/epidemiologist-britain-herd-immunity-coronavirus-covid-19","display_url":"amp.theguardian.com/commentisfree/…","indices":[14,37]}]}</t>
  </si>
  <si>
    <t xml:space="preserve">1239259359328243714</t>
  </si>
  <si>
    <t xml:space="preserve">@ThomasDiLeva Kan du inte som kändis kontakta folk i makten om detta vansinne med att inte stänga skolor/förskolor där spridningen härjar som mest.</t>
  </si>
  <si>
    <t xml:space="preserve">Sun Mar 15 18:37:10 +0000 2020</t>
  </si>
  <si>
    <t xml:space="preserve">http://twitter.com/Ks47656475/statuses/1239259359328243714</t>
  </si>
  <si>
    <t xml:space="preserve">1239258555523444749</t>
  </si>
  <si>
    <r>
      <rPr>
        <sz val="8"/>
        <rFont val="Cambria"/>
        <family val="0"/>
        <charset val="1"/>
      </rPr>
      <t xml:space="preserve">RT @ThomasDiLeva: Sverige behöver som andra i EU snabbt tillfälligt stänga sina gränser &amp;amp; skolor. Myndigheterna ska inte spela rysk roulett med våra liv &amp;amp; hälsa. Idén att uppnå ”flockimmunitet” är ett farligt  experiment. Lands-Karantän är det beprövade enligt världens ledande experter. #COVID</t>
    </r>
    <r>
      <rPr>
        <sz val="8"/>
        <rFont val="Noto Sans CJK SC"/>
        <family val="2"/>
      </rPr>
      <t xml:space="preserve">ー</t>
    </r>
    <r>
      <rPr>
        <sz val="8"/>
        <rFont val="Cambria"/>
        <family val="0"/>
        <charset val="1"/>
      </rPr>
      <t xml:space="preserve">19</t>
    </r>
  </si>
  <si>
    <t xml:space="preserve">Sun Mar 15 18:33:58 +0000 2020</t>
  </si>
  <si>
    <t xml:space="preserve">http://twitter.com/Ks47656475/statuses/1239258555523444749</t>
  </si>
  <si>
    <t xml:space="preserve">{"hashtags":[],"symbols":[],"user_mentions":[{"screen_name":"ThomasDiLeva","name":"Thomas Di Leva","id":148731102,"id_str":"148731102","indices":[3,16]}],"urls":[]}</t>
  </si>
  <si>
    <t xml:space="preserve">1239256102660964358</t>
  </si>
  <si>
    <t xml:space="preserve">@chrisforsne @mjau10303930 Varför stänger de inte skolor/förskolor!</t>
  </si>
  <si>
    <t xml:space="preserve">Sun Mar 15 18:24:13 +0000 2020</t>
  </si>
  <si>
    <t xml:space="preserve">1239144121295609856</t>
  </si>
  <si>
    <t xml:space="preserve">http://twitter.com/Ks47656475/statuses/1239256102660964358</t>
  </si>
  <si>
    <t xml:space="preserve">{"hashtags":[],"symbols":[],"user_mentions":[{"screen_name":"chrisforsne","name":"Chris Forsne","id":57369931,"id_str":"57369931","indices":[0,12]},{"screen_name":"mjau10303930","name":"mjau","id":1238808469660143600,"id_str":"1238808469660143616","indices":[13,26]}],"urls":[]}</t>
  </si>
  <si>
    <t xml:space="preserve">1239251208579284994</t>
  </si>
  <si>
    <t xml:space="preserve">@akutdoktorn @mjau10303930 Viktigast i dagsläget är att stänga skolorna och förskolorna där spridningen härjar mest.</t>
  </si>
  <si>
    <t xml:space="preserve">Sun Mar 15 18:04:46 +0000 2020</t>
  </si>
  <si>
    <t xml:space="preserve">309841846</t>
  </si>
  <si>
    <t xml:space="preserve">akutdoktorn</t>
  </si>
  <si>
    <t xml:space="preserve">1238987572296237057</t>
  </si>
  <si>
    <t xml:space="preserve">http://twitter.com/Ks47656475/statuses/1239251208579284994</t>
  </si>
  <si>
    <t xml:space="preserve">{"hashtags":[],"symbols":[],"user_mentions":[{"screen_name":"akutdoktorn","name":"Katrin Hruska","id":309841846,"id_str":"309841846","indices":[0,12]},{"screen_name":"mjau10303930","name":"mjau","id":1238808469660143600,"id_str":"1238808469660143616","indices":[13,26]}],"urls":[]}</t>
  </si>
  <si>
    <t xml:space="preserve">1239250831813337088</t>
  </si>
  <si>
    <t xml:space="preserve">Milda symptom säger de. https://t.co/0ZZ0cWxJqr</t>
  </si>
  <si>
    <t xml:space="preserve">Sun Mar 15 18:03:17 +0000 2020</t>
  </si>
  <si>
    <t xml:space="preserve">http://twitter.com/Ks47656475/statuses/1239250831813337088</t>
  </si>
  <si>
    <t xml:space="preserve">{"hashtags":[],"symbols":[],"user_mentions":[],"urls":[],"media":[{"id":1239250820069236700,"id_str":"1239250820069236738","indices":[24,47],"media_url":"http://pbs.twimg.com/media/ETK0DhXWoAI4gxE.jpg","media_url_https":"https://pbs.twimg.com/media/ETK0DhXWoAI4gxE.jpg","url":"https://t.co/0ZZ0cWxJqr","display_url":"pic.twitter.com/0ZZ0cWxJqr","expanded_url":"https://twitter.com/Ks47656475/status/1239250831813337088/photo/1","type":"photo","sizes":{"small":{"w":640,"h":360,"resize":"fit"},"thumb":{"w":150,"h":150,"resize":"crop"},"medium":{"w":640,"h":360,"resize":"fit"},"large":{"w":640,"h":360,"resize":"fit"}}}]}</t>
  </si>
  <si>
    <t xml:space="preserve">1239248935144882177</t>
  </si>
  <si>
    <t xml:space="preserve">@anderslindberg @Ivarpi Nästan 2000 döda i Italien på 2 veckor och tusentals som hostar ut sina lungor. I kris/pandemi ska hälsa vara först på listan</t>
  </si>
  <si>
    <t xml:space="preserve">Sun Mar 15 17:55:44 +0000 2020</t>
  </si>
  <si>
    <t xml:space="preserve">1239232825913683968</t>
  </si>
  <si>
    <t xml:space="preserve">http://twitter.com/Ks47656475/statuses/1239248935144882177</t>
  </si>
  <si>
    <t xml:space="preserve">1239248652251664384</t>
  </si>
  <si>
    <t xml:space="preserve">@susbirgersson Woldorski har rätt. Regeringen måste ta mer kraftfulla åtgärder och börja med att stänga skolor/förskolor</t>
  </si>
  <si>
    <t xml:space="preserve">Sun Mar 15 17:54:37 +0000 2020</t>
  </si>
  <si>
    <t xml:space="preserve">132859298</t>
  </si>
  <si>
    <t xml:space="preserve">susbirgersson</t>
  </si>
  <si>
    <t xml:space="preserve">1239200561997766656</t>
  </si>
  <si>
    <t xml:space="preserve">http://twitter.com/Ks47656475/statuses/1239248652251664384</t>
  </si>
  <si>
    <t xml:space="preserve">{"hashtags":[],"symbols":[],"user_mentions":[{"screen_name":"susbirgersson","name":"Susanna Birgersson","id":132859298,"id_str":"132859298","indices":[0,14]}],"urls":[]}</t>
  </si>
  <si>
    <t xml:space="preserve">1239248194762166273</t>
  </si>
  <si>
    <t xml:space="preserve">@cs1891 Kris/pandemi/krig sker. Då är det hälsa och trygghet som bör vara först på listan.</t>
  </si>
  <si>
    <t xml:space="preserve">Sun Mar 15 17:52:48 +0000 2020</t>
  </si>
  <si>
    <t xml:space="preserve">256404382</t>
  </si>
  <si>
    <t xml:space="preserve">cs1891</t>
  </si>
  <si>
    <t xml:space="preserve">1239119245012852736</t>
  </si>
  <si>
    <t xml:space="preserve">http://twitter.com/Ks47656475/statuses/1239248194762166273</t>
  </si>
  <si>
    <t xml:space="preserve">{"hashtags":[],"symbols":[],"user_mentions":[{"screen_name":"cs1891","name":"Strömberg 📎🖤💛","id":256404382,"id_str":"256404382","indices":[0,7]}],"urls":[]}</t>
  </si>
  <si>
    <t xml:space="preserve">1239247706624872448</t>
  </si>
  <si>
    <t xml:space="preserve">@ElizabethNygre1 @patrikgolsson Immunitet är ingen garanti. Men de får väl prova ta viruset på sig själva.</t>
  </si>
  <si>
    <t xml:space="preserve">Sun Mar 15 17:50:52 +0000 2020</t>
  </si>
  <si>
    <t xml:space="preserve">949745541486993409</t>
  </si>
  <si>
    <t xml:space="preserve">ElizabethNygre1</t>
  </si>
  <si>
    <t xml:space="preserve">1239194116682141697</t>
  </si>
  <si>
    <t xml:space="preserve">http://twitter.com/Ks47656475/statuses/1239247706624872448</t>
  </si>
  <si>
    <t xml:space="preserve">{"hashtags":[],"symbols":[],"user_mentions":[{"screen_name":"ElizabethNygre1","name":"Elizabeth  Nygren","id":949745541486993400,"id_str":"949745541486993409","indices":[0,16]},{"screen_name":"patrikgolsson","name":"Patrik G Olsson","id":746717616916598800,"id_str":"746717616916598784","indices":[17,31]}],"urls":[]}</t>
  </si>
  <si>
    <t xml:space="preserve">1239247406786641920</t>
  </si>
  <si>
    <t xml:space="preserve">@patrikgolsson Skumt att 50 länder har stängt skolor och förskolor men inte jävla Sverige!!</t>
  </si>
  <si>
    <t xml:space="preserve">Sun Mar 15 17:49:40 +0000 2020</t>
  </si>
  <si>
    <t xml:space="preserve">746717616916598784</t>
  </si>
  <si>
    <t xml:space="preserve">patrikgolsson</t>
  </si>
  <si>
    <t xml:space="preserve">1239155458918748160</t>
  </si>
  <si>
    <t xml:space="preserve">http://twitter.com/Ks47656475/statuses/1239247406786641920</t>
  </si>
  <si>
    <t xml:space="preserve">{"hashtags":[],"symbols":[],"user_mentions":[{"screen_name":"patrikgolsson","name":"Patrik G Olsson","id":746717616916598800,"id_str":"746717616916598784","indices":[0,14]}],"urls":[]}</t>
  </si>
  <si>
    <t xml:space="preserve">1239247147679260672</t>
  </si>
  <si>
    <t xml:space="preserve">@Tornedalingen @CarlSchlyter En förälder bör då stanna hemma. Men skicka absolut inte barnen till skolan/förskolan!</t>
  </si>
  <si>
    <t xml:space="preserve">Sun Mar 15 17:48:38 +0000 2020</t>
  </si>
  <si>
    <t xml:space="preserve">1177090048870813696</t>
  </si>
  <si>
    <t xml:space="preserve">Tornedalingen</t>
  </si>
  <si>
    <t xml:space="preserve">1239246124302643201</t>
  </si>
  <si>
    <t xml:space="preserve">http://twitter.com/Ks47656475/statuses/1239247147679260672</t>
  </si>
  <si>
    <t xml:space="preserve">{"hashtags":[],"symbols":[],"user_mentions":[{"screen_name":"Tornedalingen","name":"Mikael Öhman","id":1177090048870813700,"id_str":"1177090048870813696","indices":[0,14]},{"screen_name":"CarlSchlyter","name":"Carl Schlyter","id":23444635,"id_str":"23444635","indices":[15,28]}],"urls":[]}</t>
  </si>
  <si>
    <t xml:space="preserve">1239246909770010627</t>
  </si>
  <si>
    <t xml:space="preserve">@kent94133093 @CarlSchlyter @ingridcarlqvist Du bedömer hur ditt barn klarar saker. Men skicka absolut inte hen till skolan.</t>
  </si>
  <si>
    <t xml:space="preserve">Sun Mar 15 17:47:42 +0000 2020</t>
  </si>
  <si>
    <t xml:space="preserve">1036168555539189760</t>
  </si>
  <si>
    <t xml:space="preserve">kent94133093</t>
  </si>
  <si>
    <t xml:space="preserve">1239169713336463361</t>
  </si>
  <si>
    <t xml:space="preserve">http://twitter.com/Ks47656475/statuses/1239246909770010627</t>
  </si>
  <si>
    <t xml:space="preserve">{"hashtags":[],"symbols":[],"user_mentions":[{"screen_name":"kent94133093","name":"kent","id":1036168555539189800,"id_str":"1036168555539189760","indices":[0,13]},{"screen_name":"CarlSchlyter","name":"Carl Schlyter","id":23444635,"id_str":"23444635","indices":[14,27]},{"screen_name":"ingridcarlqvist","name":"Ingrid Carlqvist","id":107231140,"id_str":"107231140","indices":[28,44]}],"urls":[]}</t>
  </si>
  <si>
    <t xml:space="preserve">1239246353810763779</t>
  </si>
  <si>
    <t xml:space="preserve">@kent94133093 @CarlSchlyter @ingridcarlqvist I ditt fall förbered maten innan du går. I en kris/krig/pandemi ska helst en förälder stanna hemma med barn som inte klarar sig. Självklart tryggare än covid-19</t>
  </si>
  <si>
    <t xml:space="preserve">Sun Mar 15 17:45:29 +0000 2020</t>
  </si>
  <si>
    <t xml:space="preserve">http://twitter.com/Ks47656475/statuses/1239246353810763779</t>
  </si>
  <si>
    <t xml:space="preserve">1239245937651875840</t>
  </si>
  <si>
    <t xml:space="preserve">@hundklippare @CarlSchlyter @Annoula64 Hellre att man får inbrott än covid-19. Tro mig. Men det går att träna 11 åringar att bli bättre på saker.</t>
  </si>
  <si>
    <t xml:space="preserve">Sun Mar 15 17:43:50 +0000 2020</t>
  </si>
  <si>
    <t xml:space="preserve">752165658843054080</t>
  </si>
  <si>
    <t xml:space="preserve">hundklippare</t>
  </si>
  <si>
    <t xml:space="preserve">1239195907352072194</t>
  </si>
  <si>
    <t xml:space="preserve">http://twitter.com/Ks47656475/statuses/1239245937651875840</t>
  </si>
  <si>
    <t xml:space="preserve">{"hashtags":[],"symbols":[],"user_mentions":[{"screen_name":"hundklippare","name":"DaisyMaisy","id":752165658843054100,"id_str":"752165658843054080","indices":[0,13]},{"screen_name":"CarlSchlyter","name":"Carl Schlyter","id":23444635,"id_str":"23444635","indices":[14,27]},{"screen_name":"Annoula64","name":"Ann Markström Ⓟ","id":19819827,"id_str":"19819827","indices":[28,38]}],"urls":[]}</t>
  </si>
  <si>
    <t xml:space="preserve">1239245535162306560</t>
  </si>
  <si>
    <t xml:space="preserve">@MargaretaPopoo1 @CarlSchlyter I en kris/krig/pandemi ska en förälder få stanna hemma med små barnen</t>
  </si>
  <si>
    <t xml:space="preserve">Sun Mar 15 17:42:14 +0000 2020</t>
  </si>
  <si>
    <t xml:space="preserve">1147764637192118272</t>
  </si>
  <si>
    <t xml:space="preserve">MargaretaPopoo1</t>
  </si>
  <si>
    <t xml:space="preserve">1238927373908787200</t>
  </si>
  <si>
    <t xml:space="preserve">http://twitter.com/Ks47656475/statuses/1239245535162306560</t>
  </si>
  <si>
    <t xml:space="preserve">{"hashtags":[],"symbols":[],"user_mentions":[{"screen_name":"MargaretaPopoo1","name":"Margareta Popoola","id":1147764637192118300,"id_str":"1147764637192118272","indices":[0,16]},{"screen_name":"CarlSchlyter","name":"Carl Schlyter","id":23444635,"id_str":"23444635","indices":[17,30]}],"urls":[]}</t>
  </si>
  <si>
    <t xml:space="preserve">1239245345957216256</t>
  </si>
  <si>
    <t xml:space="preserve">@Tornedalingen @CarlSchlyter I en kris/krig/pandemi ska då en förälder få stanna hemma med små barnen</t>
  </si>
  <si>
    <t xml:space="preserve">Sun Mar 15 17:41:29 +0000 2020</t>
  </si>
  <si>
    <t xml:space="preserve">1239163240006942720</t>
  </si>
  <si>
    <t xml:space="preserve">http://twitter.com/Ks47656475/statuses/1239245345957216256</t>
  </si>
  <si>
    <t xml:space="preserve">1239245135357136896</t>
  </si>
  <si>
    <t xml:space="preserve">@TheSurgubbe @CarlSchlyter Nej för fan</t>
  </si>
  <si>
    <t xml:space="preserve">Sun Mar 15 17:40:38 +0000 2020</t>
  </si>
  <si>
    <t xml:space="preserve">163619685</t>
  </si>
  <si>
    <t xml:space="preserve">TheSurgubbe</t>
  </si>
  <si>
    <t xml:space="preserve">1239118006887817217</t>
  </si>
  <si>
    <t xml:space="preserve">http://twitter.com/Ks47656475/statuses/1239245135357136896</t>
  </si>
  <si>
    <t xml:space="preserve">{"hashtags":[],"symbols":[],"user_mentions":[{"screen_name":"TheSurgubbe","name":"Surgubben","id":163619685,"id_str":"163619685","indices":[0,12]},{"screen_name":"CarlSchlyter","name":"Carl Schlyter","id":23444635,"id_str":"23444635","indices":[13,26]}],"urls":[]}</t>
  </si>
  <si>
    <t xml:space="preserve">1239244913444900870</t>
  </si>
  <si>
    <t xml:space="preserve">@CarlSchlyter Vilka idioter skickar sina barn till skolor och förskolor när det råder en allvarlig pandemi i sin höjd.</t>
  </si>
  <si>
    <t xml:space="preserve">Sun Mar 15 17:39:46 +0000 2020</t>
  </si>
  <si>
    <t xml:space="preserve">23444635</t>
  </si>
  <si>
    <t xml:space="preserve">CarlSchlyter</t>
  </si>
  <si>
    <t xml:space="preserve">1238909245233520641</t>
  </si>
  <si>
    <t xml:space="preserve">http://twitter.com/Ks47656475/statuses/1239244913444900870</t>
  </si>
  <si>
    <t xml:space="preserve">{"hashtags":[],"symbols":[],"user_mentions":[{"screen_name":"CarlSchlyter","name":"Carl Schlyter","id":23444635,"id_str":"23444635","indices":[0,13]}],"urls":[]}</t>
  </si>
  <si>
    <t xml:space="preserve">1239244532132298752</t>
  </si>
  <si>
    <t xml:space="preserve">@rtendahl Bara idioter skickar sina barn till skolor och förskolor när det råder en allvarlig pandemi i sin höjd.</t>
  </si>
  <si>
    <t xml:space="preserve">Sun Mar 15 17:38:15 +0000 2020</t>
  </si>
  <si>
    <t xml:space="preserve">1239238327217393672</t>
  </si>
  <si>
    <t xml:space="preserve">http://twitter.com/Ks47656475/statuses/1239244532132298752</t>
  </si>
  <si>
    <t xml:space="preserve">1239226091526672386</t>
  </si>
  <si>
    <t xml:space="preserve">@pwolodarski @mjau10303930 Sverige bör stänga skolorna och förskolorna!</t>
  </si>
  <si>
    <t xml:space="preserve">Sun Mar 15 16:24:58 +0000 2020</t>
  </si>
  <si>
    <t xml:space="preserve">1238581208788992006</t>
  </si>
  <si>
    <t xml:space="preserve">http://twitter.com/Ks47656475/statuses/1239226091526672386</t>
  </si>
  <si>
    <t xml:space="preserve">{"hashtags":[],"symbols":[],"user_mentions":[{"screen_name":"pwolodarski","name":"Peter Wolodarski","id":188282409,"id_str":"188282409","indices":[0,12]},{"screen_name":"mjau10303930","name":"mjau","id":1238808469660143600,"id_str":"1238808469660143616","indices":[13,26]}],"urls":[]}</t>
  </si>
  <si>
    <t xml:space="preserve">1239225964007129089</t>
  </si>
  <si>
    <t xml:space="preserve">@chrisforsne @mjau10303930 Stäng skolorna och förskolorna!</t>
  </si>
  <si>
    <t xml:space="preserve">Sun Mar 15 16:24:28 +0000 2020</t>
  </si>
  <si>
    <t xml:space="preserve">1239215577320902656</t>
  </si>
  <si>
    <t xml:space="preserve">http://twitter.com/Ks47656475/statuses/1239225964007129089</t>
  </si>
  <si>
    <t xml:space="preserve">1239205490409836546</t>
  </si>
  <si>
    <t xml:space="preserve">@Hannajakobson @pwolodarski På tid att stänga skolor och förskolor!</t>
  </si>
  <si>
    <t xml:space="preserve">Sun Mar 15 15:03:06 +0000 2020</t>
  </si>
  <si>
    <t xml:space="preserve">31421000</t>
  </si>
  <si>
    <t xml:space="preserve">Hannajakobson</t>
  </si>
  <si>
    <t xml:space="preserve">1239202483467169794</t>
  </si>
  <si>
    <t xml:space="preserve">http://twitter.com/Ks47656475/statuses/1239205490409836546</t>
  </si>
  <si>
    <t xml:space="preserve">{"hashtags":[],"symbols":[],"user_mentions":[{"screen_name":"Hannajakobson","name":"Hanna Jakobson","id":31421000,"id_str":"31421000","indices":[0,14]},{"screen_name":"pwolodarski","name":"Peter Wolodarski","id":188282409,"id_str":"188282409","indices":[15,27]}],"urls":[]}</t>
  </si>
  <si>
    <t xml:space="preserve">1239202207096061952</t>
  </si>
  <si>
    <t xml:space="preserve">@mjau10303930 @DrEricDing Immunity is not a guarantee. Studies show covid-19 does not give immunity.</t>
  </si>
  <si>
    <t xml:space="preserve">Sun Mar 15 14:50:04 +0000 2020</t>
  </si>
  <si>
    <t xml:space="preserve">1239196727653138434</t>
  </si>
  <si>
    <t xml:space="preserve">http://twitter.com/Ks47656475/statuses/1239202207096061952</t>
  </si>
  <si>
    <t xml:space="preserve">{"hashtags":[],"symbols":[],"user_mentions":[{"screen_name":"mjau10303930","name":"mjau","id":1238808469660143600,"id_str":"1238808469660143616","indices":[0,13]},{"screen_name":"DrEricDing","name":"Eric Feigl-Ding","id":18831926,"id_str":"18831926","indices":[14,25]}],"urls":[]}</t>
  </si>
  <si>
    <t xml:space="preserve">1239202045644734465</t>
  </si>
  <si>
    <t xml:space="preserve">RT @DrEricDing: I’m NERVOUS again- about young adults. Korea’s pop wide #COVID19 tests have revealed something scary: YOUNG PEOPLE are leading carriers. (Italy only tests the rather sick, biases to old people). If the socially active age20-29 truly carry 30% of all cases— that means trouble! 😨 https://t.co/r9RxAeTVrF</t>
  </si>
  <si>
    <t xml:space="preserve">Sun Mar 15 14:49:25 +0000 2020</t>
  </si>
  <si>
    <t xml:space="preserve">http://twitter.com/Ks47656475/statuses/1239202045644734465</t>
  </si>
  <si>
    <t xml:space="preserve">{"hashtags":[{"text":"COVID19","indices":[72,80]}],"symbols":[],"user_mentions":[{"screen_name":"DrEricDing","name":"Eric Feigl-Ding","id":18831926,"id_str":"18831926","indices":[3,14]}],"urls":[]}</t>
  </si>
  <si>
    <t xml:space="preserve">1239201913490546689</t>
  </si>
  <si>
    <t xml:space="preserve">@AgnesWold @Folkhalsomynd https://t.co/68JVMlY3ve</t>
  </si>
  <si>
    <t xml:space="preserve">Sun Mar 15 14:48:54 +0000 2020</t>
  </si>
  <si>
    <t xml:space="preserve">1239126511761965056</t>
  </si>
  <si>
    <t xml:space="preserve">http://twitter.com/Ks47656475/statuses/1239201913490546689</t>
  </si>
  <si>
    <t xml:space="preserve">{"hashtags":[],"symbols":[],"user_mentions":[{"screen_name":"AgnesWold","name":"Agnes Wold","id":1400777804,"id_str":"1400777804","indices":[0,10]},{"screen_name":"Folkhalsomynd","name":"Folkhälsomyndigheten","id":388858301,"id_str":"388858301","indices":[11,25]}],"urls":[{"url":"https://t.co/68JVMlY3ve","expanded_url":"https://www.svd.se/fler-atgarder-kravs-for-att-bromsa-smittspridning/i/senaste","display_url":"svd.se/fler-atgarder-…","indices":[26,49]}]}</t>
  </si>
  <si>
    <t xml:space="preserve">1239201876350033920</t>
  </si>
  <si>
    <t xml:space="preserve">@AgnesWold @Folkhalsomynd Nej Agnes. Du har förlorat ditt trovärdighet. Folkhälsomyndigheten har förlorat sitt trovärdighet.</t>
  </si>
  <si>
    <t xml:space="preserve">Sun Mar 15 14:48:45 +0000 2020</t>
  </si>
  <si>
    <t xml:space="preserve">http://twitter.com/Ks47656475/statuses/1239201876350033920</t>
  </si>
  <si>
    <t xml:space="preserve">{"hashtags":[],"symbols":[],"user_mentions":[{"screen_name":"AgnesWold","name":"Agnes Wold","id":1400777804,"id_str":"1400777804","indices":[0,10]},{"screen_name":"Folkhalsomynd","name":"Folkhälsomyndigheten","id":388858301,"id_str":"388858301","indices":[11,25]}],"urls":[]}</t>
  </si>
  <si>
    <t xml:space="preserve">1239201142145417216</t>
  </si>
  <si>
    <t xml:space="preserve">@Folkhalsomynd https://t.co/68JVMlY3ve</t>
  </si>
  <si>
    <t xml:space="preserve">Sun Mar 15 14:45:50 +0000 2020</t>
  </si>
  <si>
    <t xml:space="preserve">1239187197494022149</t>
  </si>
  <si>
    <t xml:space="preserve">http://twitter.com/Ks47656475/statuses/1239201142145417216</t>
  </si>
  <si>
    <t xml:space="preserve">{"hashtags":[],"symbols":[],"user_mentions":[{"screen_name":"Folkhalsomynd","name":"Folkhälsomyndigheten","id":388858301,"id_str":"388858301","indices":[0,14]}],"urls":[{"url":"https://t.co/68JVMlY3ve","expanded_url":"https://www.svd.se/fler-atgarder-kravs-for-att-bromsa-smittspridning/i/senaste","display_url":"svd.se/fler-atgarder-…","indices":[15,38]}]}</t>
  </si>
  <si>
    <t xml:space="preserve">1239179247815704577</t>
  </si>
  <si>
    <t xml:space="preserve">@rtendahl Klok kvinna.</t>
  </si>
  <si>
    <t xml:space="preserve">Sun Mar 15 13:18:50 +0000 2020</t>
  </si>
  <si>
    <t xml:space="preserve">1238930088458100736</t>
  </si>
  <si>
    <t xml:space="preserve">http://twitter.com/Ks47656475/statuses/1239179247815704577</t>
  </si>
  <si>
    <t xml:space="preserve">1239176098052792321</t>
  </si>
  <si>
    <t xml:space="preserve">RT @jenanmoussa: Italy reported its biggest day-to-day jump in cases of #COVID19.
3497 new cases - a 20% increase in 24 hrs.
Authorities cited irresponsible behavior by citizens, who despite warnings headed to beaches or ski resorts, especially after closure of schools.
https://t.co/wvz3YIqsED</t>
  </si>
  <si>
    <t xml:space="preserve">Sun Mar 15 13:06:19 +0000 2020</t>
  </si>
  <si>
    <t xml:space="preserve">http://twitter.com/Ks47656475/statuses/1239176098052792321</t>
  </si>
  <si>
    <t xml:space="preserve">{"hashtags":[{"text":"COVID19","indices":[72,80]}],"symbols":[],"user_mentions":[{"screen_name":"jenanmoussa","name":"Jenan Moussa","id":148653311,"id_str":"148653311","indices":[3,15]}],"urls":[]}</t>
  </si>
  <si>
    <t xml:space="preserve">1239175705772077057</t>
  </si>
  <si>
    <t xml:space="preserve">@KOrstadius @pwolodarski Nästa steg bör vara att stänga skolor och förskolor</t>
  </si>
  <si>
    <t xml:space="preserve">Sun Mar 15 13:04:45 +0000 2020</t>
  </si>
  <si>
    <t xml:space="preserve">43115365</t>
  </si>
  <si>
    <t xml:space="preserve">KOrstadius</t>
  </si>
  <si>
    <t xml:space="preserve">1239074142844059648</t>
  </si>
  <si>
    <t xml:space="preserve">http://twitter.com/Ks47656475/statuses/1239175705772077057</t>
  </si>
  <si>
    <t xml:space="preserve">{"hashtags":[],"symbols":[],"user_mentions":[{"screen_name":"KOrstadius","name":"Kristoffer Örstadius","id":43115365,"id_str":"43115365","indices":[0,11]},{"screen_name":"pwolodarski","name":"Peter Wolodarski","id":188282409,"id_str":"188282409","indices":[12,24]}],"urls":[]}</t>
  </si>
  <si>
    <t xml:space="preserve">1239175086080495617</t>
  </si>
  <si>
    <t xml:space="preserve">@anderslindberg Folkhälsomyndigheten bör rekommendera omedelbar stängning av skolor och förskolor. Annars kan vi inte minska spridningen!</t>
  </si>
  <si>
    <t xml:space="preserve">Sun Mar 15 13:02:17 +0000 2020</t>
  </si>
  <si>
    <t xml:space="preserve">1239067433928929281</t>
  </si>
  <si>
    <t xml:space="preserve">http://twitter.com/Ks47656475/statuses/1239175086080495617</t>
  </si>
  <si>
    <t xml:space="preserve">{"hashtags":[],"symbols":[],"user_mentions":[{"screen_name":"anderslindberg","name":"Anders Lindberg","id":19236255,"id_str":"19236255","indices":[0,15]}],"urls":[]}</t>
  </si>
  <si>
    <t xml:space="preserve">1239174521619390466</t>
  </si>
  <si>
    <t xml:space="preserve">@pwolodarski Skicka inte barnen till skolor och förskolor!</t>
  </si>
  <si>
    <t xml:space="preserve">Sun Mar 15 13:00:03 +0000 2020</t>
  </si>
  <si>
    <t xml:space="preserve">1239162662241656834</t>
  </si>
  <si>
    <t xml:space="preserve">http://twitter.com/Ks47656475/statuses/1239174521619390466</t>
  </si>
  <si>
    <t xml:space="preserve">1239174370960060417</t>
  </si>
  <si>
    <t xml:space="preserve">RT @sjunnedotcom: https://t.co/6tJoGCzOa7</t>
  </si>
  <si>
    <t xml:space="preserve">Sun Mar 15 12:59:27 +0000 2020</t>
  </si>
  <si>
    <t xml:space="preserve">http://twitter.com/Ks47656475/statuses/1239174370960060417</t>
  </si>
  <si>
    <t xml:space="preserve">{"hashtags":[],"symbols":[],"user_mentions":[{"screen_name":"sjunnedotcom","name":"Jan Sjunnesson (MED)","id":49568716,"id_str":"49568716","indices":[3,16]}],"urls":[],"media":[{"id":1239152344098648000,"id_str":"1239152344098648064","indices":[18,41],"media_url":"http://pbs.twimg.com/media/ETJafdyXsAAAHAU.jpg","media_url_https":"https://pbs.twimg.com/media/ETJafdyXsAAAHAU.jpg","url":"https://t.co/6tJoGCzOa7","display_url":"pic.twitter.com/6tJoGCzOa7","expanded_url":"https://twitter.com/sjunnedotcom/status/1239152346862686208/photo/1","type":"photo","sizes":{"thumb":{"w":150,"h":150,"resize":"crop"},"small":{"w":383,"h":680,"resize":"fit"},"medium":{"w":675,"h":1200,"resize":"fit"},"large":{"w":720,"h":1280,"resize":"fit"}},"source_status_id":1239152346862686200,"source_status_id_str":"1239152346862686208","source_user_id":49568716,"source_user_id_str":"49568716"}]}</t>
  </si>
  <si>
    <t xml:space="preserve">1239137071773765642</t>
  </si>
  <si>
    <t xml:space="preserve">@Bardissimo Du har fel i detta Alexander.</t>
  </si>
  <si>
    <t xml:space="preserve">Sun Mar 15 10:31:14 +0000 2020</t>
  </si>
  <si>
    <t xml:space="preserve">1239115747642740736</t>
  </si>
  <si>
    <t xml:space="preserve">http://twitter.com/Ks47656475/statuses/1239137071773765642</t>
  </si>
  <si>
    <t xml:space="preserve">1239089075073748992</t>
  </si>
  <si>
    <t xml:space="preserve">@77esposito77 Sluta vara så elak och rasist. Hata inte bara på andra människor som du inte ens känner. Rösta på SD så att Sverige stänger ner gränsen för invandring.</t>
  </si>
  <si>
    <t xml:space="preserve">Sun Mar 15 07:20:31 +0000 2020</t>
  </si>
  <si>
    <t xml:space="preserve">731253380316864512</t>
  </si>
  <si>
    <t xml:space="preserve">77esposito77</t>
  </si>
  <si>
    <t xml:space="preserve">1238995141643378689</t>
  </si>
  <si>
    <t xml:space="preserve">http://twitter.com/Ks47656475/statuses/1239089075073748992</t>
  </si>
  <si>
    <t xml:space="preserve">{"hashtags":[],"symbols":[],"user_mentions":[{"screen_name":"77esposito77","name":"N N","id":731253380316864500,"id_str":"731253380316864512","indices":[0,13]}],"urls":[]}</t>
  </si>
  <si>
    <t xml:space="preserve">1239083028942594048</t>
  </si>
  <si>
    <t xml:space="preserve">@Sharps_Wagner Han bör bli sparken</t>
  </si>
  <si>
    <t xml:space="preserve">Sun Mar 15 06:56:29 +0000 2020</t>
  </si>
  <si>
    <t xml:space="preserve">3289663197</t>
  </si>
  <si>
    <t xml:space="preserve">Sharps_Wagner</t>
  </si>
  <si>
    <t xml:space="preserve">1238765461682208768</t>
  </si>
  <si>
    <t xml:space="preserve">http://twitter.com/Ks47656475/statuses/1239083028942594048</t>
  </si>
  <si>
    <t xml:space="preserve">{"hashtags":[],"symbols":[],"user_mentions":[{"screen_name":"Sharps_Wagner","name":"Wagner","id":3289663197,"id_str":"3289663197","indices":[0,14]}],"urls":[]}</t>
  </si>
  <si>
    <t xml:space="preserve">1239082621407301632</t>
  </si>
  <si>
    <t xml:space="preserve">@Sharps_Wagner Jävla psykopat</t>
  </si>
  <si>
    <t xml:space="preserve">Sun Mar 15 06:54:52 +0000 2020</t>
  </si>
  <si>
    <t xml:space="preserve">http://twitter.com/Ks47656475/statuses/1239082621407301632</t>
  </si>
  <si>
    <t xml:space="preserve">1238998788657864704</t>
  </si>
  <si>
    <t xml:space="preserve">RT @nntaleb: SKIN IN THE GAME
All those in the UK who are in favor of the "herd immunity" BS should self-infect with the virus. Includes ALL decision-makers, science advisors and "Boris no Precaution".
Now.
#SkinintheGame is about filtering those with systemic danger out of the system.</t>
  </si>
  <si>
    <t xml:space="preserve">Sun Mar 15 01:21:45 +0000 2020</t>
  </si>
  <si>
    <t xml:space="preserve">http://twitter.com/Ks47656475/statuses/1238998788657864704</t>
  </si>
  <si>
    <t xml:space="preserve">1238995681899089921</t>
  </si>
  <si>
    <t xml:space="preserve">@hanifbali Immunitet är ingen garanti. De människorna verkar vara elaka psykopater som går emot WHOs rekommendationer.</t>
  </si>
  <si>
    <t xml:space="preserve">Sun Mar 15 01:09:24 +0000 2020</t>
  </si>
  <si>
    <t xml:space="preserve">1238969289920483328</t>
  </si>
  <si>
    <t xml:space="preserve">http://twitter.com/Ks47656475/statuses/1238995681899089921</t>
  </si>
  <si>
    <t xml:space="preserve">1238934476824207360</t>
  </si>
  <si>
    <t xml:space="preserve">@sannarayman @alicemedce @AgnesWold Barn är största spridare</t>
  </si>
  <si>
    <t xml:space="preserve">Sat Mar 14 21:06:12 +0000 2020</t>
  </si>
  <si>
    <t xml:space="preserve">1238928289797898241</t>
  </si>
  <si>
    <t xml:space="preserve">http://twitter.com/Ks47656475/statuses/1238934476824207360</t>
  </si>
  <si>
    <t xml:space="preserve">{"hashtags":[],"symbols":[],"user_mentions":[{"screen_name":"sannarayman","name":"Sanna Rayman","id":18722968,"id_str":"18722968","indices":[0,12]},{"screen_name":"alicemedce","name":"Alice Teodorescu Måwe","id":273134386,"id_str":"273134386","indices":[13,24]},{"screen_name":"AgnesWold","name":"Agnes Wold","id":1400777804,"id_str":"1400777804","indices":[25,35]}],"urls":[]}</t>
  </si>
  <si>
    <t xml:space="preserve">1238930933392257029</t>
  </si>
  <si>
    <t xml:space="preserve">@TollMarcus @treamigos En förälder ska få sitta hemma med små barnen. Vi har en pandemi, en kris! Fattar du? 50 länder har stängt sina skolor och förskolor för att minska infektionerna</t>
  </si>
  <si>
    <t xml:space="preserve">Sat Mar 14 20:52:07 +0000 2020</t>
  </si>
  <si>
    <t xml:space="preserve">537350385</t>
  </si>
  <si>
    <t xml:space="preserve">TollMarcus</t>
  </si>
  <si>
    <t xml:space="preserve">1238829783431217152</t>
  </si>
  <si>
    <t xml:space="preserve">http://twitter.com/Ks47656475/statuses/1238930933392257029</t>
  </si>
  <si>
    <t xml:space="preserve">{"hashtags":[],"symbols":[],"user_mentions":[{"screen_name":"TollMarcus","name":"Marcus Toll","id":537350385,"id_str":"537350385","indices":[0,11]},{"screen_name":"treamigos","name":"Lotta Dalenius","id":231920778,"id_str":"231920778","indices":[12,22]}],"urls":[]}</t>
  </si>
  <si>
    <t xml:space="preserve">1238930692299464705</t>
  </si>
  <si>
    <t xml:space="preserve">@RosUlf @treamigos Skolor och förskolor är största spridare</t>
  </si>
  <si>
    <t xml:space="preserve">Sat Mar 14 20:51:09 +0000 2020</t>
  </si>
  <si>
    <t xml:space="preserve">1104077767166099457</t>
  </si>
  <si>
    <t xml:space="preserve">RosUlf</t>
  </si>
  <si>
    <t xml:space="preserve">1238852302959710210</t>
  </si>
  <si>
    <t xml:space="preserve">http://twitter.com/Ks47656475/statuses/1238930692299464705</t>
  </si>
  <si>
    <t xml:space="preserve">{"hashtags":[],"symbols":[],"user_mentions":[{"screen_name":"RosUlf","name":"UlfR","id":1104077767166099500,"id_str":"1104077767166099457","indices":[0,7]},{"screen_name":"treamigos","name":"Lotta Dalenius","id":231920778,"id_str":"231920778","indices":[8,18]}],"urls":[]}</t>
  </si>
  <si>
    <t xml:space="preserve">1238930202656456704</t>
  </si>
  <si>
    <t xml:space="preserve">@Tegefors @treamigos 50 länder har stängt sina skolor och förskolor för att minska infektionerna. En förälder ska få sitta hemma med små barnen. Vi har en pandemi, en kris!! Fattar du??</t>
  </si>
  <si>
    <t xml:space="preserve">Sat Mar 14 20:49:13 +0000 2020</t>
  </si>
  <si>
    <t xml:space="preserve">529350651</t>
  </si>
  <si>
    <t xml:space="preserve">Tegefors</t>
  </si>
  <si>
    <t xml:space="preserve">1238829000388153345</t>
  </si>
  <si>
    <t xml:space="preserve">http://twitter.com/Ks47656475/statuses/1238930202656456704</t>
  </si>
  <si>
    <t xml:space="preserve">{"hashtags":[],"symbols":[],"user_mentions":[{"screen_name":"Tegefors","name":"Maria","id":529350651,"id_str":"529350651","indices":[0,9]},{"screen_name":"treamigos","name":"Lotta Dalenius","id":231920778,"id_str":"231920778","indices":[10,20]}],"urls":[]}</t>
  </si>
  <si>
    <t xml:space="preserve">1238914170722160649</t>
  </si>
  <si>
    <t xml:space="preserve">@kavetheman @pwolodarski Anders Tegnell är ingen expert. Han går på feministisk ideologi inte på vetenskap och rekommendationer från WHO.</t>
  </si>
  <si>
    <t xml:space="preserve">Sat Mar 14 19:45:30 +0000 2020</t>
  </si>
  <si>
    <t xml:space="preserve">485673335</t>
  </si>
  <si>
    <t xml:space="preserve">kavetheman</t>
  </si>
  <si>
    <t xml:space="preserve">1238906269395812352</t>
  </si>
  <si>
    <t xml:space="preserve">http://twitter.com/Ks47656475/statuses/1238914170722160649</t>
  </si>
  <si>
    <t xml:space="preserve">{"hashtags":[],"symbols":[],"user_mentions":[{"screen_name":"kavetheman","name":"Johan Hellström","id":485673335,"id_str":"485673335","indices":[0,11]},{"screen_name":"pwolodarski","name":"Peter Wolodarski","id":188282409,"id_str":"188282409","indices":[12,24]}],"urls":[]}</t>
  </si>
  <si>
    <t xml:space="preserve">1238911625610092545</t>
  </si>
  <si>
    <t xml:space="preserve">@pwolodarski Hoppas det</t>
  </si>
  <si>
    <t xml:space="preserve">Sat Mar 14 19:35:24 +0000 2020</t>
  </si>
  <si>
    <t xml:space="preserve">1238905005886840833</t>
  </si>
  <si>
    <t xml:space="preserve">http://twitter.com/Ks47656475/statuses/1238911625610092545</t>
  </si>
  <si>
    <t xml:space="preserve">1238905569416818688</t>
  </si>
  <si>
    <t xml:space="preserve">@rebeccaamiri Helvete!! Detta jävla fladdermus virus!!</t>
  </si>
  <si>
    <t xml:space="preserve">Sat Mar 14 19:11:20 +0000 2020</t>
  </si>
  <si>
    <t xml:space="preserve">97217647</t>
  </si>
  <si>
    <t xml:space="preserve">rebeccaamiri</t>
  </si>
  <si>
    <t xml:space="preserve">1238755381549113344</t>
  </si>
  <si>
    <t xml:space="preserve">http://twitter.com/Ks47656475/statuses/1238905569416818688</t>
  </si>
  <si>
    <t xml:space="preserve">{"hashtags":[],"symbols":[],"user_mentions":[{"screen_name":"rebeccaamiri","name":"Rebecca Amiri","id":97217647,"id_str":"97217647","indices":[0,13]}],"urls":[]}</t>
  </si>
  <si>
    <t xml:space="preserve">1238905225551007747</t>
  </si>
  <si>
    <t xml:space="preserve">@martinwelen @UDresklar Jag vet men viktigt att regeringen sparkar skiten!!</t>
  </si>
  <si>
    <t xml:space="preserve">Sat Mar 14 19:09:58 +0000 2020</t>
  </si>
  <si>
    <t xml:space="preserve">50407786</t>
  </si>
  <si>
    <t xml:space="preserve">martinwelen</t>
  </si>
  <si>
    <t xml:space="preserve">1238905031128231944</t>
  </si>
  <si>
    <t xml:space="preserve">http://twitter.com/Ks47656475/statuses/1238905225551007747</t>
  </si>
  <si>
    <t xml:space="preserve">{"hashtags":[],"symbols":[],"user_mentions":[{"screen_name":"martinwelen","name":"Martin Welén","id":50407786,"id_str":"50407786","indices":[0,12]},{"screen_name":"UDresklar","name":"UD Resklar","id":897035978,"id_str":"897035978","indices":[13,23]}],"urls":[]}</t>
  </si>
  <si>
    <t xml:space="preserve">1238904722599411714</t>
  </si>
  <si>
    <t xml:space="preserve">@UDresklar Bra beslut!! Och gärna se till att Anders inkompetent Tegnell får sparken. Tack.</t>
  </si>
  <si>
    <t xml:space="preserve">Sat Mar 14 19:07:58 +0000 2020</t>
  </si>
  <si>
    <t xml:space="preserve">897035978</t>
  </si>
  <si>
    <t xml:space="preserve">UDresklar</t>
  </si>
  <si>
    <t xml:space="preserve">1238902965332779009</t>
  </si>
  <si>
    <t xml:space="preserve">http://twitter.com/Ks47656475/statuses/1238904722599411714</t>
  </si>
  <si>
    <t xml:space="preserve">{"hashtags":[],"symbols":[],"user_mentions":[{"screen_name":"UDresklar","name":"UD Resklar","id":897035978,"id_str":"897035978","indices":[0,10]}],"urls":[]}</t>
  </si>
  <si>
    <t xml:space="preserve">1238902883921387520</t>
  </si>
  <si>
    <t xml:space="preserve">@alicemedce Det farligaste är att man håller skolor och förskolor öppna när det råder en pandemi i sin höjd.</t>
  </si>
  <si>
    <t xml:space="preserve">Sat Mar 14 19:00:39 +0000 2020</t>
  </si>
  <si>
    <t xml:space="preserve">1238902351211175939</t>
  </si>
  <si>
    <t xml:space="preserve">http://twitter.com/Ks47656475/statuses/1238902883921387520</t>
  </si>
  <si>
    <t xml:space="preserve">1238874835142524930</t>
  </si>
  <si>
    <t xml:space="preserve">@separerad Bara idioter skickar sina barn till skolor och förskolor när det råder en pandemi i sin höjd.</t>
  </si>
  <si>
    <t xml:space="preserve">Sat Mar 14 17:09:12 +0000 2020</t>
  </si>
  <si>
    <t xml:space="preserve">269578875</t>
  </si>
  <si>
    <t xml:space="preserve">separerad</t>
  </si>
  <si>
    <t xml:space="preserve">1238359263451451394</t>
  </si>
  <si>
    <t xml:space="preserve">http://twitter.com/Ks47656475/statuses/1238874835142524930</t>
  </si>
  <si>
    <t xml:space="preserve">{"hashtags":[],"symbols":[],"user_mentions":[{"screen_name":"separerad","name":"Sorkfeber","id":269578875,"id_str":"269578875","indices":[0,10]}],"urls":[]}</t>
  </si>
  <si>
    <t xml:space="preserve">1238874713931362304</t>
  </si>
  <si>
    <t xml:space="preserve">@rebeccaamiri Den här sorkfeber är en mycket sjuk människa. Bara idioter skickar sina barn till skolor och förskolor när det råder en pandemi i sin höjd.</t>
  </si>
  <si>
    <t xml:space="preserve">Sat Mar 14 17:08:43 +0000 2020</t>
  </si>
  <si>
    <t xml:space="preserve">1238746004217831424</t>
  </si>
  <si>
    <t xml:space="preserve">http://twitter.com/Ks47656475/statuses/1238874713931362304</t>
  </si>
  <si>
    <t xml:space="preserve">1238855054569996289</t>
  </si>
  <si>
    <t xml:space="preserve">@ROGSAHL @Bulleruttan1 Sparka skiten för fan!!</t>
  </si>
  <si>
    <t xml:space="preserve">Sat Mar 14 15:50:36 +0000 2020</t>
  </si>
  <si>
    <t xml:space="preserve">182935271</t>
  </si>
  <si>
    <t xml:space="preserve">ROGSAHL</t>
  </si>
  <si>
    <t xml:space="preserve">1238807877508370432</t>
  </si>
  <si>
    <t xml:space="preserve">http://twitter.com/Ks47656475/statuses/1238855054569996289</t>
  </si>
  <si>
    <t xml:space="preserve">{"hashtags":[],"symbols":[],"user_mentions":[{"screen_name":"ROGSAHL","name":"Roger större än Expressen o Aftonbladet Sahlström","id":182935271,"id_str":"182935271","indices":[0,8]},{"screen_name":"Bulleruttan1","name":"Bulleruttan","id":942028214754598900,"id_str":"942028214754598912","indices":[9,22]}],"urls":[]}</t>
  </si>
  <si>
    <t xml:space="preserve">1238851556197437441</t>
  </si>
  <si>
    <t xml:space="preserve">@_annadahlberg Skicka absolut inte barnen till skolor och förskolor!</t>
  </si>
  <si>
    <t xml:space="preserve">Sat Mar 14 15:36:42 +0000 2020</t>
  </si>
  <si>
    <t xml:space="preserve">1243374858</t>
  </si>
  <si>
    <t xml:space="preserve">_annadahlberg</t>
  </si>
  <si>
    <t xml:space="preserve">1238562845345886212</t>
  </si>
  <si>
    <t xml:space="preserve">http://twitter.com/Ks47656475/statuses/1238851556197437441</t>
  </si>
  <si>
    <t xml:space="preserve">{"hashtags":[],"symbols":[],"user_mentions":[{"screen_name":"_annadahlberg","name":"Anna Dahlberg","id":1243374858,"id_str":"1243374858","indices":[0,14]}],"urls":[]}</t>
  </si>
  <si>
    <t xml:space="preserve">1238845490369830912</t>
  </si>
  <si>
    <t xml:space="preserve">@hanifbali Skicka absolut inte barnen till skolor och förskolor!!</t>
  </si>
  <si>
    <t xml:space="preserve">Sat Mar 14 15:12:36 +0000 2020</t>
  </si>
  <si>
    <t xml:space="preserve">1238797477324763138</t>
  </si>
  <si>
    <t xml:space="preserve">http://twitter.com/Ks47656475/statuses/1238845490369830912</t>
  </si>
  <si>
    <t xml:space="preserve">1238845239617519618</t>
  </si>
  <si>
    <t xml:space="preserve">@Isavonschedvin1 MSB har såklart inte förberett någonting. Skandalöst.</t>
  </si>
  <si>
    <t xml:space="preserve">Sat Mar 14 15:11:36 +0000 2020</t>
  </si>
  <si>
    <t xml:space="preserve">1005080575781298177</t>
  </si>
  <si>
    <t xml:space="preserve">Isavonschedvin1</t>
  </si>
  <si>
    <t xml:space="preserve">1238765267628560385</t>
  </si>
  <si>
    <t xml:space="preserve">http://twitter.com/Ks47656475/statuses/1238845239617519618</t>
  </si>
  <si>
    <t xml:space="preserve">{"hashtags":[],"symbols":[],"user_mentions":[{"screen_name":"Isavonschedvin1","name":"Isavonschedvin","id":1005080575781298200,"id_str":"1005080575781298177","indices":[0,16]}],"urls":[]}</t>
  </si>
  <si>
    <t xml:space="preserve">1238760329745780736</t>
  </si>
  <si>
    <t xml:space="preserve">@Moftan @Folkhalsomynd @johanssonmorgan @SvD Insjuknande garanterar inte immunitet. Läs på.</t>
  </si>
  <si>
    <t xml:space="preserve">Sat Mar 14 09:34:12 +0000 2020</t>
  </si>
  <si>
    <t xml:space="preserve">16019683</t>
  </si>
  <si>
    <t xml:space="preserve">Moftan</t>
  </si>
  <si>
    <t xml:space="preserve">1238750400897069056</t>
  </si>
  <si>
    <t xml:space="preserve">http://twitter.com/Ks47656475/statuses/1238760329745780736</t>
  </si>
  <si>
    <t xml:space="preserve">{"hashtags":[],"symbols":[],"user_mentions":[{"screen_name":"Moftan","name":"Moftan 🍐","id":16019683,"id_str":"16019683","indices":[0,7]},{"screen_name":"Folkhalsomynd","name":"Folkhälsomyndigheten","id":388858301,"id_str":"388858301","indices":[8,22]},{"screen_name":"johanssonmorgan","name":"Morgan Johansson","id":107414992,"id_str":"107414992","indices":[23,39]},{"screen_name":"SvD","name":"Svenska Dagbladet","id":26489325,"id_str":"26489325","indices":[40,44]}],"urls":[]}</t>
  </si>
  <si>
    <t xml:space="preserve">1238760056948002816</t>
  </si>
  <si>
    <t xml:space="preserve">@Folkhalsomynd @SvD Varför rekommenderar ni att skolorna inte stängs när 50 länder har stängt sina skolor. Ni är en bunt inkompetenta idioter!!!!</t>
  </si>
  <si>
    <t xml:space="preserve">Sat Mar 14 09:33:07 +0000 2020</t>
  </si>
  <si>
    <t xml:space="preserve">1238735492616683522</t>
  </si>
  <si>
    <t xml:space="preserve">http://twitter.com/Ks47656475/statuses/1238760056948002816</t>
  </si>
  <si>
    <t xml:space="preserve">{"hashtags":[],"symbols":[],"user_mentions":[{"screen_name":"Folkhalsomynd","name":"Folkhälsomyndigheten","id":388858301,"id_str":"388858301","indices":[0,14]},{"screen_name":"SvD","name":"Svenska Dagbladet","id":26489325,"id_str":"26489325","indices":[15,19]}],"urls":[]}</t>
  </si>
  <si>
    <t xml:space="preserve">1238759497457381376</t>
  </si>
  <si>
    <t xml:space="preserve">@alicemedce Anders Tegnell rekommenderar att skolor håller sig öppna trots att 50 länder har bestämt sig att ta det säkra för det osäkra. Han tror sig smartare än alla andra experter. Sparka skiten!!</t>
  </si>
  <si>
    <t xml:space="preserve">Sat Mar 14 09:30:53 +0000 2020</t>
  </si>
  <si>
    <t xml:space="preserve">1238716155050831873</t>
  </si>
  <si>
    <t xml:space="preserve">http://twitter.com/Ks47656475/statuses/1238759497457381376</t>
  </si>
  <si>
    <t xml:space="preserve">Filter</t>
  </si>
  <si>
    <t xml:space="preserve">@'s</t>
  </si>
  <si>
    <t xml:space="preserve">% RT</t>
  </si>
  <si>
    <t xml:space="preserve">Twitter Activity</t>
  </si>
  <si>
    <t xml:space="preserve">Sheet Calculation </t>
  </si>
  <si>
    <t xml:space="preserve">Off</t>
  </si>
  <si>
    <t xml:space="preserve">Date Bin</t>
  </si>
  <si>
    <t xml:space="preserve">Number of links</t>
  </si>
  <si>
    <t xml:space="preserve">Number of RTs</t>
  </si>
  <si>
    <t xml:space="preserve">&lt;-estimate based on occurrence of RT</t>
  </si>
  <si>
    <t xml:space="preserve">Number of Tweets</t>
  </si>
  <si>
    <t xml:space="preserve">Unique tweets</t>
  </si>
  <si>
    <t xml:space="preserve">&lt;-used to monitor quality of archive</t>
  </si>
  <si>
    <t xml:space="preserve">First Tweet in Archive</t>
  </si>
  <si>
    <t xml:space="preserve">GMT</t>
  </si>
  <si>
    <t xml:space="preserve">Last Tweet in Archive</t>
  </si>
  <si>
    <t xml:space="preserve">In Reply Ids</t>
  </si>
  <si>
    <t xml:space="preserve">In Reply @s</t>
  </si>
  <si>
    <t xml:space="preserve">Tweet rate (tw/min)</t>
  </si>
  <si>
    <t xml:space="preserve">Tweets/min (from last archive 10mins)</t>
  </si>
  <si>
    <t xml:space="preserve">Public web views</t>
  </si>
  <si>
    <t xml:space="preserve">&lt;- conversation explorer</t>
  </si>
  <si>
    <t xml:space="preserve">&lt;- searchable archive</t>
  </si>
  <si>
    <t xml:space="preserve">Note</t>
  </si>
  <si>
    <t xml:space="preserve">Grey = calculated fields</t>
  </si>
  <si>
    <t xml:space="preserve">Blue = Require File &gt; Published to the web</t>
  </si>
  <si>
    <t xml:space="preserve">Twitter activity - last 3 days</t>
  </si>
  <si>
    <t xml:space="preserve">Tweets</t>
  </si>
  <si>
    <t xml:space="preserve">Replies</t>
  </si>
  <si>
    <t xml:space="preserve">Archive Contains</t>
  </si>
  <si>
    <t xml:space="preserve">Archive Started</t>
  </si>
  <si>
    <t xml:space="preserve">Last tweet</t>
  </si>
  <si>
    <t xml:space="preserve">date</t>
  </si>
  <si>
    <t xml:space="preserve">Tweets with the most RTs from last 1-2 days</t>
  </si>
  <si>
    <t xml:space="preserve">RTs</t>
  </si>
  <si>
    <t xml:space="preserve">Web views</t>
  </si>
</sst>
</file>

<file path=xl/styles.xml><?xml version="1.0" encoding="utf-8"?>
<styleSheet xmlns="http://schemas.openxmlformats.org/spreadsheetml/2006/main">
  <numFmts count="10">
    <numFmt numFmtId="164" formatCode="General"/>
    <numFmt numFmtId="165" formatCode="@"/>
    <numFmt numFmtId="166" formatCode="DD/MM/YYYY\ HH:MM:SS"/>
    <numFmt numFmtId="167" formatCode="General"/>
    <numFmt numFmtId="168" formatCode="0%"/>
    <numFmt numFmtId="169" formatCode="#,##0.00"/>
    <numFmt numFmtId="170" formatCode="M/D/YYYY\ H:MM:SS"/>
    <numFmt numFmtId="171" formatCode="D\/M\/YY"/>
    <numFmt numFmtId="172" formatCode="DD/MM/YYYY"/>
    <numFmt numFmtId="173" formatCode="HH:MM:SS"/>
  </numFmts>
  <fonts count="28">
    <font>
      <sz val="10"/>
      <color rgb="FF000000"/>
      <name val="Arial"/>
      <family val="0"/>
      <charset val="1"/>
    </font>
    <font>
      <sz val="10"/>
      <name val="Arial"/>
      <family val="0"/>
    </font>
    <font>
      <sz val="10"/>
      <name val="Arial"/>
      <family val="0"/>
    </font>
    <font>
      <sz val="10"/>
      <name val="Arial"/>
      <family val="0"/>
    </font>
    <font>
      <sz val="8"/>
      <name val="Cambria"/>
      <family val="0"/>
      <charset val="1"/>
    </font>
    <font>
      <u val="single"/>
      <sz val="8"/>
      <color rgb="FF0000FF"/>
      <name val="Cambria"/>
      <family val="0"/>
      <charset val="1"/>
    </font>
    <font>
      <sz val="8"/>
      <name val="Noto Sans CJK SC"/>
      <family val="2"/>
    </font>
    <font>
      <sz val="11"/>
      <name val="Cambria"/>
      <family val="0"/>
      <charset val="1"/>
    </font>
    <font>
      <sz val="11"/>
      <name val="Roboto"/>
      <family val="0"/>
      <charset val="1"/>
    </font>
    <font>
      <b val="true"/>
      <sz val="10"/>
      <color rgb="FFFFFFFF"/>
      <name val="Roboto"/>
      <family val="0"/>
      <charset val="1"/>
    </font>
    <font>
      <b val="true"/>
      <sz val="10"/>
      <color rgb="FF000000"/>
      <name val="Roboto"/>
      <family val="0"/>
      <charset val="1"/>
    </font>
    <font>
      <b val="true"/>
      <sz val="11"/>
      <name val="Roboto"/>
      <family val="0"/>
      <charset val="1"/>
    </font>
    <font>
      <sz val="11"/>
      <color rgb="FFFFFFFF"/>
      <name val="Roboto"/>
      <family val="0"/>
      <charset val="1"/>
    </font>
    <font>
      <sz val="9"/>
      <name val="Roboto"/>
      <family val="0"/>
      <charset val="1"/>
    </font>
    <font>
      <sz val="10"/>
      <color rgb="FF3D85C6"/>
      <name val="Roboto"/>
      <family val="0"/>
      <charset val="1"/>
    </font>
    <font>
      <b val="true"/>
      <sz val="10"/>
      <name val="Roboto"/>
      <family val="0"/>
      <charset val="1"/>
    </font>
    <font>
      <b val="true"/>
      <u val="single"/>
      <sz val="10"/>
      <color rgb="FFFFFFFF"/>
      <name val="Roboto"/>
      <family val="0"/>
      <charset val="1"/>
    </font>
    <font>
      <b val="true"/>
      <sz val="24"/>
      <name val="Cambria"/>
      <family val="0"/>
      <charset val="1"/>
    </font>
    <font>
      <sz val="10"/>
      <name val="Cambria"/>
      <family val="0"/>
      <charset val="1"/>
    </font>
    <font>
      <b val="true"/>
      <sz val="10"/>
      <name val="Cambria"/>
      <family val="0"/>
      <charset val="1"/>
    </font>
    <font>
      <sz val="9"/>
      <name val="Trebuchet MS"/>
      <family val="0"/>
      <charset val="1"/>
    </font>
    <font>
      <sz val="14"/>
      <name val="Trebuchet MS"/>
      <family val="0"/>
      <charset val="1"/>
    </font>
    <font>
      <sz val="12"/>
      <name val="Trebuchet MS"/>
      <family val="0"/>
      <charset val="1"/>
    </font>
    <font>
      <b val="true"/>
      <sz val="9"/>
      <name val="Arial"/>
      <family val="0"/>
      <charset val="1"/>
    </font>
    <font>
      <sz val="12"/>
      <name val="Cambria"/>
      <family val="0"/>
      <charset val="1"/>
    </font>
    <font>
      <b val="true"/>
      <sz val="11"/>
      <name val="Arial"/>
      <family val="0"/>
      <charset val="1"/>
    </font>
    <font>
      <sz val="8"/>
      <name val="Arial"/>
      <family val="0"/>
      <charset val="1"/>
    </font>
    <font>
      <sz val="10"/>
      <name val="Roboto"/>
      <family val="0"/>
      <charset val="1"/>
    </font>
  </fonts>
  <fills count="7">
    <fill>
      <patternFill patternType="none"/>
    </fill>
    <fill>
      <patternFill patternType="gray125"/>
    </fill>
    <fill>
      <patternFill patternType="solid">
        <fgColor rgb="FFD9D9D9"/>
        <bgColor rgb="FFEFEFEF"/>
      </patternFill>
    </fill>
    <fill>
      <patternFill patternType="solid">
        <fgColor rgb="FF2196F3"/>
        <bgColor rgb="FF3D85C6"/>
      </patternFill>
    </fill>
    <fill>
      <patternFill patternType="solid">
        <fgColor rgb="FFF3F3F3"/>
        <bgColor rgb="FFEFEFEF"/>
      </patternFill>
    </fill>
    <fill>
      <patternFill patternType="solid">
        <fgColor rgb="FFFFFFFF"/>
        <bgColor rgb="FFF3F3F3"/>
      </patternFill>
    </fill>
    <fill>
      <patternFill patternType="solid">
        <fgColor rgb="FFEFEFEF"/>
        <bgColor rgb="FFF3F3F3"/>
      </patternFill>
    </fill>
  </fills>
  <borders count="2">
    <border diagonalUp="false" diagonalDown="false">
      <left/>
      <right/>
      <top/>
      <bottom/>
      <diagonal/>
    </border>
    <border diagonalUp="false" diagonalDown="false">
      <left/>
      <right style="thin">
        <color rgb="FFD9D9D9"/>
      </right>
      <top/>
      <bottom style="thin">
        <color rgb="FFD9D9D9"/>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9">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2" borderId="0" xfId="0" applyFont="true" applyBorder="false" applyAlignment="true" applyProtection="false">
      <alignment horizontal="left" vertical="bottom" textRotation="0" wrapText="false" indent="0" shrinkToFit="false"/>
      <protection locked="true" hidden="false"/>
    </xf>
    <xf numFmtId="165" fontId="4" fillId="0" borderId="0" xfId="0" applyFont="true" applyBorder="false" applyAlignment="true" applyProtection="false">
      <alignment horizontal="left" vertical="bottom" textRotation="0" wrapText="false" indent="0" shrinkToFit="false"/>
      <protection locked="true" hidden="false"/>
    </xf>
    <xf numFmtId="165" fontId="4" fillId="0" borderId="0" xfId="0" applyFont="true" applyBorder="false" applyAlignment="true" applyProtection="false">
      <alignment horizontal="left" vertical="bottom" textRotation="0" wrapText="true" indent="0" shrinkToFit="false"/>
      <protection locked="true" hidden="false"/>
    </xf>
    <xf numFmtId="166" fontId="4" fillId="0" borderId="0" xfId="0" applyFont="true" applyBorder="false" applyAlignment="true" applyProtection="false">
      <alignment horizontal="left" vertical="bottom" textRotation="0" wrapText="false" indent="0" shrinkToFit="false"/>
      <protection locked="true" hidden="false"/>
    </xf>
    <xf numFmtId="165" fontId="5" fillId="0" borderId="0" xfId="0" applyFont="true" applyBorder="false" applyAlignment="true" applyProtection="false">
      <alignment horizontal="left" vertical="bottom" textRotation="0" wrapText="false" indent="0" shrinkToFit="false"/>
      <protection locked="true" hidden="false"/>
    </xf>
    <xf numFmtId="165" fontId="5" fillId="0" borderId="0" xfId="0" applyFont="true" applyBorder="false" applyAlignment="true" applyProtection="false">
      <alignment horizontal="left" vertical="bottom" textRotation="0" wrapText="true" indent="0" shrinkToFit="false"/>
      <protection locked="true" hidden="false"/>
    </xf>
    <xf numFmtId="165" fontId="4" fillId="2" borderId="0" xfId="0" applyFont="true" applyBorder="false" applyAlignment="true" applyProtection="false">
      <alignment horizontal="general" vertical="bottom" textRotation="0" wrapText="false" indent="0" shrinkToFit="false"/>
      <protection locked="true" hidden="false"/>
    </xf>
    <xf numFmtId="165" fontId="7" fillId="0" borderId="0" xfId="0" applyFont="true" applyBorder="false" applyAlignment="false" applyProtection="false">
      <alignment horizontal="general" vertical="bottom" textRotation="0" wrapText="false" indent="0" shrinkToFit="false"/>
      <protection locked="true" hidden="false"/>
    </xf>
    <xf numFmtId="165" fontId="7" fillId="0" borderId="0" xfId="0" applyFont="true" applyBorder="false" applyAlignment="true" applyProtection="false">
      <alignment horizontal="general" vertical="bottom" textRotation="0" wrapText="true" indent="0" shrinkToFit="false"/>
      <protection locked="true" hidden="false"/>
    </xf>
    <xf numFmtId="166" fontId="7"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3" borderId="0" xfId="0" applyFont="true" applyBorder="false" applyAlignment="true" applyProtection="false">
      <alignment horizontal="center" vertical="bottom" textRotation="0" wrapText="false" indent="0" shrinkToFit="false"/>
      <protection locked="true" hidden="false"/>
    </xf>
    <xf numFmtId="167" fontId="10" fillId="4" borderId="0" xfId="0" applyFont="true" applyBorder="false" applyAlignment="true" applyProtection="false">
      <alignment horizontal="left" vertical="center" textRotation="0" wrapText="false" indent="0" shrinkToFit="false"/>
      <protection locked="true" hidden="false"/>
    </xf>
    <xf numFmtId="167" fontId="10" fillId="4" borderId="0" xfId="0" applyFont="true" applyBorder="false" applyAlignment="true" applyProtection="false">
      <alignment horizontal="center" vertical="center" textRotation="0" wrapText="false" indent="0" shrinkToFit="false"/>
      <protection locked="true" hidden="false"/>
    </xf>
    <xf numFmtId="164" fontId="10" fillId="4" borderId="0" xfId="0" applyFont="true" applyBorder="false" applyAlignment="true" applyProtection="false">
      <alignment horizontal="general" vertical="center" textRotation="0" wrapText="false" indent="0" shrinkToFit="false"/>
      <protection locked="true" hidden="false"/>
    </xf>
    <xf numFmtId="168" fontId="10" fillId="4" borderId="0" xfId="0" applyFont="true" applyBorder="false" applyAlignment="true" applyProtection="false">
      <alignment horizontal="center" vertical="center" textRotation="0" wrapText="false" indent="0" shrinkToFit="false"/>
      <protection locked="true" hidden="false"/>
    </xf>
    <xf numFmtId="164" fontId="11" fillId="0" borderId="0" xfId="0" applyFont="true" applyBorder="false" applyAlignment="true" applyProtection="false">
      <alignment horizontal="right" vertical="center"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7" fontId="12" fillId="3" borderId="0" xfId="0" applyFont="true" applyBorder="false" applyAlignment="true" applyProtection="false">
      <alignment horizontal="center" vertical="center" textRotation="0" wrapText="false" indent="0" shrinkToFit="false"/>
      <protection locked="true" hidden="false"/>
    </xf>
    <xf numFmtId="164" fontId="13" fillId="4" borderId="0" xfId="0" applyFont="true" applyBorder="false" applyAlignment="true" applyProtection="false">
      <alignment horizontal="left" vertical="center" textRotation="0" wrapText="false" indent="0" shrinkToFit="false"/>
      <protection locked="true" hidden="false"/>
    </xf>
    <xf numFmtId="164" fontId="13" fillId="4" borderId="0" xfId="0" applyFont="true" applyBorder="false" applyAlignment="true" applyProtection="false">
      <alignment horizontal="center" vertical="center" textRotation="0" wrapText="false" indent="0" shrinkToFit="false"/>
      <protection locked="true" hidden="false"/>
    </xf>
    <xf numFmtId="167" fontId="8" fillId="4" borderId="0" xfId="0" applyFont="true" applyBorder="false" applyAlignment="true" applyProtection="false">
      <alignment horizontal="center" vertical="center" textRotation="0" wrapText="false" indent="0" shrinkToFit="false"/>
      <protection locked="true" hidden="false"/>
    </xf>
    <xf numFmtId="168" fontId="8" fillId="4" borderId="0" xfId="0" applyFont="true" applyBorder="false" applyAlignment="true" applyProtection="false">
      <alignment horizontal="center" vertical="center" textRotation="0" wrapText="false" indent="0" shrinkToFit="false"/>
      <protection locked="true" hidden="false"/>
    </xf>
    <xf numFmtId="167" fontId="14" fillId="4"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false" indent="0" shrinkToFit="false"/>
      <protection locked="true" hidden="false"/>
    </xf>
    <xf numFmtId="167" fontId="8" fillId="4" borderId="0" xfId="0" applyFont="true" applyBorder="false" applyAlignment="false" applyProtection="false">
      <alignment horizontal="general" vertical="bottom" textRotation="0" wrapText="false" indent="0" shrinkToFit="false"/>
      <protection locked="true" hidden="false"/>
    </xf>
    <xf numFmtId="164" fontId="8" fillId="4" borderId="0" xfId="0" applyFont="true" applyBorder="false" applyAlignment="true" applyProtection="false">
      <alignment horizontal="left" vertical="center" textRotation="0" wrapText="false" indent="0" shrinkToFit="false"/>
      <protection locked="true" hidden="false"/>
    </xf>
    <xf numFmtId="164" fontId="8" fillId="4"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6" fontId="8" fillId="4"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9" fontId="8" fillId="0" borderId="0" xfId="0" applyFont="true" applyBorder="false" applyAlignment="true" applyProtection="false">
      <alignment horizontal="right" vertical="bottom" textRotation="0" wrapText="false" indent="0" shrinkToFit="false"/>
      <protection locked="true" hidden="false"/>
    </xf>
    <xf numFmtId="164" fontId="15" fillId="5"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right" vertical="bottom" textRotation="0" wrapText="false" indent="0" shrinkToFit="false"/>
      <protection locked="true" hidden="false"/>
    </xf>
    <xf numFmtId="164" fontId="8" fillId="5" borderId="0" xfId="0" applyFont="true" applyBorder="false" applyAlignment="false" applyProtection="false">
      <alignment horizontal="general" vertical="bottom" textRotation="0" wrapText="false" indent="0" shrinkToFit="false"/>
      <protection locked="true" hidden="false"/>
    </xf>
    <xf numFmtId="167" fontId="16" fillId="3" borderId="1" xfId="0" applyFont="true" applyBorder="true" applyAlignment="true" applyProtection="false">
      <alignment horizontal="center" vertical="center" textRotation="0" wrapText="false" indent="0" shrinkToFit="false"/>
      <protection locked="true" hidden="false"/>
    </xf>
    <xf numFmtId="164" fontId="8" fillId="5"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15" fillId="0" borderId="0" xfId="0" applyFont="true" applyBorder="false" applyAlignment="true" applyProtection="false">
      <alignment horizontal="right" vertical="bottom" textRotation="0" wrapText="false" indent="0" shrinkToFit="false"/>
      <protection locked="true" hidden="false"/>
    </xf>
    <xf numFmtId="164" fontId="8" fillId="6" borderId="0" xfId="0" applyFont="true" applyBorder="false" applyAlignment="true" applyProtection="false">
      <alignment horizontal="center" vertical="center" textRotation="0" wrapText="true" indent="0" shrinkToFit="false"/>
      <protection locked="true" hidden="false"/>
    </xf>
    <xf numFmtId="164" fontId="12" fillId="3" borderId="0" xfId="0" applyFont="true" applyBorder="false" applyAlignment="true" applyProtection="false">
      <alignment horizontal="center" vertical="bottom" textRotation="0" wrapText="true" indent="0" shrinkToFit="false"/>
      <protection locked="true" hidden="false"/>
    </xf>
    <xf numFmtId="164" fontId="7" fillId="5" borderId="0" xfId="0" applyFont="true" applyBorder="false" applyAlignment="false" applyProtection="false">
      <alignment horizontal="general" vertical="bottom" textRotation="0" wrapText="false" indent="0" shrinkToFit="false"/>
      <protection locked="true" hidden="false"/>
    </xf>
    <xf numFmtId="168" fontId="8" fillId="0" borderId="0" xfId="0" applyFont="true" applyBorder="false" applyAlignment="true" applyProtection="false">
      <alignment horizontal="center" vertical="center"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7" fontId="17" fillId="0" borderId="0" xfId="0" applyFont="true" applyBorder="true" applyAlignment="true" applyProtection="false">
      <alignment horizontal="left" vertical="bottom" textRotation="0" wrapText="true" indent="0" shrinkToFit="false"/>
      <protection locked="true" hidden="false"/>
    </xf>
    <xf numFmtId="164" fontId="11" fillId="0" borderId="0" xfId="0" applyFont="true" applyBorder="true" applyAlignment="true" applyProtection="false">
      <alignment horizontal="right" vertical="center" textRotation="0" wrapText="false" indent="0" shrinkToFit="false"/>
      <protection locked="true" hidden="false"/>
    </xf>
    <xf numFmtId="164" fontId="17" fillId="0" borderId="0" xfId="0" applyFont="true" applyBorder="false" applyAlignment="true" applyProtection="false">
      <alignment horizontal="center" vertical="center" textRotation="0" wrapText="false" indent="0" shrinkToFit="false"/>
      <protection locked="true" hidden="false"/>
    </xf>
    <xf numFmtId="164" fontId="18" fillId="0" borderId="0" xfId="0" applyFont="true" applyBorder="false" applyAlignment="true" applyProtection="false">
      <alignment horizontal="general" vertical="bottom" textRotation="0" wrapText="false" indent="0" shrinkToFit="false"/>
      <protection locked="true" hidden="false"/>
    </xf>
    <xf numFmtId="164" fontId="18" fillId="0" borderId="0" xfId="0" applyFont="true" applyBorder="false" applyAlignment="true" applyProtection="false">
      <alignment horizontal="right" vertical="bottom" textRotation="0" wrapText="false" indent="0" shrinkToFit="false"/>
      <protection locked="true" hidden="false"/>
    </xf>
    <xf numFmtId="170" fontId="7" fillId="0" borderId="0" xfId="0" applyFont="true" applyBorder="false" applyAlignment="false" applyProtection="false">
      <alignment horizontal="general" vertical="bottom" textRotation="0" wrapText="false" indent="0" shrinkToFit="false"/>
      <protection locked="true" hidden="false"/>
    </xf>
    <xf numFmtId="171" fontId="7" fillId="0" borderId="0" xfId="0" applyFont="true" applyBorder="false" applyAlignment="false" applyProtection="false">
      <alignment horizontal="general" vertical="bottom" textRotation="0" wrapText="false" indent="0" shrinkToFit="false"/>
      <protection locked="true" hidden="false"/>
    </xf>
    <xf numFmtId="170" fontId="19" fillId="0" borderId="0" xfId="0" applyFont="true" applyBorder="false" applyAlignment="true" applyProtection="false">
      <alignment horizontal="center" vertical="bottom" textRotation="0" wrapText="false" indent="0" shrinkToFit="false"/>
      <protection locked="true" hidden="false"/>
    </xf>
    <xf numFmtId="171" fontId="7" fillId="0" borderId="0" xfId="0" applyFont="true" applyBorder="false" applyAlignment="tru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general" vertical="bottom" textRotation="0" wrapText="false" indent="0" shrinkToFit="false"/>
      <protection locked="true" hidden="false"/>
    </xf>
    <xf numFmtId="167" fontId="21" fillId="0" borderId="0" xfId="0" applyFont="true" applyBorder="false" applyAlignment="false" applyProtection="false">
      <alignment horizontal="general" vertical="bottom" textRotation="0" wrapText="false" indent="0" shrinkToFit="false"/>
      <protection locked="true" hidden="false"/>
    </xf>
    <xf numFmtId="172" fontId="22" fillId="0" borderId="0" xfId="0" applyFont="true" applyBorder="false" applyAlignment="true" applyProtection="false">
      <alignment horizontal="right" vertical="center" textRotation="0" wrapText="true" indent="0" shrinkToFit="false"/>
      <protection locked="true" hidden="false"/>
    </xf>
    <xf numFmtId="167" fontId="23" fillId="0" borderId="0" xfId="0" applyFont="true" applyBorder="false" applyAlignment="true" applyProtection="false">
      <alignment horizontal="general" vertical="bottom" textRotation="0" wrapText="true" indent="0" shrinkToFit="false"/>
      <protection locked="true" hidden="false"/>
    </xf>
    <xf numFmtId="173" fontId="20" fillId="0" borderId="0" xfId="0" applyFont="true" applyBorder="false" applyAlignment="true" applyProtection="false">
      <alignment horizontal="right" vertical="top"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24" fillId="0" borderId="0" xfId="0" applyFont="true" applyBorder="false" applyAlignment="true" applyProtection="false">
      <alignment horizontal="general" vertical="center" textRotation="0" wrapText="false" indent="0" shrinkToFit="false"/>
      <protection locked="true" hidden="false"/>
    </xf>
    <xf numFmtId="172" fontId="18" fillId="0" borderId="0" xfId="0" applyFont="true" applyBorder="false" applyAlignment="true" applyProtection="false">
      <alignment horizontal="right" vertical="bottom" textRotation="0" wrapText="false" indent="0" shrinkToFit="false"/>
      <protection locked="true" hidden="false"/>
    </xf>
    <xf numFmtId="164" fontId="25" fillId="0" borderId="0" xfId="0" applyFont="true" applyBorder="false" applyAlignment="tru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center" vertical="bottom" textRotation="0" wrapText="false" indent="0" shrinkToFit="false"/>
      <protection locked="true" hidden="false"/>
    </xf>
    <xf numFmtId="167" fontId="26"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top" textRotation="0" wrapText="false" indent="0" shrinkToFit="false"/>
      <protection locked="true" hidden="false"/>
    </xf>
    <xf numFmtId="164" fontId="4" fillId="6" borderId="0" xfId="0" applyFont="true" applyBorder="false" applyAlignment="true" applyProtection="false">
      <alignment horizontal="general" vertical="center" textRotation="0" wrapText="true" indent="0" shrinkToFit="false"/>
      <protection locked="true" hidden="false"/>
    </xf>
    <xf numFmtId="164" fontId="4" fillId="6" borderId="0" xfId="0" applyFont="true" applyBorder="false" applyAlignment="true" applyProtection="false">
      <alignment horizontal="center" vertical="top"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70" fontId="18" fillId="0" borderId="0" xfId="0" applyFont="true" applyBorder="false" applyAlignment="tru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19" fillId="0" borderId="0" xfId="0" applyFont="true" applyBorder="false" applyAlignment="true" applyProtection="false">
      <alignment horizontal="right" vertical="top" textRotation="0" wrapText="false" indent="0" shrinkToFit="false"/>
      <protection locked="true" hidden="false"/>
    </xf>
    <xf numFmtId="164" fontId="4" fillId="5" borderId="0" xfId="0" applyFont="true" applyBorder="false" applyAlignment="true" applyProtection="false">
      <alignment horizontal="general" vertical="center" textRotation="0" wrapText="false" indent="0" shrinkToFit="false"/>
      <protection locked="true" hidden="false"/>
    </xf>
    <xf numFmtId="164" fontId="4" fillId="5" borderId="0" xfId="0" applyFont="true" applyBorder="false" applyAlignment="true" applyProtection="false">
      <alignment horizontal="center" vertical="top" textRotation="0" wrapText="false" indent="0" shrinkToFit="false"/>
      <protection locked="true" hidden="false"/>
    </xf>
    <xf numFmtId="164" fontId="27" fillId="0" borderId="0" xfId="0" applyFont="true" applyBorder="false" applyAlignment="true" applyProtection="false">
      <alignment horizontal="left" vertical="bottom" textRotation="0" wrapText="false" indent="0" shrinkToFit="false"/>
      <protection locked="true" hidden="false"/>
    </xf>
    <xf numFmtId="170" fontId="7"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ont>
        <color rgb="FFF3F3F3"/>
      </font>
      <fill>
        <patternFill>
          <bgColor rgb="00FFFFFF"/>
        </patternFill>
      </fill>
    </dxf>
    <dxf>
      <fill>
        <patternFill>
          <bgColor rgb="FF40E118"/>
        </patternFill>
      </fill>
    </dxf>
    <dxf>
      <font>
        <color rgb="FFFFFFFF"/>
      </font>
      <fill>
        <patternFill>
          <bgColor rgb="FFFF0000"/>
        </patternFill>
      </fill>
    </dxf>
  </dxfs>
  <colors>
    <indexedColors>
      <rgbColor rgb="FF000000"/>
      <rgbColor rgb="FFFFFFFF"/>
      <rgbColor rgb="FFFF0000"/>
      <rgbColor rgb="FF40E118"/>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3F3F3"/>
      <rgbColor rgb="FFEFEFEF"/>
      <rgbColor rgb="FF660066"/>
      <rgbColor rgb="FFFF8080"/>
      <rgbColor rgb="FF2196F3"/>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D85C6"/>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plotArea>
      <c:barChart>
        <c:barDir val="bar"/>
        <c:grouping val="clustered"/>
        <c:varyColors val="1"/>
        <c:ser>
          <c:idx val="0"/>
          <c:order val="0"/>
          <c:spPr>
            <a:noFill/>
            <a:ln>
              <a:noFill/>
            </a:ln>
          </c:spPr>
          <c:invertIfNegative val="0"/>
        </c:ser>
        <c:gapWidth val="150"/>
        <c:overlap val="0"/>
        <c:axId val="10704687"/>
        <c:axId val="12131156"/>
      </c:barChart>
      <c:catAx>
        <c:axId val="10704687"/>
        <c:scaling>
          <c:orientation val="maxMin"/>
        </c:scaling>
        <c:delete val="0"/>
        <c:axPos val="b"/>
        <c:numFmt formatCode="[$-409]MM/DD/YYYY" sourceLinked="1"/>
        <c:majorTickMark val="cross"/>
        <c:minorTickMark val="cross"/>
        <c:tickLblPos val="nextTo"/>
        <c:spPr>
          <a:ln>
            <a:noFill/>
          </a:ln>
        </c:spPr>
        <c:txPr>
          <a:bodyPr/>
          <a:lstStyle/>
          <a:p>
            <a:pPr>
              <a:defRPr b="0" sz="1000" spc="-1" strike="noStrike">
                <a:latin typeface="Arial"/>
              </a:defRPr>
            </a:pPr>
          </a:p>
        </c:txPr>
        <c:crossAx val="12131156"/>
        <c:crosses val="autoZero"/>
        <c:auto val="1"/>
        <c:lblAlgn val="ctr"/>
        <c:lblOffset val="100"/>
      </c:catAx>
      <c:valAx>
        <c:axId val="12131156"/>
        <c:scaling>
          <c:orientation val="minMax"/>
        </c:scaling>
        <c:delete val="0"/>
        <c:axPos val="l"/>
        <c:numFmt formatCode="General" sourceLinked="0"/>
        <c:majorTickMark val="cross"/>
        <c:minorTickMark val="cross"/>
        <c:tickLblPos val="nextTo"/>
        <c:spPr>
          <a:ln w="47520">
            <a:noFill/>
          </a:ln>
        </c:spPr>
        <c:txPr>
          <a:bodyPr/>
          <a:lstStyle/>
          <a:p>
            <a:pPr>
              <a:defRPr b="0" sz="1000" spc="-1" strike="noStrike">
                <a:latin typeface="Arial"/>
              </a:defRPr>
            </a:pPr>
          </a:p>
        </c:txPr>
        <c:crossAx val="10704687"/>
        <c:crosses val="max"/>
      </c:valAx>
      <c:spPr>
        <a:noFill/>
        <a:ln>
          <a:noFill/>
        </a:ln>
      </c:spPr>
    </c:plotArea>
    <c:plotVisOnly val="1"/>
    <c:dispBlanksAs val="zero"/>
  </c:chart>
  <c:spPr>
    <a:solidFill>
      <a:srgbClr val="ffffff"/>
    </a:solidFill>
    <a:ln w="9360">
      <a:solidFill>
        <a:srgbClr val="d9d9d9"/>
      </a:solidFill>
      <a:round/>
    </a:ln>
  </c:spPr>
</c:chartSpace>
</file>

<file path=xl/drawings/_rels/drawing1.xml.rels><?xml version="1.0" encoding="UTF-8"?>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19080</xdr:colOff>
      <xdr:row>6</xdr:row>
      <xdr:rowOff>57600</xdr:rowOff>
    </xdr:from>
    <xdr:to>
      <xdr:col>4</xdr:col>
      <xdr:colOff>431640</xdr:colOff>
      <xdr:row>20</xdr:row>
      <xdr:rowOff>104760</xdr:rowOff>
    </xdr:to>
    <xdr:graphicFrame>
      <xdr:nvGraphicFramePr>
        <xdr:cNvPr id="0" name="Chart 1"/>
        <xdr:cNvGraphicFramePr/>
      </xdr:nvGraphicFramePr>
      <xdr:xfrm>
        <a:off x="361800" y="1552680"/>
        <a:ext cx="3800160" cy="27144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pbs.twimg.com/profile_images/1227576564033998850/rdtFSkA6_normal.jpg" TargetMode="External"/><Relationship Id="rId2" Type="http://schemas.openxmlformats.org/officeDocument/2006/relationships/hyperlink" Target="http://twitter.com/Ks47656475/statuses/1241574769809600512" TargetMode="External"/><Relationship Id="rId3" Type="http://schemas.openxmlformats.org/officeDocument/2006/relationships/hyperlink" Target="http://pbs.twimg.com/profile_images/1227576564033998850/rdtFSkA6_normal.jpg" TargetMode="External"/><Relationship Id="rId4" Type="http://schemas.openxmlformats.org/officeDocument/2006/relationships/hyperlink" Target="http://twitter.com/Ks47656475/statuses/1241572057558761472" TargetMode="External"/><Relationship Id="rId5" Type="http://schemas.openxmlformats.org/officeDocument/2006/relationships/hyperlink" Target="http://pbs.twimg.com/profile_images/1227576564033998850/rdtFSkA6_normal.jpg" TargetMode="External"/><Relationship Id="rId6" Type="http://schemas.openxmlformats.org/officeDocument/2006/relationships/hyperlink" Target="http://twitter.com/Ks47656475/statuses/1241566734055870467" TargetMode="External"/><Relationship Id="rId7" Type="http://schemas.openxmlformats.org/officeDocument/2006/relationships/hyperlink" Target="http://pbs.twimg.com/profile_images/1227576564033998850/rdtFSkA6_normal.jpg" TargetMode="External"/><Relationship Id="rId8" Type="http://schemas.openxmlformats.org/officeDocument/2006/relationships/hyperlink" Target="http://twitter.com/Ks47656475/statuses/1241566247847944193" TargetMode="External"/><Relationship Id="rId9" Type="http://schemas.openxmlformats.org/officeDocument/2006/relationships/hyperlink" Target="http://pbs.twimg.com/profile_images/1227576564033998850/rdtFSkA6_normal.jpg" TargetMode="External"/><Relationship Id="rId10" Type="http://schemas.openxmlformats.org/officeDocument/2006/relationships/hyperlink" Target="http://twitter.com/Ks47656475/statuses/1241565939382001664" TargetMode="External"/><Relationship Id="rId11" Type="http://schemas.openxmlformats.org/officeDocument/2006/relationships/hyperlink" Target="http://pbs.twimg.com/profile_images/1227576564033998850/rdtFSkA6_normal.jpg" TargetMode="External"/><Relationship Id="rId12" Type="http://schemas.openxmlformats.org/officeDocument/2006/relationships/hyperlink" Target="http://twitter.com/Ks47656475/statuses/1241564862825803776" TargetMode="External"/><Relationship Id="rId13" Type="http://schemas.openxmlformats.org/officeDocument/2006/relationships/hyperlink" Target="http://pbs.twimg.com/profile_images/1227576564033998850/rdtFSkA6_normal.jpg" TargetMode="External"/><Relationship Id="rId14" Type="http://schemas.openxmlformats.org/officeDocument/2006/relationships/hyperlink" Target="http://twitter.com/Ks47656475/statuses/1241564674149306369" TargetMode="External"/><Relationship Id="rId15" Type="http://schemas.openxmlformats.org/officeDocument/2006/relationships/hyperlink" Target="http://pbs.twimg.com/profile_images/1227576564033998850/rdtFSkA6_normal.jpg" TargetMode="External"/><Relationship Id="rId16" Type="http://schemas.openxmlformats.org/officeDocument/2006/relationships/hyperlink" Target="http://twitter.com/Ks47656475/statuses/1241564434465804289" TargetMode="External"/><Relationship Id="rId17" Type="http://schemas.openxmlformats.org/officeDocument/2006/relationships/hyperlink" Target="http://pbs.twimg.com/profile_images/1227576564033998850/rdtFSkA6_normal.jpg" TargetMode="External"/><Relationship Id="rId18" Type="http://schemas.openxmlformats.org/officeDocument/2006/relationships/hyperlink" Target="http://twitter.com/Ks47656475/statuses/1241563940309684225" TargetMode="External"/><Relationship Id="rId19" Type="http://schemas.openxmlformats.org/officeDocument/2006/relationships/hyperlink" Target="http://pbs.twimg.com/profile_images/1227576564033998850/rdtFSkA6_normal.jpg" TargetMode="External"/><Relationship Id="rId20" Type="http://schemas.openxmlformats.org/officeDocument/2006/relationships/hyperlink" Target="http://twitter.com/Ks47656475/statuses/1241563092187783174" TargetMode="External"/><Relationship Id="rId21" Type="http://schemas.openxmlformats.org/officeDocument/2006/relationships/hyperlink" Target="http://pbs.twimg.com/profile_images/1227576564033998850/rdtFSkA6_normal.jpg" TargetMode="External"/><Relationship Id="rId22" Type="http://schemas.openxmlformats.org/officeDocument/2006/relationships/hyperlink" Target="http://twitter.com/Ks47656475/statuses/1241562222456954880" TargetMode="External"/><Relationship Id="rId23" Type="http://schemas.openxmlformats.org/officeDocument/2006/relationships/hyperlink" Target="http://pbs.twimg.com/profile_images/1227576564033998850/rdtFSkA6_normal.jpg" TargetMode="External"/><Relationship Id="rId24" Type="http://schemas.openxmlformats.org/officeDocument/2006/relationships/hyperlink" Target="http://twitter.com/Ks47656475/statuses/1241561264251441152" TargetMode="External"/><Relationship Id="rId25" Type="http://schemas.openxmlformats.org/officeDocument/2006/relationships/hyperlink" Target="http://pbs.twimg.com/profile_images/1227576564033998850/rdtFSkA6_normal.jpg" TargetMode="External"/><Relationship Id="rId26" Type="http://schemas.openxmlformats.org/officeDocument/2006/relationships/hyperlink" Target="http://twitter.com/Ks47656475/statuses/1241561022151954433" TargetMode="External"/><Relationship Id="rId27" Type="http://schemas.openxmlformats.org/officeDocument/2006/relationships/hyperlink" Target="http://pbs.twimg.com/profile_images/1227576564033998850/rdtFSkA6_normal.jpg" TargetMode="External"/><Relationship Id="rId28" Type="http://schemas.openxmlformats.org/officeDocument/2006/relationships/hyperlink" Target="http://twitter.com/Ks47656475/statuses/1241489946562658304" TargetMode="External"/><Relationship Id="rId29" Type="http://schemas.openxmlformats.org/officeDocument/2006/relationships/hyperlink" Target="http://pbs.twimg.com/profile_images/1227576564033998850/rdtFSkA6_normal.jpg" TargetMode="External"/><Relationship Id="rId30" Type="http://schemas.openxmlformats.org/officeDocument/2006/relationships/hyperlink" Target="http://twitter.com/Ks47656475/statuses/1241486559578329096" TargetMode="External"/><Relationship Id="rId31" Type="http://schemas.openxmlformats.org/officeDocument/2006/relationships/hyperlink" Target="http://pbs.twimg.com/profile_images/1227576564033998850/rdtFSkA6_normal.jpg" TargetMode="External"/><Relationship Id="rId32" Type="http://schemas.openxmlformats.org/officeDocument/2006/relationships/hyperlink" Target="http://twitter.com/Ks47656475/statuses/1241486139887964160" TargetMode="External"/><Relationship Id="rId33" Type="http://schemas.openxmlformats.org/officeDocument/2006/relationships/hyperlink" Target="http://pbs.twimg.com/profile_images/1227576564033998850/rdtFSkA6_normal.jpg" TargetMode="External"/><Relationship Id="rId34" Type="http://schemas.openxmlformats.org/officeDocument/2006/relationships/hyperlink" Target="http://twitter.com/Ks47656475/statuses/1241471948825255945" TargetMode="External"/><Relationship Id="rId35" Type="http://schemas.openxmlformats.org/officeDocument/2006/relationships/hyperlink" Target="http://pbs.twimg.com/profile_images/1227576564033998850/rdtFSkA6_normal.jpg" TargetMode="External"/><Relationship Id="rId36" Type="http://schemas.openxmlformats.org/officeDocument/2006/relationships/hyperlink" Target="http://twitter.com/Ks47656475/statuses/1241471687935381507" TargetMode="External"/><Relationship Id="rId37" Type="http://schemas.openxmlformats.org/officeDocument/2006/relationships/hyperlink" Target="http://pbs.twimg.com/profile_images/1227576564033998850/rdtFSkA6_normal.jpg" TargetMode="External"/><Relationship Id="rId38" Type="http://schemas.openxmlformats.org/officeDocument/2006/relationships/hyperlink" Target="http://twitter.com/Ks47656475/statuses/1241471441360560142" TargetMode="External"/><Relationship Id="rId39" Type="http://schemas.openxmlformats.org/officeDocument/2006/relationships/hyperlink" Target="http://pbs.twimg.com/profile_images/1227576564033998850/rdtFSkA6_normal.jpg" TargetMode="External"/><Relationship Id="rId40" Type="http://schemas.openxmlformats.org/officeDocument/2006/relationships/hyperlink" Target="http://twitter.com/Ks47656475/statuses/1241471046974406657" TargetMode="External"/><Relationship Id="rId41" Type="http://schemas.openxmlformats.org/officeDocument/2006/relationships/hyperlink" Target="http://pbs.twimg.com/profile_images/1227576564033998850/rdtFSkA6_normal.jpg" TargetMode="External"/><Relationship Id="rId42" Type="http://schemas.openxmlformats.org/officeDocument/2006/relationships/hyperlink" Target="http://twitter.com/Ks47656475/statuses/1241470225721315331" TargetMode="External"/><Relationship Id="rId43" Type="http://schemas.openxmlformats.org/officeDocument/2006/relationships/hyperlink" Target="http://pbs.twimg.com/profile_images/1227576564033998850/rdtFSkA6_normal.jpg" TargetMode="External"/><Relationship Id="rId44" Type="http://schemas.openxmlformats.org/officeDocument/2006/relationships/hyperlink" Target="http://twitter.com/Ks47656475/statuses/1241470142657318912" TargetMode="External"/><Relationship Id="rId45" Type="http://schemas.openxmlformats.org/officeDocument/2006/relationships/hyperlink" Target="http://pbs.twimg.com/profile_images/1227576564033998850/rdtFSkA6_normal.jpg" TargetMode="External"/><Relationship Id="rId46" Type="http://schemas.openxmlformats.org/officeDocument/2006/relationships/hyperlink" Target="http://twitter.com/Ks47656475/statuses/1241470076865466370" TargetMode="External"/><Relationship Id="rId47" Type="http://schemas.openxmlformats.org/officeDocument/2006/relationships/hyperlink" Target="http://pbs.twimg.com/profile_images/1227576564033998850/rdtFSkA6_normal.jpg" TargetMode="External"/><Relationship Id="rId48" Type="http://schemas.openxmlformats.org/officeDocument/2006/relationships/hyperlink" Target="http://twitter.com/Ks47656475/statuses/1241469936041709568" TargetMode="External"/><Relationship Id="rId49" Type="http://schemas.openxmlformats.org/officeDocument/2006/relationships/hyperlink" Target="http://pbs.twimg.com/profile_images/1227576564033998850/rdtFSkA6_normal.jpg" TargetMode="External"/><Relationship Id="rId50" Type="http://schemas.openxmlformats.org/officeDocument/2006/relationships/hyperlink" Target="http://twitter.com/Ks47656475/statuses/1241469823575633920" TargetMode="External"/><Relationship Id="rId51" Type="http://schemas.openxmlformats.org/officeDocument/2006/relationships/hyperlink" Target="http://pbs.twimg.com/profile_images/1227576564033998850/rdtFSkA6_normal.jpg" TargetMode="External"/><Relationship Id="rId52" Type="http://schemas.openxmlformats.org/officeDocument/2006/relationships/hyperlink" Target="http://twitter.com/Ks47656475/statuses/1241469587264331776" TargetMode="External"/><Relationship Id="rId53" Type="http://schemas.openxmlformats.org/officeDocument/2006/relationships/hyperlink" Target="http://pbs.twimg.com/profile_images/1227576564033998850/rdtFSkA6_normal.jpg" TargetMode="External"/><Relationship Id="rId54" Type="http://schemas.openxmlformats.org/officeDocument/2006/relationships/hyperlink" Target="http://twitter.com/Ks47656475/statuses/1241469448055390208" TargetMode="External"/><Relationship Id="rId55" Type="http://schemas.openxmlformats.org/officeDocument/2006/relationships/hyperlink" Target="http://pbs.twimg.com/profile_images/1227576564033998850/rdtFSkA6_normal.jpg" TargetMode="External"/><Relationship Id="rId56" Type="http://schemas.openxmlformats.org/officeDocument/2006/relationships/hyperlink" Target="http://twitter.com/Ks47656475/statuses/1241469011369562112" TargetMode="External"/><Relationship Id="rId57" Type="http://schemas.openxmlformats.org/officeDocument/2006/relationships/hyperlink" Target="http://pbs.twimg.com/profile_images/1227576564033998850/rdtFSkA6_normal.jpg" TargetMode="External"/><Relationship Id="rId58" Type="http://schemas.openxmlformats.org/officeDocument/2006/relationships/hyperlink" Target="http://twitter.com/Ks47656475/statuses/1241454217753174016" TargetMode="External"/><Relationship Id="rId59" Type="http://schemas.openxmlformats.org/officeDocument/2006/relationships/hyperlink" Target="http://pbs.twimg.com/profile_images/1227576564033998850/rdtFSkA6_normal.jpg" TargetMode="External"/><Relationship Id="rId60" Type="http://schemas.openxmlformats.org/officeDocument/2006/relationships/hyperlink" Target="http://twitter.com/Ks47656475/statuses/1241447409827360768" TargetMode="External"/><Relationship Id="rId61" Type="http://schemas.openxmlformats.org/officeDocument/2006/relationships/hyperlink" Target="http://pbs.twimg.com/profile_images/1227576564033998850/rdtFSkA6_normal.jpg" TargetMode="External"/><Relationship Id="rId62" Type="http://schemas.openxmlformats.org/officeDocument/2006/relationships/hyperlink" Target="http://twitter.com/Ks47656475/statuses/1241446889914011648" TargetMode="External"/><Relationship Id="rId63" Type="http://schemas.openxmlformats.org/officeDocument/2006/relationships/hyperlink" Target="http://pbs.twimg.com/profile_images/1227576564033998850/rdtFSkA6_normal.jpg" TargetMode="External"/><Relationship Id="rId64" Type="http://schemas.openxmlformats.org/officeDocument/2006/relationships/hyperlink" Target="http://twitter.com/Ks47656475/statuses/1241434529711128587" TargetMode="External"/><Relationship Id="rId65" Type="http://schemas.openxmlformats.org/officeDocument/2006/relationships/hyperlink" Target="http://pbs.twimg.com/profile_images/1227576564033998850/rdtFSkA6_normal.jpg" TargetMode="External"/><Relationship Id="rId66" Type="http://schemas.openxmlformats.org/officeDocument/2006/relationships/hyperlink" Target="http://twitter.com/Ks47656475/statuses/1241428536935800838" TargetMode="External"/><Relationship Id="rId67" Type="http://schemas.openxmlformats.org/officeDocument/2006/relationships/hyperlink" Target="http://pbs.twimg.com/profile_images/1227576564033998850/rdtFSkA6_normal.jpg" TargetMode="External"/><Relationship Id="rId68" Type="http://schemas.openxmlformats.org/officeDocument/2006/relationships/hyperlink" Target="http://twitter.com/Ks47656475/statuses/1241428362586992642" TargetMode="External"/><Relationship Id="rId69" Type="http://schemas.openxmlformats.org/officeDocument/2006/relationships/hyperlink" Target="http://pbs.twimg.com/profile_images/1227576564033998850/rdtFSkA6_normal.jpg" TargetMode="External"/><Relationship Id="rId70" Type="http://schemas.openxmlformats.org/officeDocument/2006/relationships/hyperlink" Target="http://twitter.com/Ks47656475/statuses/1241428086723416065" TargetMode="External"/><Relationship Id="rId71" Type="http://schemas.openxmlformats.org/officeDocument/2006/relationships/hyperlink" Target="http://pbs.twimg.com/profile_images/1227576564033998850/rdtFSkA6_normal.jpg" TargetMode="External"/><Relationship Id="rId72" Type="http://schemas.openxmlformats.org/officeDocument/2006/relationships/hyperlink" Target="http://twitter.com/Ks47656475/statuses/1241425845400539139" TargetMode="External"/><Relationship Id="rId73" Type="http://schemas.openxmlformats.org/officeDocument/2006/relationships/hyperlink" Target="http://pbs.twimg.com/profile_images/1227576564033998850/rdtFSkA6_normal.jpg" TargetMode="External"/><Relationship Id="rId74" Type="http://schemas.openxmlformats.org/officeDocument/2006/relationships/hyperlink" Target="http://twitter.com/Ks47656475/statuses/1241422326970888192" TargetMode="External"/><Relationship Id="rId75" Type="http://schemas.openxmlformats.org/officeDocument/2006/relationships/hyperlink" Target="https://t.co/mH5ByMGvKd" TargetMode="External"/><Relationship Id="rId76" Type="http://schemas.openxmlformats.org/officeDocument/2006/relationships/hyperlink" Target="http://pbs.twimg.com/profile_images/1227576564033998850/rdtFSkA6_normal.jpg" TargetMode="External"/><Relationship Id="rId77" Type="http://schemas.openxmlformats.org/officeDocument/2006/relationships/hyperlink" Target="http://twitter.com/Ks47656475/statuses/1241420809970778112" TargetMode="External"/><Relationship Id="rId78" Type="http://schemas.openxmlformats.org/officeDocument/2006/relationships/hyperlink" Target="http://pbs.twimg.com/profile_images/1227576564033998850/rdtFSkA6_normal.jpg" TargetMode="External"/><Relationship Id="rId79" Type="http://schemas.openxmlformats.org/officeDocument/2006/relationships/hyperlink" Target="http://twitter.com/Ks47656475/statuses/1241420108737712128" TargetMode="External"/><Relationship Id="rId80" Type="http://schemas.openxmlformats.org/officeDocument/2006/relationships/hyperlink" Target="http://pbs.twimg.com/profile_images/1227576564033998850/rdtFSkA6_normal.jpg" TargetMode="External"/><Relationship Id="rId81" Type="http://schemas.openxmlformats.org/officeDocument/2006/relationships/hyperlink" Target="http://twitter.com/Ks47656475/statuses/1241419783930855425" TargetMode="External"/><Relationship Id="rId82" Type="http://schemas.openxmlformats.org/officeDocument/2006/relationships/hyperlink" Target="http://pbs.twimg.com/profile_images/1227576564033998850/rdtFSkA6_normal.jpg" TargetMode="External"/><Relationship Id="rId83" Type="http://schemas.openxmlformats.org/officeDocument/2006/relationships/hyperlink" Target="http://twitter.com/Ks47656475/statuses/1241419597783478285" TargetMode="External"/><Relationship Id="rId84" Type="http://schemas.openxmlformats.org/officeDocument/2006/relationships/hyperlink" Target="http://pbs.twimg.com/profile_images/1227576564033998850/rdtFSkA6_normal.jpg" TargetMode="External"/><Relationship Id="rId85" Type="http://schemas.openxmlformats.org/officeDocument/2006/relationships/hyperlink" Target="http://twitter.com/Ks47656475/statuses/1241418773413933066" TargetMode="External"/><Relationship Id="rId86" Type="http://schemas.openxmlformats.org/officeDocument/2006/relationships/hyperlink" Target="http://pbs.twimg.com/profile_images/1227576564033998850/rdtFSkA6_normal.jpg" TargetMode="External"/><Relationship Id="rId87" Type="http://schemas.openxmlformats.org/officeDocument/2006/relationships/hyperlink" Target="http://twitter.com/Ks47656475/statuses/1241418666337611777" TargetMode="External"/><Relationship Id="rId88" Type="http://schemas.openxmlformats.org/officeDocument/2006/relationships/hyperlink" Target="http://pbs.twimg.com/profile_images/1227576564033998850/rdtFSkA6_normal.jpg" TargetMode="External"/><Relationship Id="rId89" Type="http://schemas.openxmlformats.org/officeDocument/2006/relationships/hyperlink" Target="http://twitter.com/Ks47656475/statuses/1241417951917543424" TargetMode="External"/><Relationship Id="rId90" Type="http://schemas.openxmlformats.org/officeDocument/2006/relationships/hyperlink" Target="http://pbs.twimg.com/profile_images/1227576564033998850/rdtFSkA6_normal.jpg" TargetMode="External"/><Relationship Id="rId91" Type="http://schemas.openxmlformats.org/officeDocument/2006/relationships/hyperlink" Target="http://twitter.com/Ks47656475/statuses/1241417575994662915" TargetMode="External"/><Relationship Id="rId92" Type="http://schemas.openxmlformats.org/officeDocument/2006/relationships/hyperlink" Target="http://pbs.twimg.com/profile_images/1227576564033998850/rdtFSkA6_normal.jpg" TargetMode="External"/><Relationship Id="rId93" Type="http://schemas.openxmlformats.org/officeDocument/2006/relationships/hyperlink" Target="http://twitter.com/Ks47656475/statuses/1241417457384009728" TargetMode="External"/><Relationship Id="rId94" Type="http://schemas.openxmlformats.org/officeDocument/2006/relationships/hyperlink" Target="http://pbs.twimg.com/profile_images/1227576564033998850/rdtFSkA6_normal.jpg" TargetMode="External"/><Relationship Id="rId95" Type="http://schemas.openxmlformats.org/officeDocument/2006/relationships/hyperlink" Target="http://twitter.com/Ks47656475/statuses/1241417307328520192" TargetMode="External"/><Relationship Id="rId96" Type="http://schemas.openxmlformats.org/officeDocument/2006/relationships/hyperlink" Target="http://pbs.twimg.com/profile_images/1227576564033998850/rdtFSkA6_normal.jpg" TargetMode="External"/><Relationship Id="rId97" Type="http://schemas.openxmlformats.org/officeDocument/2006/relationships/hyperlink" Target="http://twitter.com/Ks47656475/statuses/1241416428844208130" TargetMode="External"/><Relationship Id="rId98" Type="http://schemas.openxmlformats.org/officeDocument/2006/relationships/hyperlink" Target="http://pbs.twimg.com/profile_images/1227576564033998850/rdtFSkA6_normal.jpg" TargetMode="External"/><Relationship Id="rId99" Type="http://schemas.openxmlformats.org/officeDocument/2006/relationships/hyperlink" Target="http://twitter.com/Ks47656475/statuses/1241416178582634497" TargetMode="External"/><Relationship Id="rId100" Type="http://schemas.openxmlformats.org/officeDocument/2006/relationships/hyperlink" Target="http://pbs.twimg.com/profile_images/1227576564033998850/rdtFSkA6_normal.jpg" TargetMode="External"/><Relationship Id="rId101" Type="http://schemas.openxmlformats.org/officeDocument/2006/relationships/hyperlink" Target="http://twitter.com/Ks47656475/statuses/1241411993153810432" TargetMode="External"/><Relationship Id="rId102" Type="http://schemas.openxmlformats.org/officeDocument/2006/relationships/hyperlink" Target="http://pbs.twimg.com/profile_images/1227576564033998850/rdtFSkA6_normal.jpg" TargetMode="External"/><Relationship Id="rId103" Type="http://schemas.openxmlformats.org/officeDocument/2006/relationships/hyperlink" Target="http://twitter.com/Ks47656475/statuses/1241411675942719488" TargetMode="External"/><Relationship Id="rId104" Type="http://schemas.openxmlformats.org/officeDocument/2006/relationships/hyperlink" Target="http://pbs.twimg.com/profile_images/1227576564033998850/rdtFSkA6_normal.jpg" TargetMode="External"/><Relationship Id="rId105" Type="http://schemas.openxmlformats.org/officeDocument/2006/relationships/hyperlink" Target="http://twitter.com/Ks47656475/statuses/1241411195472687104" TargetMode="External"/><Relationship Id="rId106" Type="http://schemas.openxmlformats.org/officeDocument/2006/relationships/hyperlink" Target="http://pbs.twimg.com/profile_images/1227576564033998850/rdtFSkA6_normal.jpg" TargetMode="External"/><Relationship Id="rId107" Type="http://schemas.openxmlformats.org/officeDocument/2006/relationships/hyperlink" Target="http://twitter.com/Ks47656475/statuses/1241398092903206913" TargetMode="External"/><Relationship Id="rId108" Type="http://schemas.openxmlformats.org/officeDocument/2006/relationships/hyperlink" Target="http://pbs.twimg.com/profile_images/1227576564033998850/rdtFSkA6_normal.jpg" TargetMode="External"/><Relationship Id="rId109" Type="http://schemas.openxmlformats.org/officeDocument/2006/relationships/hyperlink" Target="http://twitter.com/Ks47656475/statuses/1241392587325485058" TargetMode="External"/><Relationship Id="rId110" Type="http://schemas.openxmlformats.org/officeDocument/2006/relationships/hyperlink" Target="http://pbs.twimg.com/profile_images/1227576564033998850/rdtFSkA6_normal.jpg" TargetMode="External"/><Relationship Id="rId111" Type="http://schemas.openxmlformats.org/officeDocument/2006/relationships/hyperlink" Target="http://twitter.com/Ks47656475/statuses/1241297908709748736" TargetMode="External"/><Relationship Id="rId112" Type="http://schemas.openxmlformats.org/officeDocument/2006/relationships/hyperlink" Target="http://pbs.twimg.com/profile_images/1227576564033998850/rdtFSkA6_normal.jpg" TargetMode="External"/><Relationship Id="rId113" Type="http://schemas.openxmlformats.org/officeDocument/2006/relationships/hyperlink" Target="http://twitter.com/Ks47656475/statuses/1241297782268260353" TargetMode="External"/><Relationship Id="rId114" Type="http://schemas.openxmlformats.org/officeDocument/2006/relationships/hyperlink" Target="http://pbs.twimg.com/profile_images/1227576564033998850/rdtFSkA6_normal.jpg" TargetMode="External"/><Relationship Id="rId115" Type="http://schemas.openxmlformats.org/officeDocument/2006/relationships/hyperlink" Target="http://twitter.com/Ks47656475/statuses/1241296311221018625" TargetMode="External"/><Relationship Id="rId116" Type="http://schemas.openxmlformats.org/officeDocument/2006/relationships/hyperlink" Target="http://pbs.twimg.com/profile_images/1227576564033998850/rdtFSkA6_normal.jpg" TargetMode="External"/><Relationship Id="rId117" Type="http://schemas.openxmlformats.org/officeDocument/2006/relationships/hyperlink" Target="http://twitter.com/Ks47656475/statuses/1241295944374611969" TargetMode="External"/><Relationship Id="rId118" Type="http://schemas.openxmlformats.org/officeDocument/2006/relationships/hyperlink" Target="http://pbs.twimg.com/profile_images/1227576564033998850/rdtFSkA6_normal.jpg" TargetMode="External"/><Relationship Id="rId119" Type="http://schemas.openxmlformats.org/officeDocument/2006/relationships/hyperlink" Target="http://twitter.com/Ks47656475/statuses/1241294886554333187" TargetMode="External"/><Relationship Id="rId120" Type="http://schemas.openxmlformats.org/officeDocument/2006/relationships/hyperlink" Target="http://pbs.twimg.com/profile_images/1227576564033998850/rdtFSkA6_normal.jpg" TargetMode="External"/><Relationship Id="rId121" Type="http://schemas.openxmlformats.org/officeDocument/2006/relationships/hyperlink" Target="http://twitter.com/Ks47656475/statuses/1241289307475914752" TargetMode="External"/><Relationship Id="rId122" Type="http://schemas.openxmlformats.org/officeDocument/2006/relationships/hyperlink" Target="http://pbs.twimg.com/profile_images/1227576564033998850/rdtFSkA6_normal.jpg" TargetMode="External"/><Relationship Id="rId123" Type="http://schemas.openxmlformats.org/officeDocument/2006/relationships/hyperlink" Target="http://twitter.com/Ks47656475/statuses/1241287670720069632" TargetMode="External"/><Relationship Id="rId124" Type="http://schemas.openxmlformats.org/officeDocument/2006/relationships/hyperlink" Target="http://pbs.twimg.com/profile_images/1227576564033998850/rdtFSkA6_normal.jpg" TargetMode="External"/><Relationship Id="rId125" Type="http://schemas.openxmlformats.org/officeDocument/2006/relationships/hyperlink" Target="http://twitter.com/Ks47656475/statuses/1241283821317820416" TargetMode="External"/><Relationship Id="rId126" Type="http://schemas.openxmlformats.org/officeDocument/2006/relationships/hyperlink" Target="http://pbs.twimg.com/profile_images/1227576564033998850/rdtFSkA6_normal.jpg" TargetMode="External"/><Relationship Id="rId127" Type="http://schemas.openxmlformats.org/officeDocument/2006/relationships/hyperlink" Target="http://twitter.com/Ks47656475/statuses/1241283675762896896" TargetMode="External"/><Relationship Id="rId128" Type="http://schemas.openxmlformats.org/officeDocument/2006/relationships/hyperlink" Target="http://pbs.twimg.com/profile_images/1227576564033998850/rdtFSkA6_normal.jpg" TargetMode="External"/><Relationship Id="rId129" Type="http://schemas.openxmlformats.org/officeDocument/2006/relationships/hyperlink" Target="http://twitter.com/Ks47656475/statuses/1241264069463678978" TargetMode="External"/><Relationship Id="rId130" Type="http://schemas.openxmlformats.org/officeDocument/2006/relationships/hyperlink" Target="http://pbs.twimg.com/profile_images/1227576564033998850/rdtFSkA6_normal.jpg" TargetMode="External"/><Relationship Id="rId131" Type="http://schemas.openxmlformats.org/officeDocument/2006/relationships/hyperlink" Target="http://twitter.com/Ks47656475/statuses/1241263695214399488" TargetMode="External"/><Relationship Id="rId132" Type="http://schemas.openxmlformats.org/officeDocument/2006/relationships/hyperlink" Target="http://pbs.twimg.com/profile_images/1227576564033998850/rdtFSkA6_normal.jpg" TargetMode="External"/><Relationship Id="rId133" Type="http://schemas.openxmlformats.org/officeDocument/2006/relationships/hyperlink" Target="http://twitter.com/Ks47656475/statuses/1241108780571656193" TargetMode="External"/><Relationship Id="rId134" Type="http://schemas.openxmlformats.org/officeDocument/2006/relationships/hyperlink" Target="http://pbs.twimg.com/profile_images/1227576564033998850/rdtFSkA6_normal.jpg" TargetMode="External"/><Relationship Id="rId135" Type="http://schemas.openxmlformats.org/officeDocument/2006/relationships/hyperlink" Target="http://twitter.com/Ks47656475/statuses/1241108272251375622" TargetMode="External"/><Relationship Id="rId136" Type="http://schemas.openxmlformats.org/officeDocument/2006/relationships/hyperlink" Target="http://pbs.twimg.com/profile_images/1227576564033998850/rdtFSkA6_normal.jpg" TargetMode="External"/><Relationship Id="rId137" Type="http://schemas.openxmlformats.org/officeDocument/2006/relationships/hyperlink" Target="http://twitter.com/Ks47656475/statuses/1241101373174882305" TargetMode="External"/><Relationship Id="rId138" Type="http://schemas.openxmlformats.org/officeDocument/2006/relationships/hyperlink" Target="http://pbs.twimg.com/profile_images/1227576564033998850/rdtFSkA6_normal.jpg" TargetMode="External"/><Relationship Id="rId139" Type="http://schemas.openxmlformats.org/officeDocument/2006/relationships/hyperlink" Target="http://twitter.com/Ks47656475/statuses/1241100672805883906" TargetMode="External"/><Relationship Id="rId140" Type="http://schemas.openxmlformats.org/officeDocument/2006/relationships/hyperlink" Target="http://pbs.twimg.com/profile_images/1227576564033998850/rdtFSkA6_normal.jpg" TargetMode="External"/><Relationship Id="rId141" Type="http://schemas.openxmlformats.org/officeDocument/2006/relationships/hyperlink" Target="http://twitter.com/Ks47656475/statuses/1241100544560824329" TargetMode="External"/><Relationship Id="rId142" Type="http://schemas.openxmlformats.org/officeDocument/2006/relationships/hyperlink" Target="http://pbs.twimg.com/profile_images/1227576564033998850/rdtFSkA6_normal.jpg" TargetMode="External"/><Relationship Id="rId143" Type="http://schemas.openxmlformats.org/officeDocument/2006/relationships/hyperlink" Target="http://twitter.com/Ks47656475/statuses/1241096002628616192" TargetMode="External"/><Relationship Id="rId144" Type="http://schemas.openxmlformats.org/officeDocument/2006/relationships/hyperlink" Target="http://pbs.twimg.com/profile_images/1227576564033998850/rdtFSkA6_normal.jpg" TargetMode="External"/><Relationship Id="rId145" Type="http://schemas.openxmlformats.org/officeDocument/2006/relationships/hyperlink" Target="http://twitter.com/Ks47656475/statuses/1241095288380633093" TargetMode="External"/><Relationship Id="rId146" Type="http://schemas.openxmlformats.org/officeDocument/2006/relationships/hyperlink" Target="http://pbs.twimg.com/profile_images/1227576564033998850/rdtFSkA6_normal.jpg" TargetMode="External"/><Relationship Id="rId147" Type="http://schemas.openxmlformats.org/officeDocument/2006/relationships/hyperlink" Target="http://twitter.com/Ks47656475/statuses/1241091927447126016" TargetMode="External"/><Relationship Id="rId148" Type="http://schemas.openxmlformats.org/officeDocument/2006/relationships/hyperlink" Target="http://pbs.twimg.com/profile_images/1227576564033998850/rdtFSkA6_normal.jpg" TargetMode="External"/><Relationship Id="rId149" Type="http://schemas.openxmlformats.org/officeDocument/2006/relationships/hyperlink" Target="http://twitter.com/Ks47656475/statuses/1241091677122633728" TargetMode="External"/><Relationship Id="rId150" Type="http://schemas.openxmlformats.org/officeDocument/2006/relationships/hyperlink" Target="http://pbs.twimg.com/profile_images/1227576564033998850/rdtFSkA6_normal.jpg" TargetMode="External"/><Relationship Id="rId151" Type="http://schemas.openxmlformats.org/officeDocument/2006/relationships/hyperlink" Target="http://twitter.com/Ks47656475/statuses/1241091597359632385" TargetMode="External"/><Relationship Id="rId152" Type="http://schemas.openxmlformats.org/officeDocument/2006/relationships/hyperlink" Target="http://pbs.twimg.com/profile_images/1227576564033998850/rdtFSkA6_normal.jpg" TargetMode="External"/><Relationship Id="rId153" Type="http://schemas.openxmlformats.org/officeDocument/2006/relationships/hyperlink" Target="http://twitter.com/Ks47656475/statuses/1241091508054491136" TargetMode="External"/><Relationship Id="rId154" Type="http://schemas.openxmlformats.org/officeDocument/2006/relationships/hyperlink" Target="http://pbs.twimg.com/profile_images/1227576564033998850/rdtFSkA6_normal.jpg" TargetMode="External"/><Relationship Id="rId155" Type="http://schemas.openxmlformats.org/officeDocument/2006/relationships/hyperlink" Target="http://twitter.com/Ks47656475/statuses/1241091275882934272" TargetMode="External"/><Relationship Id="rId156" Type="http://schemas.openxmlformats.org/officeDocument/2006/relationships/hyperlink" Target="http://pbs.twimg.com/profile_images/1227576564033998850/rdtFSkA6_normal.jpg" TargetMode="External"/><Relationship Id="rId157" Type="http://schemas.openxmlformats.org/officeDocument/2006/relationships/hyperlink" Target="http://twitter.com/Ks47656475/statuses/1241091082420727810" TargetMode="External"/><Relationship Id="rId158" Type="http://schemas.openxmlformats.org/officeDocument/2006/relationships/hyperlink" Target="http://pbs.twimg.com/profile_images/1227576564033998850/rdtFSkA6_normal.jpg" TargetMode="External"/><Relationship Id="rId159" Type="http://schemas.openxmlformats.org/officeDocument/2006/relationships/hyperlink" Target="http://twitter.com/Ks47656475/statuses/1241090976699088900" TargetMode="External"/><Relationship Id="rId160" Type="http://schemas.openxmlformats.org/officeDocument/2006/relationships/hyperlink" Target="http://pbs.twimg.com/profile_images/1227576564033998850/rdtFSkA6_normal.jpg" TargetMode="External"/><Relationship Id="rId161" Type="http://schemas.openxmlformats.org/officeDocument/2006/relationships/hyperlink" Target="http://twitter.com/Ks47656475/statuses/1241090830728867840" TargetMode="External"/><Relationship Id="rId162" Type="http://schemas.openxmlformats.org/officeDocument/2006/relationships/hyperlink" Target="http://pbs.twimg.com/profile_images/1227576564033998850/rdtFSkA6_normal.jpg" TargetMode="External"/><Relationship Id="rId163" Type="http://schemas.openxmlformats.org/officeDocument/2006/relationships/hyperlink" Target="http://twitter.com/Ks47656475/statuses/1241073949682872320" TargetMode="External"/><Relationship Id="rId164" Type="http://schemas.openxmlformats.org/officeDocument/2006/relationships/hyperlink" Target="http://pbs.twimg.com/profile_images/1227576564033998850/rdtFSkA6_normal.jpg" TargetMode="External"/><Relationship Id="rId165" Type="http://schemas.openxmlformats.org/officeDocument/2006/relationships/hyperlink" Target="http://twitter.com/Ks47656475/statuses/1241073369442852865" TargetMode="External"/><Relationship Id="rId166" Type="http://schemas.openxmlformats.org/officeDocument/2006/relationships/hyperlink" Target="http://pbs.twimg.com/profile_images/1227576564033998850/rdtFSkA6_normal.jpg" TargetMode="External"/><Relationship Id="rId167" Type="http://schemas.openxmlformats.org/officeDocument/2006/relationships/hyperlink" Target="http://twitter.com/Ks47656475/statuses/1241066992318152706" TargetMode="External"/><Relationship Id="rId168" Type="http://schemas.openxmlformats.org/officeDocument/2006/relationships/hyperlink" Target="http://pbs.twimg.com/profile_images/1227576564033998850/rdtFSkA6_normal.jpg" TargetMode="External"/><Relationship Id="rId169" Type="http://schemas.openxmlformats.org/officeDocument/2006/relationships/hyperlink" Target="http://twitter.com/Ks47656475/statuses/1241066419439222790" TargetMode="External"/><Relationship Id="rId170" Type="http://schemas.openxmlformats.org/officeDocument/2006/relationships/hyperlink" Target="http://pbs.twimg.com/profile_images/1227576564033998850/rdtFSkA6_normal.jpg" TargetMode="External"/><Relationship Id="rId171" Type="http://schemas.openxmlformats.org/officeDocument/2006/relationships/hyperlink" Target="http://twitter.com/Ks47656475/statuses/1241065096950022145" TargetMode="External"/><Relationship Id="rId172" Type="http://schemas.openxmlformats.org/officeDocument/2006/relationships/hyperlink" Target="http://pbs.twimg.com/profile_images/1227576564033998850/rdtFSkA6_normal.jpg" TargetMode="External"/><Relationship Id="rId173" Type="http://schemas.openxmlformats.org/officeDocument/2006/relationships/hyperlink" Target="http://twitter.com/Ks47656475/statuses/1241021526423547905" TargetMode="External"/><Relationship Id="rId174" Type="http://schemas.openxmlformats.org/officeDocument/2006/relationships/hyperlink" Target="http://pbs.twimg.com/profile_images/1227576564033998850/rdtFSkA6_normal.jpg" TargetMode="External"/><Relationship Id="rId175" Type="http://schemas.openxmlformats.org/officeDocument/2006/relationships/hyperlink" Target="http://twitter.com/Ks47656475/statuses/1240995707898773506" TargetMode="External"/><Relationship Id="rId176" Type="http://schemas.openxmlformats.org/officeDocument/2006/relationships/hyperlink" Target="http://pbs.twimg.com/profile_images/1227576564033998850/rdtFSkA6_normal.jpg" TargetMode="External"/><Relationship Id="rId177" Type="http://schemas.openxmlformats.org/officeDocument/2006/relationships/hyperlink" Target="http://twitter.com/Ks47656475/statuses/1240979819409682433" TargetMode="External"/><Relationship Id="rId178" Type="http://schemas.openxmlformats.org/officeDocument/2006/relationships/hyperlink" Target="http://pbs.twimg.com/profile_images/1227576564033998850/rdtFSkA6_normal.jpg" TargetMode="External"/><Relationship Id="rId179" Type="http://schemas.openxmlformats.org/officeDocument/2006/relationships/hyperlink" Target="http://twitter.com/Ks47656475/statuses/1240968111563714562" TargetMode="External"/><Relationship Id="rId180" Type="http://schemas.openxmlformats.org/officeDocument/2006/relationships/hyperlink" Target="http://pbs.twimg.com/profile_images/1227576564033998850/rdtFSkA6_normal.jpg" TargetMode="External"/><Relationship Id="rId181" Type="http://schemas.openxmlformats.org/officeDocument/2006/relationships/hyperlink" Target="http://twitter.com/Ks47656475/statuses/1240967477280083969" TargetMode="External"/><Relationship Id="rId182" Type="http://schemas.openxmlformats.org/officeDocument/2006/relationships/hyperlink" Target="http://pbs.twimg.com/profile_images/1227576564033998850/rdtFSkA6_normal.jpg" TargetMode="External"/><Relationship Id="rId183" Type="http://schemas.openxmlformats.org/officeDocument/2006/relationships/hyperlink" Target="http://twitter.com/Ks47656475/statuses/1240959664021483522" TargetMode="External"/><Relationship Id="rId184" Type="http://schemas.openxmlformats.org/officeDocument/2006/relationships/hyperlink" Target="http://pbs.twimg.com/profile_images/1227576564033998850/rdtFSkA6_normal.jpg" TargetMode="External"/><Relationship Id="rId185" Type="http://schemas.openxmlformats.org/officeDocument/2006/relationships/hyperlink" Target="http://twitter.com/Ks47656475/statuses/1240915451150032896" TargetMode="External"/><Relationship Id="rId186" Type="http://schemas.openxmlformats.org/officeDocument/2006/relationships/hyperlink" Target="http://pbs.twimg.com/profile_images/1227576564033998850/rdtFSkA6_normal.jpg" TargetMode="External"/><Relationship Id="rId187" Type="http://schemas.openxmlformats.org/officeDocument/2006/relationships/hyperlink" Target="http://twitter.com/Ks47656475/statuses/1240909538259329025" TargetMode="External"/><Relationship Id="rId188" Type="http://schemas.openxmlformats.org/officeDocument/2006/relationships/hyperlink" Target="http://pbs.twimg.com/profile_images/1227576564033998850/rdtFSkA6_normal.jpg" TargetMode="External"/><Relationship Id="rId189" Type="http://schemas.openxmlformats.org/officeDocument/2006/relationships/hyperlink" Target="http://twitter.com/Ks47656475/statuses/1240907888169713664" TargetMode="External"/><Relationship Id="rId190" Type="http://schemas.openxmlformats.org/officeDocument/2006/relationships/hyperlink" Target="http://pbs.twimg.com/profile_images/1227576564033998850/rdtFSkA6_normal.jpg" TargetMode="External"/><Relationship Id="rId191" Type="http://schemas.openxmlformats.org/officeDocument/2006/relationships/hyperlink" Target="http://twitter.com/Ks47656475/statuses/1240907792564846592" TargetMode="External"/><Relationship Id="rId192" Type="http://schemas.openxmlformats.org/officeDocument/2006/relationships/hyperlink" Target="http://pbs.twimg.com/profile_images/1227576564033998850/rdtFSkA6_normal.jpg" TargetMode="External"/><Relationship Id="rId193" Type="http://schemas.openxmlformats.org/officeDocument/2006/relationships/hyperlink" Target="http://twitter.com/Ks47656475/statuses/1240907728551383042" TargetMode="External"/><Relationship Id="rId194" Type="http://schemas.openxmlformats.org/officeDocument/2006/relationships/hyperlink" Target="http://pbs.twimg.com/profile_images/1227576564033998850/rdtFSkA6_normal.jpg" TargetMode="External"/><Relationship Id="rId195" Type="http://schemas.openxmlformats.org/officeDocument/2006/relationships/hyperlink" Target="http://twitter.com/Ks47656475/statuses/1240907540537450499" TargetMode="External"/><Relationship Id="rId196" Type="http://schemas.openxmlformats.org/officeDocument/2006/relationships/hyperlink" Target="http://pbs.twimg.com/profile_images/1227576564033998850/rdtFSkA6_normal.jpg" TargetMode="External"/><Relationship Id="rId197" Type="http://schemas.openxmlformats.org/officeDocument/2006/relationships/hyperlink" Target="http://twitter.com/Ks47656475/statuses/1240897138378379266" TargetMode="External"/><Relationship Id="rId198" Type="http://schemas.openxmlformats.org/officeDocument/2006/relationships/hyperlink" Target="http://pbs.twimg.com/profile_images/1227576564033998850/rdtFSkA6_normal.jpg" TargetMode="External"/><Relationship Id="rId199" Type="http://schemas.openxmlformats.org/officeDocument/2006/relationships/hyperlink" Target="http://twitter.com/Ks47656475/statuses/1240896593282445314" TargetMode="External"/><Relationship Id="rId200" Type="http://schemas.openxmlformats.org/officeDocument/2006/relationships/hyperlink" Target="http://pbs.twimg.com/profile_images/1227576564033998850/rdtFSkA6_normal.jpg" TargetMode="External"/><Relationship Id="rId201" Type="http://schemas.openxmlformats.org/officeDocument/2006/relationships/hyperlink" Target="http://twitter.com/Ks47656475/statuses/1240896432598630401" TargetMode="External"/><Relationship Id="rId202" Type="http://schemas.openxmlformats.org/officeDocument/2006/relationships/hyperlink" Target="http://pbs.twimg.com/profile_images/1227576564033998850/rdtFSkA6_normal.jpg" TargetMode="External"/><Relationship Id="rId203" Type="http://schemas.openxmlformats.org/officeDocument/2006/relationships/hyperlink" Target="http://twitter.com/Ks47656475/statuses/1240895482861322240" TargetMode="External"/><Relationship Id="rId204" Type="http://schemas.openxmlformats.org/officeDocument/2006/relationships/hyperlink" Target="http://pbs.twimg.com/profile_images/1227576564033998850/rdtFSkA6_normal.jpg" TargetMode="External"/><Relationship Id="rId205" Type="http://schemas.openxmlformats.org/officeDocument/2006/relationships/hyperlink" Target="http://twitter.com/Ks47656475/statuses/1240862784390299649" TargetMode="External"/><Relationship Id="rId206" Type="http://schemas.openxmlformats.org/officeDocument/2006/relationships/hyperlink" Target="http://pbs.twimg.com/profile_images/1227576564033998850/rdtFSkA6_normal.jpg" TargetMode="External"/><Relationship Id="rId207" Type="http://schemas.openxmlformats.org/officeDocument/2006/relationships/hyperlink" Target="http://twitter.com/Ks47656475/statuses/1240862000823119872" TargetMode="External"/><Relationship Id="rId208" Type="http://schemas.openxmlformats.org/officeDocument/2006/relationships/hyperlink" Target="http://pbs.twimg.com/profile_images/1227576564033998850/rdtFSkA6_normal.jpg" TargetMode="External"/><Relationship Id="rId209" Type="http://schemas.openxmlformats.org/officeDocument/2006/relationships/hyperlink" Target="http://twitter.com/Ks47656475/statuses/1240861837605945345" TargetMode="External"/><Relationship Id="rId210" Type="http://schemas.openxmlformats.org/officeDocument/2006/relationships/hyperlink" Target="http://pbs.twimg.com/profile_images/1227576564033998850/rdtFSkA6_normal.jpg" TargetMode="External"/><Relationship Id="rId211" Type="http://schemas.openxmlformats.org/officeDocument/2006/relationships/hyperlink" Target="http://twitter.com/Ks47656475/statuses/1240861795004354563" TargetMode="External"/><Relationship Id="rId212" Type="http://schemas.openxmlformats.org/officeDocument/2006/relationships/hyperlink" Target="http://pbs.twimg.com/profile_images/1227576564033998850/rdtFSkA6_normal.jpg" TargetMode="External"/><Relationship Id="rId213" Type="http://schemas.openxmlformats.org/officeDocument/2006/relationships/hyperlink" Target="http://twitter.com/Ks47656475/statuses/1240861469513846792" TargetMode="External"/><Relationship Id="rId214" Type="http://schemas.openxmlformats.org/officeDocument/2006/relationships/hyperlink" Target="http://pbs.twimg.com/profile_images/1227576564033998850/rdtFSkA6_normal.jpg" TargetMode="External"/><Relationship Id="rId215" Type="http://schemas.openxmlformats.org/officeDocument/2006/relationships/hyperlink" Target="http://twitter.com/Ks47656475/statuses/1240861040923086849" TargetMode="External"/><Relationship Id="rId216" Type="http://schemas.openxmlformats.org/officeDocument/2006/relationships/hyperlink" Target="http://pbs.twimg.com/profile_images/1227576564033998850/rdtFSkA6_normal.jpg" TargetMode="External"/><Relationship Id="rId217" Type="http://schemas.openxmlformats.org/officeDocument/2006/relationships/hyperlink" Target="http://twitter.com/Ks47656475/statuses/1240851599242809344" TargetMode="External"/><Relationship Id="rId218" Type="http://schemas.openxmlformats.org/officeDocument/2006/relationships/hyperlink" Target="http://pbs.twimg.com/profile_images/1227576564033998850/rdtFSkA6_normal.jpg" TargetMode="External"/><Relationship Id="rId219" Type="http://schemas.openxmlformats.org/officeDocument/2006/relationships/hyperlink" Target="http://twitter.com/Ks47656475/statuses/1240749660542730240" TargetMode="External"/><Relationship Id="rId220" Type="http://schemas.openxmlformats.org/officeDocument/2006/relationships/hyperlink" Target="http://pbs.twimg.com/profile_images/1227576564033998850/rdtFSkA6_normal.jpg" TargetMode="External"/><Relationship Id="rId221" Type="http://schemas.openxmlformats.org/officeDocument/2006/relationships/hyperlink" Target="http://twitter.com/Ks47656475/statuses/1240749401716469769" TargetMode="External"/><Relationship Id="rId222" Type="http://schemas.openxmlformats.org/officeDocument/2006/relationships/hyperlink" Target="http://pbs.twimg.com/profile_images/1227576564033998850/rdtFSkA6_normal.jpg" TargetMode="External"/><Relationship Id="rId223" Type="http://schemas.openxmlformats.org/officeDocument/2006/relationships/hyperlink" Target="http://twitter.com/Ks47656475/statuses/1240745616990449676" TargetMode="External"/><Relationship Id="rId224" Type="http://schemas.openxmlformats.org/officeDocument/2006/relationships/hyperlink" Target="http://pbs.twimg.com/profile_images/1227576564033998850/rdtFSkA6_normal.jpg" TargetMode="External"/><Relationship Id="rId225" Type="http://schemas.openxmlformats.org/officeDocument/2006/relationships/hyperlink" Target="http://twitter.com/Ks47656475/statuses/1240745520353685518" TargetMode="External"/><Relationship Id="rId226" Type="http://schemas.openxmlformats.org/officeDocument/2006/relationships/hyperlink" Target="http://pbs.twimg.com/profile_images/1227576564033998850/rdtFSkA6_normal.jpg" TargetMode="External"/><Relationship Id="rId227" Type="http://schemas.openxmlformats.org/officeDocument/2006/relationships/hyperlink" Target="http://twitter.com/Ks47656475/statuses/1240745433741307928" TargetMode="External"/><Relationship Id="rId228" Type="http://schemas.openxmlformats.org/officeDocument/2006/relationships/hyperlink" Target="http://pbs.twimg.com/profile_images/1227576564033998850/rdtFSkA6_normal.jpg" TargetMode="External"/><Relationship Id="rId229" Type="http://schemas.openxmlformats.org/officeDocument/2006/relationships/hyperlink" Target="http://twitter.com/Ks47656475/statuses/1240744869477396504" TargetMode="External"/><Relationship Id="rId230" Type="http://schemas.openxmlformats.org/officeDocument/2006/relationships/hyperlink" Target="http://pbs.twimg.com/profile_images/1227576564033998850/rdtFSkA6_normal.jpg" TargetMode="External"/><Relationship Id="rId231" Type="http://schemas.openxmlformats.org/officeDocument/2006/relationships/hyperlink" Target="http://twitter.com/Ks47656475/statuses/1240743847518449673" TargetMode="External"/><Relationship Id="rId232" Type="http://schemas.openxmlformats.org/officeDocument/2006/relationships/hyperlink" Target="http://pbs.twimg.com/profile_images/1227576564033998850/rdtFSkA6_normal.jpg" TargetMode="External"/><Relationship Id="rId233" Type="http://schemas.openxmlformats.org/officeDocument/2006/relationships/hyperlink" Target="http://twitter.com/Ks47656475/statuses/1240743335163318278" TargetMode="External"/><Relationship Id="rId234" Type="http://schemas.openxmlformats.org/officeDocument/2006/relationships/hyperlink" Target="http://pbs.twimg.com/profile_images/1227576564033998850/rdtFSkA6_normal.jpg" TargetMode="External"/><Relationship Id="rId235" Type="http://schemas.openxmlformats.org/officeDocument/2006/relationships/hyperlink" Target="http://twitter.com/Ks47656475/statuses/1240742470243233796" TargetMode="External"/><Relationship Id="rId236" Type="http://schemas.openxmlformats.org/officeDocument/2006/relationships/hyperlink" Target="http://pbs.twimg.com/profile_images/1227576564033998850/rdtFSkA6_normal.jpg" TargetMode="External"/><Relationship Id="rId237" Type="http://schemas.openxmlformats.org/officeDocument/2006/relationships/hyperlink" Target="http://twitter.com/Ks47656475/statuses/1240741771614789632" TargetMode="External"/><Relationship Id="rId238" Type="http://schemas.openxmlformats.org/officeDocument/2006/relationships/hyperlink" Target="http://pbs.twimg.com/profile_images/1227576564033998850/rdtFSkA6_normal.jpg" TargetMode="External"/><Relationship Id="rId239" Type="http://schemas.openxmlformats.org/officeDocument/2006/relationships/hyperlink" Target="http://twitter.com/Ks47656475/statuses/1240737122723794944" TargetMode="External"/><Relationship Id="rId240" Type="http://schemas.openxmlformats.org/officeDocument/2006/relationships/hyperlink" Target="http://pbs.twimg.com/profile_images/1227576564033998850/rdtFSkA6_normal.jpg" TargetMode="External"/><Relationship Id="rId241" Type="http://schemas.openxmlformats.org/officeDocument/2006/relationships/hyperlink" Target="http://twitter.com/Ks47656475/statuses/1240734035162345473" TargetMode="External"/><Relationship Id="rId242" Type="http://schemas.openxmlformats.org/officeDocument/2006/relationships/hyperlink" Target="http://pbs.twimg.com/profile_images/1227576564033998850/rdtFSkA6_normal.jpg" TargetMode="External"/><Relationship Id="rId243" Type="http://schemas.openxmlformats.org/officeDocument/2006/relationships/hyperlink" Target="http://twitter.com/Ks47656475/statuses/1240731016316289024" TargetMode="External"/><Relationship Id="rId244" Type="http://schemas.openxmlformats.org/officeDocument/2006/relationships/hyperlink" Target="http://pbs.twimg.com/profile_images/1227576564033998850/rdtFSkA6_normal.jpg" TargetMode="External"/><Relationship Id="rId245" Type="http://schemas.openxmlformats.org/officeDocument/2006/relationships/hyperlink" Target="http://twitter.com/Ks47656475/statuses/1240728329285746691" TargetMode="External"/><Relationship Id="rId246" Type="http://schemas.openxmlformats.org/officeDocument/2006/relationships/hyperlink" Target="http://pbs.twimg.com/profile_images/1227576564033998850/rdtFSkA6_normal.jpg" TargetMode="External"/><Relationship Id="rId247" Type="http://schemas.openxmlformats.org/officeDocument/2006/relationships/hyperlink" Target="http://twitter.com/Ks47656475/statuses/1240725887336808449" TargetMode="External"/><Relationship Id="rId248" Type="http://schemas.openxmlformats.org/officeDocument/2006/relationships/hyperlink" Target="http://pbs.twimg.com/profile_images/1227576564033998850/rdtFSkA6_normal.jpg" TargetMode="External"/><Relationship Id="rId249" Type="http://schemas.openxmlformats.org/officeDocument/2006/relationships/hyperlink" Target="http://twitter.com/Ks47656475/statuses/1240719208889159681" TargetMode="External"/><Relationship Id="rId250" Type="http://schemas.openxmlformats.org/officeDocument/2006/relationships/hyperlink" Target="http://pbs.twimg.com/profile_images/1227576564033998850/rdtFSkA6_normal.jpg" TargetMode="External"/><Relationship Id="rId251" Type="http://schemas.openxmlformats.org/officeDocument/2006/relationships/hyperlink" Target="http://twitter.com/Ks47656475/statuses/1240718047956160512" TargetMode="External"/><Relationship Id="rId252" Type="http://schemas.openxmlformats.org/officeDocument/2006/relationships/hyperlink" Target="http://pbs.twimg.com/profile_images/1227576564033998850/rdtFSkA6_normal.jpg" TargetMode="External"/><Relationship Id="rId253" Type="http://schemas.openxmlformats.org/officeDocument/2006/relationships/hyperlink" Target="http://twitter.com/Ks47656475/statuses/1240715433541537795" TargetMode="External"/><Relationship Id="rId254" Type="http://schemas.openxmlformats.org/officeDocument/2006/relationships/hyperlink" Target="http://pbs.twimg.com/profile_images/1227576564033998850/rdtFSkA6_normal.jpg" TargetMode="External"/><Relationship Id="rId255" Type="http://schemas.openxmlformats.org/officeDocument/2006/relationships/hyperlink" Target="http://twitter.com/Ks47656475/statuses/1240711579227676673" TargetMode="External"/><Relationship Id="rId256" Type="http://schemas.openxmlformats.org/officeDocument/2006/relationships/hyperlink" Target="http://pbs.twimg.com/profile_images/1227576564033998850/rdtFSkA6_normal.jpg" TargetMode="External"/><Relationship Id="rId257" Type="http://schemas.openxmlformats.org/officeDocument/2006/relationships/hyperlink" Target="http://twitter.com/Ks47656475/statuses/1240710735790923777" TargetMode="External"/><Relationship Id="rId258" Type="http://schemas.openxmlformats.org/officeDocument/2006/relationships/hyperlink" Target="http://pbs.twimg.com/profile_images/1227576564033998850/rdtFSkA6_normal.jpg" TargetMode="External"/><Relationship Id="rId259" Type="http://schemas.openxmlformats.org/officeDocument/2006/relationships/hyperlink" Target="http://twitter.com/Ks47656475/statuses/1240693849493622790" TargetMode="External"/><Relationship Id="rId260" Type="http://schemas.openxmlformats.org/officeDocument/2006/relationships/hyperlink" Target="http://pbs.twimg.com/profile_images/1227576564033998850/rdtFSkA6_normal.jpg" TargetMode="External"/><Relationship Id="rId261" Type="http://schemas.openxmlformats.org/officeDocument/2006/relationships/hyperlink" Target="http://twitter.com/Ks47656475/statuses/1240688918896332800" TargetMode="External"/><Relationship Id="rId262" Type="http://schemas.openxmlformats.org/officeDocument/2006/relationships/hyperlink" Target="http://pbs.twimg.com/profile_images/1227576564033998850/rdtFSkA6_normal.jpg" TargetMode="External"/><Relationship Id="rId263" Type="http://schemas.openxmlformats.org/officeDocument/2006/relationships/hyperlink" Target="http://twitter.com/Ks47656475/statuses/1240672302909579265" TargetMode="External"/><Relationship Id="rId264" Type="http://schemas.openxmlformats.org/officeDocument/2006/relationships/hyperlink" Target="http://pbs.twimg.com/profile_images/1227576564033998850/rdtFSkA6_normal.jpg" TargetMode="External"/><Relationship Id="rId265" Type="http://schemas.openxmlformats.org/officeDocument/2006/relationships/hyperlink" Target="http://twitter.com/Ks47656475/statuses/1240670793341775872" TargetMode="External"/><Relationship Id="rId266" Type="http://schemas.openxmlformats.org/officeDocument/2006/relationships/hyperlink" Target="http://pbs.twimg.com/profile_images/1227576564033998850/rdtFSkA6_normal.jpg" TargetMode="External"/><Relationship Id="rId267" Type="http://schemas.openxmlformats.org/officeDocument/2006/relationships/hyperlink" Target="http://twitter.com/Ks47656475/statuses/1240652545661579267" TargetMode="External"/><Relationship Id="rId268" Type="http://schemas.openxmlformats.org/officeDocument/2006/relationships/hyperlink" Target="http://pbs.twimg.com/profile_images/1227576564033998850/rdtFSkA6_normal.jpg" TargetMode="External"/><Relationship Id="rId269" Type="http://schemas.openxmlformats.org/officeDocument/2006/relationships/hyperlink" Target="http://twitter.com/Ks47656475/statuses/1240649829249945603" TargetMode="External"/><Relationship Id="rId270" Type="http://schemas.openxmlformats.org/officeDocument/2006/relationships/hyperlink" Target="http://pbs.twimg.com/profile_images/1227576564033998850/rdtFSkA6_normal.jpg" TargetMode="External"/><Relationship Id="rId271" Type="http://schemas.openxmlformats.org/officeDocument/2006/relationships/hyperlink" Target="http://twitter.com/Ks47656475/statuses/1240649389632368640" TargetMode="External"/><Relationship Id="rId272" Type="http://schemas.openxmlformats.org/officeDocument/2006/relationships/hyperlink" Target="http://pbs.twimg.com/profile_images/1227576564033998850/rdtFSkA6_normal.jpg" TargetMode="External"/><Relationship Id="rId273" Type="http://schemas.openxmlformats.org/officeDocument/2006/relationships/hyperlink" Target="http://twitter.com/Ks47656475/statuses/1240649228571086848" TargetMode="External"/><Relationship Id="rId274" Type="http://schemas.openxmlformats.org/officeDocument/2006/relationships/hyperlink" Target="http://pbs.twimg.com/profile_images/1227576564033998850/rdtFSkA6_normal.jpg" TargetMode="External"/><Relationship Id="rId275" Type="http://schemas.openxmlformats.org/officeDocument/2006/relationships/hyperlink" Target="http://twitter.com/Ks47656475/statuses/1240626510282870784" TargetMode="External"/><Relationship Id="rId276" Type="http://schemas.openxmlformats.org/officeDocument/2006/relationships/hyperlink" Target="http://pbs.twimg.com/profile_images/1227576564033998850/rdtFSkA6_normal.jpg" TargetMode="External"/><Relationship Id="rId277" Type="http://schemas.openxmlformats.org/officeDocument/2006/relationships/hyperlink" Target="http://twitter.com/Ks47656475/statuses/1240593551899140097" TargetMode="External"/><Relationship Id="rId278" Type="http://schemas.openxmlformats.org/officeDocument/2006/relationships/hyperlink" Target="http://pbs.twimg.com/profile_images/1227576564033998850/rdtFSkA6_normal.jpg" TargetMode="External"/><Relationship Id="rId279" Type="http://schemas.openxmlformats.org/officeDocument/2006/relationships/hyperlink" Target="http://twitter.com/Ks47656475/statuses/1240589551313264640" TargetMode="External"/><Relationship Id="rId280" Type="http://schemas.openxmlformats.org/officeDocument/2006/relationships/hyperlink" Target="http://pbs.twimg.com/profile_images/1227576564033998850/rdtFSkA6_normal.jpg" TargetMode="External"/><Relationship Id="rId281" Type="http://schemas.openxmlformats.org/officeDocument/2006/relationships/hyperlink" Target="http://twitter.com/Ks47656475/statuses/1240579898747559944" TargetMode="External"/><Relationship Id="rId282" Type="http://schemas.openxmlformats.org/officeDocument/2006/relationships/hyperlink" Target="http://pbs.twimg.com/profile_images/1227576564033998850/rdtFSkA6_normal.jpg" TargetMode="External"/><Relationship Id="rId283" Type="http://schemas.openxmlformats.org/officeDocument/2006/relationships/hyperlink" Target="http://twitter.com/Ks47656475/statuses/1240578297622417409" TargetMode="External"/><Relationship Id="rId284" Type="http://schemas.openxmlformats.org/officeDocument/2006/relationships/hyperlink" Target="http://pbs.twimg.com/profile_images/1227576564033998850/rdtFSkA6_normal.jpg" TargetMode="External"/><Relationship Id="rId285" Type="http://schemas.openxmlformats.org/officeDocument/2006/relationships/hyperlink" Target="http://twitter.com/Ks47656475/statuses/1240571050078896129" TargetMode="External"/><Relationship Id="rId286" Type="http://schemas.openxmlformats.org/officeDocument/2006/relationships/hyperlink" Target="http://pbs.twimg.com/profile_images/1227576564033998850/rdtFSkA6_normal.jpg" TargetMode="External"/><Relationship Id="rId287" Type="http://schemas.openxmlformats.org/officeDocument/2006/relationships/hyperlink" Target="http://twitter.com/Ks47656475/statuses/1240490180546609152" TargetMode="External"/><Relationship Id="rId288" Type="http://schemas.openxmlformats.org/officeDocument/2006/relationships/hyperlink" Target="http://pbs.twimg.com/profile_images/1227576564033998850/rdtFSkA6_normal.jpg" TargetMode="External"/><Relationship Id="rId289" Type="http://schemas.openxmlformats.org/officeDocument/2006/relationships/hyperlink" Target="http://twitter.com/Ks47656475/statuses/1240489140774408193" TargetMode="External"/><Relationship Id="rId290" Type="http://schemas.openxmlformats.org/officeDocument/2006/relationships/hyperlink" Target="http://pbs.twimg.com/profile_images/1227576564033998850/rdtFSkA6_normal.jpg" TargetMode="External"/><Relationship Id="rId291" Type="http://schemas.openxmlformats.org/officeDocument/2006/relationships/hyperlink" Target="http://twitter.com/Ks47656475/statuses/1240488250810261504" TargetMode="External"/><Relationship Id="rId292" Type="http://schemas.openxmlformats.org/officeDocument/2006/relationships/hyperlink" Target="http://pbs.twimg.com/profile_images/1227576564033998850/rdtFSkA6_normal.jpg" TargetMode="External"/><Relationship Id="rId293" Type="http://schemas.openxmlformats.org/officeDocument/2006/relationships/hyperlink" Target="http://twitter.com/Ks47656475/statuses/1240486494625828864" TargetMode="External"/><Relationship Id="rId294" Type="http://schemas.openxmlformats.org/officeDocument/2006/relationships/hyperlink" Target="http://pbs.twimg.com/profile_images/1227576564033998850/rdtFSkA6_normal.jpg" TargetMode="External"/><Relationship Id="rId295" Type="http://schemas.openxmlformats.org/officeDocument/2006/relationships/hyperlink" Target="http://twitter.com/Ks47656475/statuses/1240486301331308546" TargetMode="External"/><Relationship Id="rId296" Type="http://schemas.openxmlformats.org/officeDocument/2006/relationships/hyperlink" Target="http://pbs.twimg.com/profile_images/1227576564033998850/rdtFSkA6_normal.jpg" TargetMode="External"/><Relationship Id="rId297" Type="http://schemas.openxmlformats.org/officeDocument/2006/relationships/hyperlink" Target="http://twitter.com/Ks47656475/statuses/1240485807057764353" TargetMode="External"/><Relationship Id="rId298" Type="http://schemas.openxmlformats.org/officeDocument/2006/relationships/hyperlink" Target="http://pbs.twimg.com/profile_images/1227576564033998850/rdtFSkA6_normal.jpg" TargetMode="External"/><Relationship Id="rId299" Type="http://schemas.openxmlformats.org/officeDocument/2006/relationships/hyperlink" Target="http://twitter.com/Ks47656475/statuses/1240485353523417088" TargetMode="External"/><Relationship Id="rId300" Type="http://schemas.openxmlformats.org/officeDocument/2006/relationships/hyperlink" Target="http://pbs.twimg.com/profile_images/1227576564033998850/rdtFSkA6_normal.jpg" TargetMode="External"/><Relationship Id="rId301" Type="http://schemas.openxmlformats.org/officeDocument/2006/relationships/hyperlink" Target="http://twitter.com/Ks47656475/statuses/1240314844538122241" TargetMode="External"/><Relationship Id="rId302" Type="http://schemas.openxmlformats.org/officeDocument/2006/relationships/hyperlink" Target="http://pbs.twimg.com/profile_images/1227576564033998850/rdtFSkA6_normal.jpg" TargetMode="External"/><Relationship Id="rId303" Type="http://schemas.openxmlformats.org/officeDocument/2006/relationships/hyperlink" Target="http://twitter.com/Ks47656475/statuses/1240314629705924608" TargetMode="External"/><Relationship Id="rId304" Type="http://schemas.openxmlformats.org/officeDocument/2006/relationships/hyperlink" Target="http://pbs.twimg.com/profile_images/1227576564033998850/rdtFSkA6_normal.jpg" TargetMode="External"/><Relationship Id="rId305" Type="http://schemas.openxmlformats.org/officeDocument/2006/relationships/hyperlink" Target="http://twitter.com/Ks47656475/statuses/1240313953206624256" TargetMode="External"/><Relationship Id="rId306" Type="http://schemas.openxmlformats.org/officeDocument/2006/relationships/hyperlink" Target="http://pbs.twimg.com/profile_images/1227576564033998850/rdtFSkA6_normal.jpg" TargetMode="External"/><Relationship Id="rId307" Type="http://schemas.openxmlformats.org/officeDocument/2006/relationships/hyperlink" Target="http://twitter.com/Ks47656475/statuses/1240294912794517504" TargetMode="External"/><Relationship Id="rId308" Type="http://schemas.openxmlformats.org/officeDocument/2006/relationships/hyperlink" Target="http://pbs.twimg.com/profile_images/1227576564033998850/rdtFSkA6_normal.jpg" TargetMode="External"/><Relationship Id="rId309" Type="http://schemas.openxmlformats.org/officeDocument/2006/relationships/hyperlink" Target="http://twitter.com/Ks47656475/statuses/1240294657277468680" TargetMode="External"/><Relationship Id="rId310" Type="http://schemas.openxmlformats.org/officeDocument/2006/relationships/hyperlink" Target="http://pbs.twimg.com/profile_images/1227576564033998850/rdtFSkA6_normal.jpg" TargetMode="External"/><Relationship Id="rId311" Type="http://schemas.openxmlformats.org/officeDocument/2006/relationships/hyperlink" Target="http://twitter.com/Ks47656475/statuses/1240275022712836096" TargetMode="External"/><Relationship Id="rId312" Type="http://schemas.openxmlformats.org/officeDocument/2006/relationships/hyperlink" Target="http://pbs.twimg.com/profile_images/1227576564033998850/rdtFSkA6_normal.jpg" TargetMode="External"/><Relationship Id="rId313" Type="http://schemas.openxmlformats.org/officeDocument/2006/relationships/hyperlink" Target="http://twitter.com/Ks47656475/statuses/1240257234568974337" TargetMode="External"/><Relationship Id="rId314" Type="http://schemas.openxmlformats.org/officeDocument/2006/relationships/hyperlink" Target="http://pbs.twimg.com/profile_images/1227576564033998850/rdtFSkA6_normal.jpg" TargetMode="External"/><Relationship Id="rId315" Type="http://schemas.openxmlformats.org/officeDocument/2006/relationships/hyperlink" Target="http://twitter.com/Ks47656475/statuses/1240256660171603969" TargetMode="External"/><Relationship Id="rId316" Type="http://schemas.openxmlformats.org/officeDocument/2006/relationships/hyperlink" Target="http://pbs.twimg.com/profile_images/1227576564033998850/rdtFSkA6_normal.jpg" TargetMode="External"/><Relationship Id="rId317" Type="http://schemas.openxmlformats.org/officeDocument/2006/relationships/hyperlink" Target="http://twitter.com/Ks47656475/statuses/1240250788724854785" TargetMode="External"/><Relationship Id="rId318" Type="http://schemas.openxmlformats.org/officeDocument/2006/relationships/hyperlink" Target="http://pbs.twimg.com/profile_images/1227576564033998850/rdtFSkA6_normal.jpg" TargetMode="External"/><Relationship Id="rId319" Type="http://schemas.openxmlformats.org/officeDocument/2006/relationships/hyperlink" Target="http://twitter.com/Ks47656475/statuses/1240250677403758592" TargetMode="External"/><Relationship Id="rId320" Type="http://schemas.openxmlformats.org/officeDocument/2006/relationships/hyperlink" Target="http://pbs.twimg.com/profile_images/1227576564033998850/rdtFSkA6_normal.jpg" TargetMode="External"/><Relationship Id="rId321" Type="http://schemas.openxmlformats.org/officeDocument/2006/relationships/hyperlink" Target="http://twitter.com/Ks47656475/statuses/1240250523158228993" TargetMode="External"/><Relationship Id="rId322" Type="http://schemas.openxmlformats.org/officeDocument/2006/relationships/hyperlink" Target="http://pbs.twimg.com/profile_images/1227576564033998850/rdtFSkA6_normal.jpg" TargetMode="External"/><Relationship Id="rId323" Type="http://schemas.openxmlformats.org/officeDocument/2006/relationships/hyperlink" Target="http://twitter.com/Ks47656475/statuses/1240249909741326340" TargetMode="External"/><Relationship Id="rId324" Type="http://schemas.openxmlformats.org/officeDocument/2006/relationships/hyperlink" Target="http://pbs.twimg.com/profile_images/1227576564033998850/rdtFSkA6_normal.jpg" TargetMode="External"/><Relationship Id="rId325" Type="http://schemas.openxmlformats.org/officeDocument/2006/relationships/hyperlink" Target="http://twitter.com/Ks47656475/statuses/1240249513144651776" TargetMode="External"/><Relationship Id="rId326" Type="http://schemas.openxmlformats.org/officeDocument/2006/relationships/hyperlink" Target="http://pbs.twimg.com/profile_images/1227576564033998850/rdtFSkA6_normal.jpg" TargetMode="External"/><Relationship Id="rId327" Type="http://schemas.openxmlformats.org/officeDocument/2006/relationships/hyperlink" Target="http://twitter.com/Ks47656475/statuses/1240249329631334401" TargetMode="External"/><Relationship Id="rId328" Type="http://schemas.openxmlformats.org/officeDocument/2006/relationships/hyperlink" Target="http://pbs.twimg.com/profile_images/1227576564033998850/rdtFSkA6_normal.jpg" TargetMode="External"/><Relationship Id="rId329" Type="http://schemas.openxmlformats.org/officeDocument/2006/relationships/hyperlink" Target="http://twitter.com/Ks47656475/statuses/1240248135190020096" TargetMode="External"/><Relationship Id="rId330" Type="http://schemas.openxmlformats.org/officeDocument/2006/relationships/hyperlink" Target="http://pbs.twimg.com/profile_images/1227576564033998850/rdtFSkA6_normal.jpg" TargetMode="External"/><Relationship Id="rId331" Type="http://schemas.openxmlformats.org/officeDocument/2006/relationships/hyperlink" Target="http://twitter.com/Ks47656475/statuses/1240247753739046912" TargetMode="External"/><Relationship Id="rId332" Type="http://schemas.openxmlformats.org/officeDocument/2006/relationships/hyperlink" Target="http://pbs.twimg.com/profile_images/1227576564033998850/rdtFSkA6_normal.jpg" TargetMode="External"/><Relationship Id="rId333" Type="http://schemas.openxmlformats.org/officeDocument/2006/relationships/hyperlink" Target="http://twitter.com/Ks47656475/statuses/1240247419721392129" TargetMode="External"/><Relationship Id="rId334" Type="http://schemas.openxmlformats.org/officeDocument/2006/relationships/hyperlink" Target="http://pbs.twimg.com/profile_images/1227576564033998850/rdtFSkA6_normal.jpg" TargetMode="External"/><Relationship Id="rId335" Type="http://schemas.openxmlformats.org/officeDocument/2006/relationships/hyperlink" Target="http://twitter.com/Ks47656475/statuses/1240239973233766401" TargetMode="External"/><Relationship Id="rId336" Type="http://schemas.openxmlformats.org/officeDocument/2006/relationships/hyperlink" Target="http://pbs.twimg.com/profile_images/1227576564033998850/rdtFSkA6_normal.jpg" TargetMode="External"/><Relationship Id="rId337" Type="http://schemas.openxmlformats.org/officeDocument/2006/relationships/hyperlink" Target="http://twitter.com/Ks47656475/statuses/1240231178281668609" TargetMode="External"/><Relationship Id="rId338" Type="http://schemas.openxmlformats.org/officeDocument/2006/relationships/hyperlink" Target="http://pbs.twimg.com/profile_images/1227576564033998850/rdtFSkA6_normal.jpg" TargetMode="External"/><Relationship Id="rId339" Type="http://schemas.openxmlformats.org/officeDocument/2006/relationships/hyperlink" Target="http://twitter.com/Ks47656475/statuses/1240222857902395392" TargetMode="External"/><Relationship Id="rId340" Type="http://schemas.openxmlformats.org/officeDocument/2006/relationships/hyperlink" Target="http://pbs.twimg.com/profile_images/1227576564033998850/rdtFSkA6_normal.jpg" TargetMode="External"/><Relationship Id="rId341" Type="http://schemas.openxmlformats.org/officeDocument/2006/relationships/hyperlink" Target="http://twitter.com/Ks47656475/statuses/1240202934882840577" TargetMode="External"/><Relationship Id="rId342" Type="http://schemas.openxmlformats.org/officeDocument/2006/relationships/hyperlink" Target="http://pbs.twimg.com/profile_images/1227576564033998850/rdtFSkA6_normal.jpg" TargetMode="External"/><Relationship Id="rId343" Type="http://schemas.openxmlformats.org/officeDocument/2006/relationships/hyperlink" Target="http://twitter.com/Ks47656475/statuses/1240177157000888320" TargetMode="External"/><Relationship Id="rId344" Type="http://schemas.openxmlformats.org/officeDocument/2006/relationships/hyperlink" Target="http://pbs.twimg.com/profile_images/1227576564033998850/rdtFSkA6_normal.jpg" TargetMode="External"/><Relationship Id="rId345" Type="http://schemas.openxmlformats.org/officeDocument/2006/relationships/hyperlink" Target="http://twitter.com/Ks47656475/statuses/1240136767505825802" TargetMode="External"/><Relationship Id="rId346" Type="http://schemas.openxmlformats.org/officeDocument/2006/relationships/hyperlink" Target="http://pbs.twimg.com/profile_images/1227576564033998850/rdtFSkA6_normal.jpg" TargetMode="External"/><Relationship Id="rId347" Type="http://schemas.openxmlformats.org/officeDocument/2006/relationships/hyperlink" Target="http://twitter.com/Ks47656475/statuses/1240135395049947145" TargetMode="External"/><Relationship Id="rId348" Type="http://schemas.openxmlformats.org/officeDocument/2006/relationships/hyperlink" Target="http://pbs.twimg.com/profile_images/1227576564033998850/rdtFSkA6_normal.jpg" TargetMode="External"/><Relationship Id="rId349" Type="http://schemas.openxmlformats.org/officeDocument/2006/relationships/hyperlink" Target="http://twitter.com/Ks47656475/statuses/1240126384858693637" TargetMode="External"/><Relationship Id="rId350" Type="http://schemas.openxmlformats.org/officeDocument/2006/relationships/hyperlink" Target="http://pbs.twimg.com/profile_images/1227576564033998850/rdtFSkA6_normal.jpg" TargetMode="External"/><Relationship Id="rId351" Type="http://schemas.openxmlformats.org/officeDocument/2006/relationships/hyperlink" Target="http://twitter.com/Ks47656475/statuses/1240125859345948672" TargetMode="External"/><Relationship Id="rId352" Type="http://schemas.openxmlformats.org/officeDocument/2006/relationships/hyperlink" Target="http://pbs.twimg.com/profile_images/1227576564033998850/rdtFSkA6_normal.jpg" TargetMode="External"/><Relationship Id="rId353" Type="http://schemas.openxmlformats.org/officeDocument/2006/relationships/hyperlink" Target="http://twitter.com/Ks47656475/statuses/1240125782002974722" TargetMode="External"/><Relationship Id="rId354" Type="http://schemas.openxmlformats.org/officeDocument/2006/relationships/hyperlink" Target="http://pbs.twimg.com/profile_images/1227576564033998850/rdtFSkA6_normal.jpg" TargetMode="External"/><Relationship Id="rId355" Type="http://schemas.openxmlformats.org/officeDocument/2006/relationships/hyperlink" Target="http://twitter.com/Ks47656475/statuses/1240125296461914118" TargetMode="External"/><Relationship Id="rId356" Type="http://schemas.openxmlformats.org/officeDocument/2006/relationships/hyperlink" Target="http://pbs.twimg.com/profile_images/1227576564033998850/rdtFSkA6_normal.jpg" TargetMode="External"/><Relationship Id="rId357" Type="http://schemas.openxmlformats.org/officeDocument/2006/relationships/hyperlink" Target="http://twitter.com/Ks47656475/statuses/1240125205240037378" TargetMode="External"/><Relationship Id="rId358" Type="http://schemas.openxmlformats.org/officeDocument/2006/relationships/hyperlink" Target="http://pbs.twimg.com/profile_images/1227576564033998850/rdtFSkA6_normal.jpg" TargetMode="External"/><Relationship Id="rId359" Type="http://schemas.openxmlformats.org/officeDocument/2006/relationships/hyperlink" Target="http://twitter.com/Ks47656475/statuses/1240124538446319616" TargetMode="External"/><Relationship Id="rId360" Type="http://schemas.openxmlformats.org/officeDocument/2006/relationships/hyperlink" Target="http://pbs.twimg.com/profile_images/1227576564033998850/rdtFSkA6_normal.jpg" TargetMode="External"/><Relationship Id="rId361" Type="http://schemas.openxmlformats.org/officeDocument/2006/relationships/hyperlink" Target="http://twitter.com/Ks47656475/statuses/1240123130640809988" TargetMode="External"/><Relationship Id="rId362" Type="http://schemas.openxmlformats.org/officeDocument/2006/relationships/hyperlink" Target="http://pbs.twimg.com/profile_images/1227576564033998850/rdtFSkA6_normal.jpg" TargetMode="External"/><Relationship Id="rId363" Type="http://schemas.openxmlformats.org/officeDocument/2006/relationships/hyperlink" Target="http://twitter.com/Ks47656475/statuses/1240122607548149761" TargetMode="External"/><Relationship Id="rId364" Type="http://schemas.openxmlformats.org/officeDocument/2006/relationships/hyperlink" Target="http://pbs.twimg.com/profile_images/1227576564033998850/rdtFSkA6_normal.jpg" TargetMode="External"/><Relationship Id="rId365" Type="http://schemas.openxmlformats.org/officeDocument/2006/relationships/hyperlink" Target="http://twitter.com/Ks47656475/statuses/1240122220933980164" TargetMode="External"/><Relationship Id="rId366" Type="http://schemas.openxmlformats.org/officeDocument/2006/relationships/hyperlink" Target="http://pbs.twimg.com/profile_images/1227576564033998850/rdtFSkA6_normal.jpg" TargetMode="External"/><Relationship Id="rId367" Type="http://schemas.openxmlformats.org/officeDocument/2006/relationships/hyperlink" Target="http://twitter.com/Ks47656475/statuses/1240121511819849729" TargetMode="External"/><Relationship Id="rId368" Type="http://schemas.openxmlformats.org/officeDocument/2006/relationships/hyperlink" Target="http://pbs.twimg.com/profile_images/1227576564033998850/rdtFSkA6_normal.jpg" TargetMode="External"/><Relationship Id="rId369" Type="http://schemas.openxmlformats.org/officeDocument/2006/relationships/hyperlink" Target="http://twitter.com/Ks47656475/statuses/1239993120365961216" TargetMode="External"/><Relationship Id="rId370" Type="http://schemas.openxmlformats.org/officeDocument/2006/relationships/hyperlink" Target="http://pbs.twimg.com/profile_images/1227576564033998850/rdtFSkA6_normal.jpg" TargetMode="External"/><Relationship Id="rId371" Type="http://schemas.openxmlformats.org/officeDocument/2006/relationships/hyperlink" Target="http://twitter.com/Ks47656475/statuses/1239992650943561736" TargetMode="External"/><Relationship Id="rId372" Type="http://schemas.openxmlformats.org/officeDocument/2006/relationships/hyperlink" Target="http://pbs.twimg.com/profile_images/1227576564033998850/rdtFSkA6_normal.jpg" TargetMode="External"/><Relationship Id="rId373" Type="http://schemas.openxmlformats.org/officeDocument/2006/relationships/hyperlink" Target="http://twitter.com/Ks47656475/statuses/1239992614348369930" TargetMode="External"/><Relationship Id="rId374" Type="http://schemas.openxmlformats.org/officeDocument/2006/relationships/hyperlink" Target="http://pbs.twimg.com/profile_images/1227576564033998850/rdtFSkA6_normal.jpg" TargetMode="External"/><Relationship Id="rId375" Type="http://schemas.openxmlformats.org/officeDocument/2006/relationships/hyperlink" Target="http://twitter.com/Ks47656475/statuses/1239984469219647490" TargetMode="External"/><Relationship Id="rId376" Type="http://schemas.openxmlformats.org/officeDocument/2006/relationships/hyperlink" Target="http://pbs.twimg.com/profile_images/1227576564033998850/rdtFSkA6_normal.jpg" TargetMode="External"/><Relationship Id="rId377" Type="http://schemas.openxmlformats.org/officeDocument/2006/relationships/hyperlink" Target="http://twitter.com/Ks47656475/statuses/1239971871069622272" TargetMode="External"/><Relationship Id="rId378" Type="http://schemas.openxmlformats.org/officeDocument/2006/relationships/hyperlink" Target="http://pbs.twimg.com/profile_images/1227576564033998850/rdtFSkA6_normal.jpg" TargetMode="External"/><Relationship Id="rId379" Type="http://schemas.openxmlformats.org/officeDocument/2006/relationships/hyperlink" Target="http://twitter.com/Ks47656475/statuses/1239948792662839299" TargetMode="External"/><Relationship Id="rId380" Type="http://schemas.openxmlformats.org/officeDocument/2006/relationships/hyperlink" Target="http://pbs.twimg.com/profile_images/1227576564033998850/rdtFSkA6_normal.jpg" TargetMode="External"/><Relationship Id="rId381" Type="http://schemas.openxmlformats.org/officeDocument/2006/relationships/hyperlink" Target="http://twitter.com/Ks47656475/statuses/1239946550434037765" TargetMode="External"/><Relationship Id="rId382" Type="http://schemas.openxmlformats.org/officeDocument/2006/relationships/hyperlink" Target="http://pbs.twimg.com/profile_images/1227576564033998850/rdtFSkA6_normal.jpg" TargetMode="External"/><Relationship Id="rId383" Type="http://schemas.openxmlformats.org/officeDocument/2006/relationships/hyperlink" Target="http://twitter.com/Ks47656475/statuses/1239946285588852737" TargetMode="External"/><Relationship Id="rId384" Type="http://schemas.openxmlformats.org/officeDocument/2006/relationships/hyperlink" Target="http://pbs.twimg.com/profile_images/1227576564033998850/rdtFSkA6_normal.jpg" TargetMode="External"/><Relationship Id="rId385" Type="http://schemas.openxmlformats.org/officeDocument/2006/relationships/hyperlink" Target="http://twitter.com/Ks47656475/statuses/1239945857803395077" TargetMode="External"/><Relationship Id="rId386" Type="http://schemas.openxmlformats.org/officeDocument/2006/relationships/hyperlink" Target="http://pbs.twimg.com/profile_images/1227576564033998850/rdtFSkA6_normal.jpg" TargetMode="External"/><Relationship Id="rId387" Type="http://schemas.openxmlformats.org/officeDocument/2006/relationships/hyperlink" Target="http://twitter.com/Ks47656475/statuses/1239941069959245824" TargetMode="External"/><Relationship Id="rId388" Type="http://schemas.openxmlformats.org/officeDocument/2006/relationships/hyperlink" Target="http://pbs.twimg.com/profile_images/1227576564033998850/rdtFSkA6_normal.jpg" TargetMode="External"/><Relationship Id="rId389" Type="http://schemas.openxmlformats.org/officeDocument/2006/relationships/hyperlink" Target="http://twitter.com/Ks47656475/statuses/1239936807476830210" TargetMode="External"/><Relationship Id="rId390" Type="http://schemas.openxmlformats.org/officeDocument/2006/relationships/hyperlink" Target="http://pbs.twimg.com/profile_images/1227576564033998850/rdtFSkA6_normal.jpg" TargetMode="External"/><Relationship Id="rId391" Type="http://schemas.openxmlformats.org/officeDocument/2006/relationships/hyperlink" Target="http://twitter.com/Ks47656475/statuses/1239936600467034114" TargetMode="External"/><Relationship Id="rId392" Type="http://schemas.openxmlformats.org/officeDocument/2006/relationships/hyperlink" Target="http://pbs.twimg.com/profile_images/1227576564033998850/rdtFSkA6_normal.jpg" TargetMode="External"/><Relationship Id="rId393" Type="http://schemas.openxmlformats.org/officeDocument/2006/relationships/hyperlink" Target="http://twitter.com/Ks47656475/statuses/1239935100386713606" TargetMode="External"/><Relationship Id="rId394" Type="http://schemas.openxmlformats.org/officeDocument/2006/relationships/hyperlink" Target="http://pbs.twimg.com/profile_images/1227576564033998850/rdtFSkA6_normal.jpg" TargetMode="External"/><Relationship Id="rId395" Type="http://schemas.openxmlformats.org/officeDocument/2006/relationships/hyperlink" Target="http://twitter.com/Ks47656475/statuses/1239929071250833413" TargetMode="External"/><Relationship Id="rId396" Type="http://schemas.openxmlformats.org/officeDocument/2006/relationships/hyperlink" Target="http://pbs.twimg.com/profile_images/1227576564033998850/rdtFSkA6_normal.jpg" TargetMode="External"/><Relationship Id="rId397" Type="http://schemas.openxmlformats.org/officeDocument/2006/relationships/hyperlink" Target="http://twitter.com/Ks47656475/statuses/1239928856594825216" TargetMode="External"/><Relationship Id="rId398" Type="http://schemas.openxmlformats.org/officeDocument/2006/relationships/hyperlink" Target="http://pbs.twimg.com/profile_images/1227576564033998850/rdtFSkA6_normal.jpg" TargetMode="External"/><Relationship Id="rId399" Type="http://schemas.openxmlformats.org/officeDocument/2006/relationships/hyperlink" Target="http://twitter.com/Ks47656475/statuses/1239928821274509320" TargetMode="External"/><Relationship Id="rId400" Type="http://schemas.openxmlformats.org/officeDocument/2006/relationships/hyperlink" Target="http://pbs.twimg.com/profile_images/1227576564033998850/rdtFSkA6_normal.jpg" TargetMode="External"/><Relationship Id="rId401" Type="http://schemas.openxmlformats.org/officeDocument/2006/relationships/hyperlink" Target="http://twitter.com/Ks47656475/statuses/1239928312698454017" TargetMode="External"/><Relationship Id="rId402" Type="http://schemas.openxmlformats.org/officeDocument/2006/relationships/hyperlink" Target="http://pbs.twimg.com/profile_images/1227576564033998850/rdtFSkA6_normal.jpg" TargetMode="External"/><Relationship Id="rId403" Type="http://schemas.openxmlformats.org/officeDocument/2006/relationships/hyperlink" Target="http://twitter.com/Ks47656475/statuses/1239880038864113666" TargetMode="External"/><Relationship Id="rId404" Type="http://schemas.openxmlformats.org/officeDocument/2006/relationships/hyperlink" Target="http://pbs.twimg.com/profile_images/1227576564033998850/rdtFSkA6_normal.jpg" TargetMode="External"/><Relationship Id="rId405" Type="http://schemas.openxmlformats.org/officeDocument/2006/relationships/hyperlink" Target="http://twitter.com/Ks47656475/statuses/1239877057309544448" TargetMode="External"/><Relationship Id="rId406" Type="http://schemas.openxmlformats.org/officeDocument/2006/relationships/hyperlink" Target="http://pbs.twimg.com/profile_images/1227576564033998850/rdtFSkA6_normal.jpg" TargetMode="External"/><Relationship Id="rId407" Type="http://schemas.openxmlformats.org/officeDocument/2006/relationships/hyperlink" Target="http://twitter.com/Ks47656475/statuses/1239876434803515392" TargetMode="External"/><Relationship Id="rId408" Type="http://schemas.openxmlformats.org/officeDocument/2006/relationships/hyperlink" Target="http://pbs.twimg.com/profile_images/1227576564033998850/rdtFSkA6_normal.jpg" TargetMode="External"/><Relationship Id="rId409" Type="http://schemas.openxmlformats.org/officeDocument/2006/relationships/hyperlink" Target="http://twitter.com/Ks47656475/statuses/1239873828945346560" TargetMode="External"/><Relationship Id="rId410" Type="http://schemas.openxmlformats.org/officeDocument/2006/relationships/hyperlink" Target="http://pbs.twimg.com/profile_images/1227576564033998850/rdtFSkA6_normal.jpg" TargetMode="External"/><Relationship Id="rId411" Type="http://schemas.openxmlformats.org/officeDocument/2006/relationships/hyperlink" Target="http://twitter.com/Ks47656475/statuses/1239873429148499970" TargetMode="External"/><Relationship Id="rId412" Type="http://schemas.openxmlformats.org/officeDocument/2006/relationships/hyperlink" Target="http://pbs.twimg.com/profile_images/1227576564033998850/rdtFSkA6_normal.jpg" TargetMode="External"/><Relationship Id="rId413" Type="http://schemas.openxmlformats.org/officeDocument/2006/relationships/hyperlink" Target="http://twitter.com/Ks47656475/statuses/1239873199099260929" TargetMode="External"/><Relationship Id="rId414" Type="http://schemas.openxmlformats.org/officeDocument/2006/relationships/hyperlink" Target="http://pbs.twimg.com/profile_images/1227576564033998850/rdtFSkA6_normal.jpg" TargetMode="External"/><Relationship Id="rId415" Type="http://schemas.openxmlformats.org/officeDocument/2006/relationships/hyperlink" Target="http://twitter.com/Ks47656475/statuses/1239873030031114240" TargetMode="External"/><Relationship Id="rId416" Type="http://schemas.openxmlformats.org/officeDocument/2006/relationships/hyperlink" Target="http://pbs.twimg.com/profile_images/1227576564033998850/rdtFSkA6_normal.jpg" TargetMode="External"/><Relationship Id="rId417" Type="http://schemas.openxmlformats.org/officeDocument/2006/relationships/hyperlink" Target="http://twitter.com/Ks47656475/statuses/1239872542292180997" TargetMode="External"/><Relationship Id="rId418" Type="http://schemas.openxmlformats.org/officeDocument/2006/relationships/hyperlink" Target="http://pbs.twimg.com/profile_images/1227576564033998850/rdtFSkA6_normal.jpg" TargetMode="External"/><Relationship Id="rId419" Type="http://schemas.openxmlformats.org/officeDocument/2006/relationships/hyperlink" Target="http://twitter.com/Ks47656475/statuses/1239872227199369218" TargetMode="External"/><Relationship Id="rId420" Type="http://schemas.openxmlformats.org/officeDocument/2006/relationships/hyperlink" Target="http://pbs.twimg.com/profile_images/1227576564033998850/rdtFSkA6_normal.jpg" TargetMode="External"/><Relationship Id="rId421" Type="http://schemas.openxmlformats.org/officeDocument/2006/relationships/hyperlink" Target="http://twitter.com/Ks47656475/statuses/1239871898063904768" TargetMode="External"/><Relationship Id="rId422" Type="http://schemas.openxmlformats.org/officeDocument/2006/relationships/hyperlink" Target="http://pbs.twimg.com/profile_images/1227576564033998850/rdtFSkA6_normal.jpg" TargetMode="External"/><Relationship Id="rId423" Type="http://schemas.openxmlformats.org/officeDocument/2006/relationships/hyperlink" Target="http://twitter.com/Ks47656475/statuses/1239871261465104384" TargetMode="External"/><Relationship Id="rId424" Type="http://schemas.openxmlformats.org/officeDocument/2006/relationships/hyperlink" Target="http://pbs.twimg.com/profile_images/1227576564033998850/rdtFSkA6_normal.jpg" TargetMode="External"/><Relationship Id="rId425" Type="http://schemas.openxmlformats.org/officeDocument/2006/relationships/hyperlink" Target="http://twitter.com/Ks47656475/statuses/1239870653769154560" TargetMode="External"/><Relationship Id="rId426" Type="http://schemas.openxmlformats.org/officeDocument/2006/relationships/hyperlink" Target="http://pbs.twimg.com/profile_images/1227576564033998850/rdtFSkA6_normal.jpg" TargetMode="External"/><Relationship Id="rId427" Type="http://schemas.openxmlformats.org/officeDocument/2006/relationships/hyperlink" Target="http://twitter.com/Ks47656475/statuses/1239865772211679234" TargetMode="External"/><Relationship Id="rId428" Type="http://schemas.openxmlformats.org/officeDocument/2006/relationships/hyperlink" Target="http://pbs.twimg.com/profile_images/1227576564033998850/rdtFSkA6_normal.jpg" TargetMode="External"/><Relationship Id="rId429" Type="http://schemas.openxmlformats.org/officeDocument/2006/relationships/hyperlink" Target="http://twitter.com/Ks47656475/statuses/1239865641059979265" TargetMode="External"/><Relationship Id="rId430" Type="http://schemas.openxmlformats.org/officeDocument/2006/relationships/hyperlink" Target="http://pbs.twimg.com/profile_images/1227576564033998850/rdtFSkA6_normal.jpg" TargetMode="External"/><Relationship Id="rId431" Type="http://schemas.openxmlformats.org/officeDocument/2006/relationships/hyperlink" Target="http://twitter.com/Ks47656475/statuses/1239865486541754373" TargetMode="External"/><Relationship Id="rId432" Type="http://schemas.openxmlformats.org/officeDocument/2006/relationships/hyperlink" Target="http://pbs.twimg.com/profile_images/1227576564033998850/rdtFSkA6_normal.jpg" TargetMode="External"/><Relationship Id="rId433" Type="http://schemas.openxmlformats.org/officeDocument/2006/relationships/hyperlink" Target="http://twitter.com/Ks47656475/statuses/1239865276512063488" TargetMode="External"/><Relationship Id="rId434" Type="http://schemas.openxmlformats.org/officeDocument/2006/relationships/hyperlink" Target="http://pbs.twimg.com/profile_images/1227576564033998850/rdtFSkA6_normal.jpg" TargetMode="External"/><Relationship Id="rId435" Type="http://schemas.openxmlformats.org/officeDocument/2006/relationships/hyperlink" Target="http://twitter.com/Ks47656475/statuses/1239865084228362240" TargetMode="External"/><Relationship Id="rId436" Type="http://schemas.openxmlformats.org/officeDocument/2006/relationships/hyperlink" Target="http://pbs.twimg.com/profile_images/1227576564033998850/rdtFSkA6_normal.jpg" TargetMode="External"/><Relationship Id="rId437" Type="http://schemas.openxmlformats.org/officeDocument/2006/relationships/hyperlink" Target="http://twitter.com/Ks47656475/statuses/1239854890010230784" TargetMode="External"/><Relationship Id="rId438" Type="http://schemas.openxmlformats.org/officeDocument/2006/relationships/hyperlink" Target="http://pbs.twimg.com/profile_images/1227576564033998850/rdtFSkA6_normal.jpg" TargetMode="External"/><Relationship Id="rId439" Type="http://schemas.openxmlformats.org/officeDocument/2006/relationships/hyperlink" Target="http://twitter.com/Ks47656475/statuses/1239854491916218370" TargetMode="External"/><Relationship Id="rId440" Type="http://schemas.openxmlformats.org/officeDocument/2006/relationships/hyperlink" Target="http://pbs.twimg.com/profile_images/1227576564033998850/rdtFSkA6_normal.jpg" TargetMode="External"/><Relationship Id="rId441" Type="http://schemas.openxmlformats.org/officeDocument/2006/relationships/hyperlink" Target="http://twitter.com/Ks47656475/statuses/1239849100578881536" TargetMode="External"/><Relationship Id="rId442" Type="http://schemas.openxmlformats.org/officeDocument/2006/relationships/hyperlink" Target="http://pbs.twimg.com/profile_images/1227576564033998850/rdtFSkA6_normal.jpg" TargetMode="External"/><Relationship Id="rId443" Type="http://schemas.openxmlformats.org/officeDocument/2006/relationships/hyperlink" Target="http://twitter.com/Ks47656475/statuses/1239848831245828097" TargetMode="External"/><Relationship Id="rId444" Type="http://schemas.openxmlformats.org/officeDocument/2006/relationships/hyperlink" Target="http://pbs.twimg.com/profile_images/1227576564033998850/rdtFSkA6_normal.jpg" TargetMode="External"/><Relationship Id="rId445" Type="http://schemas.openxmlformats.org/officeDocument/2006/relationships/hyperlink" Target="http://twitter.com/Ks47656475/statuses/1239823737912012800" TargetMode="External"/><Relationship Id="rId446" Type="http://schemas.openxmlformats.org/officeDocument/2006/relationships/hyperlink" Target="http://pbs.twimg.com/profile_images/1227576564033998850/rdtFSkA6_normal.jpg" TargetMode="External"/><Relationship Id="rId447" Type="http://schemas.openxmlformats.org/officeDocument/2006/relationships/hyperlink" Target="http://twitter.com/Ks47656475/statuses/1239819837918064641" TargetMode="External"/><Relationship Id="rId448" Type="http://schemas.openxmlformats.org/officeDocument/2006/relationships/hyperlink" Target="http://pbs.twimg.com/profile_images/1227576564033998850/rdtFSkA6_normal.jpg" TargetMode="External"/><Relationship Id="rId449" Type="http://schemas.openxmlformats.org/officeDocument/2006/relationships/hyperlink" Target="http://twitter.com/Ks47656475/statuses/1239818630520586240" TargetMode="External"/><Relationship Id="rId450" Type="http://schemas.openxmlformats.org/officeDocument/2006/relationships/hyperlink" Target="http://pbs.twimg.com/profile_images/1227576564033998850/rdtFSkA6_normal.jpg" TargetMode="External"/><Relationship Id="rId451" Type="http://schemas.openxmlformats.org/officeDocument/2006/relationships/hyperlink" Target="http://twitter.com/Ks47656475/statuses/1239817584914108416" TargetMode="External"/><Relationship Id="rId452" Type="http://schemas.openxmlformats.org/officeDocument/2006/relationships/hyperlink" Target="http://pbs.twimg.com/profile_images/1227576564033998850/rdtFSkA6_normal.jpg" TargetMode="External"/><Relationship Id="rId453" Type="http://schemas.openxmlformats.org/officeDocument/2006/relationships/hyperlink" Target="http://twitter.com/Ks47656475/statuses/1239817154922414081" TargetMode="External"/><Relationship Id="rId454" Type="http://schemas.openxmlformats.org/officeDocument/2006/relationships/hyperlink" Target="http://pbs.twimg.com/profile_images/1227576564033998850/rdtFSkA6_normal.jpg" TargetMode="External"/><Relationship Id="rId455" Type="http://schemas.openxmlformats.org/officeDocument/2006/relationships/hyperlink" Target="http://twitter.com/Ks47656475/statuses/1239816978266808322" TargetMode="External"/><Relationship Id="rId456" Type="http://schemas.openxmlformats.org/officeDocument/2006/relationships/hyperlink" Target="http://pbs.twimg.com/profile_images/1227576564033998850/rdtFSkA6_normal.jpg" TargetMode="External"/><Relationship Id="rId457" Type="http://schemas.openxmlformats.org/officeDocument/2006/relationships/hyperlink" Target="http://twitter.com/Ks47656475/statuses/1239815942009425920" TargetMode="External"/><Relationship Id="rId458" Type="http://schemas.openxmlformats.org/officeDocument/2006/relationships/hyperlink" Target="http://pbs.twimg.com/profile_images/1227576564033998850/rdtFSkA6_normal.jpg" TargetMode="External"/><Relationship Id="rId459" Type="http://schemas.openxmlformats.org/officeDocument/2006/relationships/hyperlink" Target="http://twitter.com/Ks47656475/statuses/1239815651553927169" TargetMode="External"/><Relationship Id="rId460" Type="http://schemas.openxmlformats.org/officeDocument/2006/relationships/hyperlink" Target="http://pbs.twimg.com/profile_images/1227576564033998850/rdtFSkA6_normal.jpg" TargetMode="External"/><Relationship Id="rId461" Type="http://schemas.openxmlformats.org/officeDocument/2006/relationships/hyperlink" Target="http://twitter.com/Ks47656475/statuses/1239815237358026752" TargetMode="External"/><Relationship Id="rId462" Type="http://schemas.openxmlformats.org/officeDocument/2006/relationships/hyperlink" Target="http://pbs.twimg.com/profile_images/1227576564033998850/rdtFSkA6_normal.jpg" TargetMode="External"/><Relationship Id="rId463" Type="http://schemas.openxmlformats.org/officeDocument/2006/relationships/hyperlink" Target="http://twitter.com/Ks47656475/statuses/1239815048643706881" TargetMode="External"/><Relationship Id="rId464" Type="http://schemas.openxmlformats.org/officeDocument/2006/relationships/hyperlink" Target="http://pbs.twimg.com/profile_images/1227576564033998850/rdtFSkA6_normal.jpg" TargetMode="External"/><Relationship Id="rId465" Type="http://schemas.openxmlformats.org/officeDocument/2006/relationships/hyperlink" Target="http://twitter.com/Ks47656475/statuses/1239814297917718531" TargetMode="External"/><Relationship Id="rId466" Type="http://schemas.openxmlformats.org/officeDocument/2006/relationships/hyperlink" Target="http://pbs.twimg.com/profile_images/1227576564033998850/rdtFSkA6_normal.jpg" TargetMode="External"/><Relationship Id="rId467" Type="http://schemas.openxmlformats.org/officeDocument/2006/relationships/hyperlink" Target="http://twitter.com/Ks47656475/statuses/1239813970871140357" TargetMode="External"/><Relationship Id="rId468" Type="http://schemas.openxmlformats.org/officeDocument/2006/relationships/hyperlink" Target="http://pbs.twimg.com/profile_images/1227576564033998850/rdtFSkA6_normal.jpg" TargetMode="External"/><Relationship Id="rId469" Type="http://schemas.openxmlformats.org/officeDocument/2006/relationships/hyperlink" Target="http://twitter.com/Ks47656475/statuses/1239659479031058432" TargetMode="External"/><Relationship Id="rId470" Type="http://schemas.openxmlformats.org/officeDocument/2006/relationships/hyperlink" Target="http://pbs.twimg.com/profile_images/1227576564033998850/rdtFSkA6_normal.jpg" TargetMode="External"/><Relationship Id="rId471" Type="http://schemas.openxmlformats.org/officeDocument/2006/relationships/hyperlink" Target="http://twitter.com/Ks47656475/statuses/1239644965103427589" TargetMode="External"/><Relationship Id="rId472" Type="http://schemas.openxmlformats.org/officeDocument/2006/relationships/hyperlink" Target="http://pbs.twimg.com/profile_images/1227576564033998850/rdtFSkA6_normal.jpg" TargetMode="External"/><Relationship Id="rId473" Type="http://schemas.openxmlformats.org/officeDocument/2006/relationships/hyperlink" Target="http://twitter.com/Ks47656475/statuses/1239644712472018945" TargetMode="External"/><Relationship Id="rId474" Type="http://schemas.openxmlformats.org/officeDocument/2006/relationships/hyperlink" Target="http://pbs.twimg.com/profile_images/1227576564033998850/rdtFSkA6_normal.jpg" TargetMode="External"/><Relationship Id="rId475" Type="http://schemas.openxmlformats.org/officeDocument/2006/relationships/hyperlink" Target="http://twitter.com/Ks47656475/statuses/1239626056048541697" TargetMode="External"/><Relationship Id="rId476" Type="http://schemas.openxmlformats.org/officeDocument/2006/relationships/hyperlink" Target="http://pbs.twimg.com/profile_images/1227576564033998850/rdtFSkA6_normal.jpg" TargetMode="External"/><Relationship Id="rId477" Type="http://schemas.openxmlformats.org/officeDocument/2006/relationships/hyperlink" Target="http://twitter.com/Ks47656475/statuses/1239625255137816576" TargetMode="External"/><Relationship Id="rId478" Type="http://schemas.openxmlformats.org/officeDocument/2006/relationships/hyperlink" Target="http://pbs.twimg.com/profile_images/1227576564033998850/rdtFSkA6_normal.jpg" TargetMode="External"/><Relationship Id="rId479" Type="http://schemas.openxmlformats.org/officeDocument/2006/relationships/hyperlink" Target="http://twitter.com/Ks47656475/statuses/1239624349444911104" TargetMode="External"/><Relationship Id="rId480" Type="http://schemas.openxmlformats.org/officeDocument/2006/relationships/hyperlink" Target="http://pbs.twimg.com/profile_images/1227576564033998850/rdtFSkA6_normal.jpg" TargetMode="External"/><Relationship Id="rId481" Type="http://schemas.openxmlformats.org/officeDocument/2006/relationships/hyperlink" Target="http://twitter.com/Ks47656475/statuses/1239624088416649216" TargetMode="External"/><Relationship Id="rId482" Type="http://schemas.openxmlformats.org/officeDocument/2006/relationships/hyperlink" Target="http://pbs.twimg.com/profile_images/1227576564033998850/rdtFSkA6_normal.jpg" TargetMode="External"/><Relationship Id="rId483" Type="http://schemas.openxmlformats.org/officeDocument/2006/relationships/hyperlink" Target="http://twitter.com/Ks47656475/statuses/1239623886519644162" TargetMode="External"/><Relationship Id="rId484" Type="http://schemas.openxmlformats.org/officeDocument/2006/relationships/hyperlink" Target="http://pbs.twimg.com/profile_images/1227576564033998850/rdtFSkA6_normal.jpg" TargetMode="External"/><Relationship Id="rId485" Type="http://schemas.openxmlformats.org/officeDocument/2006/relationships/hyperlink" Target="http://twitter.com/Ks47656475/statuses/1239623595120345094" TargetMode="External"/><Relationship Id="rId486" Type="http://schemas.openxmlformats.org/officeDocument/2006/relationships/hyperlink" Target="http://pbs.twimg.com/profile_images/1227576564033998850/rdtFSkA6_normal.jpg" TargetMode="External"/><Relationship Id="rId487" Type="http://schemas.openxmlformats.org/officeDocument/2006/relationships/hyperlink" Target="http://twitter.com/Ks47656475/statuses/1239545952966492164" TargetMode="External"/><Relationship Id="rId488" Type="http://schemas.openxmlformats.org/officeDocument/2006/relationships/hyperlink" Target="http://pbs.twimg.com/profile_images/1227576564033998850/rdtFSkA6_normal.jpg" TargetMode="External"/><Relationship Id="rId489" Type="http://schemas.openxmlformats.org/officeDocument/2006/relationships/hyperlink" Target="http://twitter.com/Ks47656475/statuses/1239495961862385665" TargetMode="External"/><Relationship Id="rId490" Type="http://schemas.openxmlformats.org/officeDocument/2006/relationships/hyperlink" Target="http://pbs.twimg.com/profile_images/1227576564033998850/rdtFSkA6_normal.jpg" TargetMode="External"/><Relationship Id="rId491" Type="http://schemas.openxmlformats.org/officeDocument/2006/relationships/hyperlink" Target="http://twitter.com/Ks47656475/statuses/1239495427617165312" TargetMode="External"/><Relationship Id="rId492" Type="http://schemas.openxmlformats.org/officeDocument/2006/relationships/hyperlink" Target="http://pbs.twimg.com/profile_images/1227576564033998850/rdtFSkA6_normal.jpg" TargetMode="External"/><Relationship Id="rId493" Type="http://schemas.openxmlformats.org/officeDocument/2006/relationships/hyperlink" Target="http://twitter.com/Ks47656475/statuses/1239491057181745152" TargetMode="External"/><Relationship Id="rId494" Type="http://schemas.openxmlformats.org/officeDocument/2006/relationships/hyperlink" Target="http://pbs.twimg.com/profile_images/1227576564033998850/rdtFSkA6_normal.jpg" TargetMode="External"/><Relationship Id="rId495" Type="http://schemas.openxmlformats.org/officeDocument/2006/relationships/hyperlink" Target="http://twitter.com/Ks47656475/statuses/1239463425266368512" TargetMode="External"/><Relationship Id="rId496" Type="http://schemas.openxmlformats.org/officeDocument/2006/relationships/hyperlink" Target="http://pbs.twimg.com/profile_images/1227576564033998850/rdtFSkA6_normal.jpg" TargetMode="External"/><Relationship Id="rId497" Type="http://schemas.openxmlformats.org/officeDocument/2006/relationships/hyperlink" Target="http://twitter.com/Ks47656475/statuses/1239456655613583361" TargetMode="External"/><Relationship Id="rId498" Type="http://schemas.openxmlformats.org/officeDocument/2006/relationships/hyperlink" Target="http://pbs.twimg.com/profile_images/1227576564033998850/rdtFSkA6_normal.jpg" TargetMode="External"/><Relationship Id="rId499" Type="http://schemas.openxmlformats.org/officeDocument/2006/relationships/hyperlink" Target="http://twitter.com/Ks47656475/statuses/1239440140084416513" TargetMode="External"/><Relationship Id="rId500" Type="http://schemas.openxmlformats.org/officeDocument/2006/relationships/hyperlink" Target="http://pbs.twimg.com/profile_images/1227576564033998850/rdtFSkA6_normal.jpg" TargetMode="External"/><Relationship Id="rId501" Type="http://schemas.openxmlformats.org/officeDocument/2006/relationships/hyperlink" Target="http://twitter.com/Ks47656475/statuses/1239320725049221121" TargetMode="External"/><Relationship Id="rId502" Type="http://schemas.openxmlformats.org/officeDocument/2006/relationships/hyperlink" Target="http://pbs.twimg.com/profile_images/1227576564033998850/rdtFSkA6_normal.jpg" TargetMode="External"/><Relationship Id="rId503" Type="http://schemas.openxmlformats.org/officeDocument/2006/relationships/hyperlink" Target="http://twitter.com/Ks47656475/statuses/1239320238568636418" TargetMode="External"/><Relationship Id="rId504" Type="http://schemas.openxmlformats.org/officeDocument/2006/relationships/hyperlink" Target="http://pbs.twimg.com/profile_images/1227576564033998850/rdtFSkA6_normal.jpg" TargetMode="External"/><Relationship Id="rId505" Type="http://schemas.openxmlformats.org/officeDocument/2006/relationships/hyperlink" Target="http://twitter.com/Ks47656475/statuses/1239319119654260736" TargetMode="External"/><Relationship Id="rId506" Type="http://schemas.openxmlformats.org/officeDocument/2006/relationships/hyperlink" Target="http://pbs.twimg.com/profile_images/1227576564033998850/rdtFSkA6_normal.jpg" TargetMode="External"/><Relationship Id="rId507" Type="http://schemas.openxmlformats.org/officeDocument/2006/relationships/hyperlink" Target="http://twitter.com/Ks47656475/statuses/1239318221511176193" TargetMode="External"/><Relationship Id="rId508" Type="http://schemas.openxmlformats.org/officeDocument/2006/relationships/hyperlink" Target="http://pbs.twimg.com/profile_images/1227576564033998850/rdtFSkA6_normal.jpg" TargetMode="External"/><Relationship Id="rId509" Type="http://schemas.openxmlformats.org/officeDocument/2006/relationships/hyperlink" Target="http://twitter.com/Ks47656475/statuses/1239318067584385024" TargetMode="External"/><Relationship Id="rId510" Type="http://schemas.openxmlformats.org/officeDocument/2006/relationships/hyperlink" Target="http://pbs.twimg.com/profile_images/1227576564033998850/rdtFSkA6_normal.jpg" TargetMode="External"/><Relationship Id="rId511" Type="http://schemas.openxmlformats.org/officeDocument/2006/relationships/hyperlink" Target="http://twitter.com/Ks47656475/statuses/1239316859318665220" TargetMode="External"/><Relationship Id="rId512" Type="http://schemas.openxmlformats.org/officeDocument/2006/relationships/hyperlink" Target="http://pbs.twimg.com/profile_images/1227576564033998850/rdtFSkA6_normal.jpg" TargetMode="External"/><Relationship Id="rId513" Type="http://schemas.openxmlformats.org/officeDocument/2006/relationships/hyperlink" Target="http://twitter.com/Ks47656475/statuses/1239316577373347845" TargetMode="External"/><Relationship Id="rId514" Type="http://schemas.openxmlformats.org/officeDocument/2006/relationships/hyperlink" Target="http://pbs.twimg.com/profile_images/1227576564033998850/rdtFSkA6_normal.jpg" TargetMode="External"/><Relationship Id="rId515" Type="http://schemas.openxmlformats.org/officeDocument/2006/relationships/hyperlink" Target="http://twitter.com/Ks47656475/statuses/1239316229032226817" TargetMode="External"/><Relationship Id="rId516" Type="http://schemas.openxmlformats.org/officeDocument/2006/relationships/hyperlink" Target="http://pbs.twimg.com/profile_images/1227576564033998850/rdtFSkA6_normal.jpg" TargetMode="External"/><Relationship Id="rId517" Type="http://schemas.openxmlformats.org/officeDocument/2006/relationships/hyperlink" Target="http://twitter.com/Ks47656475/statuses/1239315789481680904" TargetMode="External"/><Relationship Id="rId518" Type="http://schemas.openxmlformats.org/officeDocument/2006/relationships/hyperlink" Target="http://pbs.twimg.com/profile_images/1227576564033998850/rdtFSkA6_normal.jpg" TargetMode="External"/><Relationship Id="rId519" Type="http://schemas.openxmlformats.org/officeDocument/2006/relationships/hyperlink" Target="http://twitter.com/Ks47656475/statuses/1239311782654742529" TargetMode="External"/><Relationship Id="rId520" Type="http://schemas.openxmlformats.org/officeDocument/2006/relationships/hyperlink" Target="http://pbs.twimg.com/profile_images/1227576564033998850/rdtFSkA6_normal.jpg" TargetMode="External"/><Relationship Id="rId521" Type="http://schemas.openxmlformats.org/officeDocument/2006/relationships/hyperlink" Target="http://twitter.com/Ks47656475/statuses/1239311416395522048" TargetMode="External"/><Relationship Id="rId522" Type="http://schemas.openxmlformats.org/officeDocument/2006/relationships/hyperlink" Target="http://pbs.twimg.com/profile_images/1227576564033998850/rdtFSkA6_normal.jpg" TargetMode="External"/><Relationship Id="rId523" Type="http://schemas.openxmlformats.org/officeDocument/2006/relationships/hyperlink" Target="http://twitter.com/Ks47656475/statuses/1239311145049174016" TargetMode="External"/><Relationship Id="rId524" Type="http://schemas.openxmlformats.org/officeDocument/2006/relationships/hyperlink" Target="http://pbs.twimg.com/profile_images/1227576564033998850/rdtFSkA6_normal.jpg" TargetMode="External"/><Relationship Id="rId525" Type="http://schemas.openxmlformats.org/officeDocument/2006/relationships/hyperlink" Target="http://twitter.com/Ks47656475/statuses/1239310881747611648" TargetMode="External"/><Relationship Id="rId526" Type="http://schemas.openxmlformats.org/officeDocument/2006/relationships/hyperlink" Target="http://pbs.twimg.com/profile_images/1227576564033998850/rdtFSkA6_normal.jpg" TargetMode="External"/><Relationship Id="rId527" Type="http://schemas.openxmlformats.org/officeDocument/2006/relationships/hyperlink" Target="http://twitter.com/Ks47656475/statuses/1239264780722098177" TargetMode="External"/><Relationship Id="rId528" Type="http://schemas.openxmlformats.org/officeDocument/2006/relationships/hyperlink" Target="http://pbs.twimg.com/profile_images/1227576564033998850/rdtFSkA6_normal.jpg" TargetMode="External"/><Relationship Id="rId529" Type="http://schemas.openxmlformats.org/officeDocument/2006/relationships/hyperlink" Target="http://twitter.com/Ks47656475/statuses/1239261225030164481" TargetMode="External"/><Relationship Id="rId530" Type="http://schemas.openxmlformats.org/officeDocument/2006/relationships/hyperlink" Target="http://pbs.twimg.com/profile_images/1227576564033998850/rdtFSkA6_normal.jpg" TargetMode="External"/><Relationship Id="rId531" Type="http://schemas.openxmlformats.org/officeDocument/2006/relationships/hyperlink" Target="http://twitter.com/Ks47656475/statuses/1239261066808492033" TargetMode="External"/><Relationship Id="rId532" Type="http://schemas.openxmlformats.org/officeDocument/2006/relationships/hyperlink" Target="http://pbs.twimg.com/profile_images/1227576564033998850/rdtFSkA6_normal.jpg" TargetMode="External"/><Relationship Id="rId533" Type="http://schemas.openxmlformats.org/officeDocument/2006/relationships/hyperlink" Target="http://twitter.com/Ks47656475/statuses/1239260806048632835" TargetMode="External"/><Relationship Id="rId534" Type="http://schemas.openxmlformats.org/officeDocument/2006/relationships/hyperlink" Target="http://pbs.twimg.com/profile_images/1227576564033998850/rdtFSkA6_normal.jpg" TargetMode="External"/><Relationship Id="rId535" Type="http://schemas.openxmlformats.org/officeDocument/2006/relationships/hyperlink" Target="http://twitter.com/Ks47656475/statuses/1239259974674636800" TargetMode="External"/><Relationship Id="rId536" Type="http://schemas.openxmlformats.org/officeDocument/2006/relationships/hyperlink" Target="http://pbs.twimg.com/profile_images/1227576564033998850/rdtFSkA6_normal.jpg" TargetMode="External"/><Relationship Id="rId537" Type="http://schemas.openxmlformats.org/officeDocument/2006/relationships/hyperlink" Target="http://twitter.com/Ks47656475/statuses/1239259827454517255" TargetMode="External"/><Relationship Id="rId538" Type="http://schemas.openxmlformats.org/officeDocument/2006/relationships/hyperlink" Target="http://pbs.twimg.com/profile_images/1227576564033998850/rdtFSkA6_normal.jpg" TargetMode="External"/><Relationship Id="rId539" Type="http://schemas.openxmlformats.org/officeDocument/2006/relationships/hyperlink" Target="http://twitter.com/Ks47656475/statuses/1239259525791784964" TargetMode="External"/><Relationship Id="rId540" Type="http://schemas.openxmlformats.org/officeDocument/2006/relationships/hyperlink" Target="http://pbs.twimg.com/profile_images/1227576564033998850/rdtFSkA6_normal.jpg" TargetMode="External"/><Relationship Id="rId541" Type="http://schemas.openxmlformats.org/officeDocument/2006/relationships/hyperlink" Target="http://twitter.com/Ks47656475/statuses/1239259359328243714" TargetMode="External"/><Relationship Id="rId542" Type="http://schemas.openxmlformats.org/officeDocument/2006/relationships/hyperlink" Target="http://pbs.twimg.com/profile_images/1227576564033998850/rdtFSkA6_normal.jpg" TargetMode="External"/><Relationship Id="rId543" Type="http://schemas.openxmlformats.org/officeDocument/2006/relationships/hyperlink" Target="http://twitter.com/Ks47656475/statuses/1239258555523444749" TargetMode="External"/><Relationship Id="rId544" Type="http://schemas.openxmlformats.org/officeDocument/2006/relationships/hyperlink" Target="http://pbs.twimg.com/profile_images/1227576564033998850/rdtFSkA6_normal.jpg" TargetMode="External"/><Relationship Id="rId545" Type="http://schemas.openxmlformats.org/officeDocument/2006/relationships/hyperlink" Target="http://twitter.com/Ks47656475/statuses/1239256102660964358" TargetMode="External"/><Relationship Id="rId546" Type="http://schemas.openxmlformats.org/officeDocument/2006/relationships/hyperlink" Target="http://pbs.twimg.com/profile_images/1227576564033998850/rdtFSkA6_normal.jpg" TargetMode="External"/><Relationship Id="rId547" Type="http://schemas.openxmlformats.org/officeDocument/2006/relationships/hyperlink" Target="http://twitter.com/Ks47656475/statuses/1239251208579284994" TargetMode="External"/><Relationship Id="rId548" Type="http://schemas.openxmlformats.org/officeDocument/2006/relationships/hyperlink" Target="http://pbs.twimg.com/profile_images/1227576564033998850/rdtFSkA6_normal.jpg" TargetMode="External"/><Relationship Id="rId549" Type="http://schemas.openxmlformats.org/officeDocument/2006/relationships/hyperlink" Target="http://twitter.com/Ks47656475/statuses/1239250831813337088" TargetMode="External"/><Relationship Id="rId550" Type="http://schemas.openxmlformats.org/officeDocument/2006/relationships/hyperlink" Target="http://pbs.twimg.com/profile_images/1227576564033998850/rdtFSkA6_normal.jpg" TargetMode="External"/><Relationship Id="rId551" Type="http://schemas.openxmlformats.org/officeDocument/2006/relationships/hyperlink" Target="http://twitter.com/Ks47656475/statuses/1239248935144882177" TargetMode="External"/><Relationship Id="rId552" Type="http://schemas.openxmlformats.org/officeDocument/2006/relationships/hyperlink" Target="http://pbs.twimg.com/profile_images/1227576564033998850/rdtFSkA6_normal.jpg" TargetMode="External"/><Relationship Id="rId553" Type="http://schemas.openxmlformats.org/officeDocument/2006/relationships/hyperlink" Target="http://twitter.com/Ks47656475/statuses/1239248652251664384" TargetMode="External"/><Relationship Id="rId554" Type="http://schemas.openxmlformats.org/officeDocument/2006/relationships/hyperlink" Target="http://pbs.twimg.com/profile_images/1227576564033998850/rdtFSkA6_normal.jpg" TargetMode="External"/><Relationship Id="rId555" Type="http://schemas.openxmlformats.org/officeDocument/2006/relationships/hyperlink" Target="http://twitter.com/Ks47656475/statuses/1239248194762166273" TargetMode="External"/><Relationship Id="rId556" Type="http://schemas.openxmlformats.org/officeDocument/2006/relationships/hyperlink" Target="http://pbs.twimg.com/profile_images/1227576564033998850/rdtFSkA6_normal.jpg" TargetMode="External"/><Relationship Id="rId557" Type="http://schemas.openxmlformats.org/officeDocument/2006/relationships/hyperlink" Target="http://twitter.com/Ks47656475/statuses/1239247706624872448" TargetMode="External"/><Relationship Id="rId558" Type="http://schemas.openxmlformats.org/officeDocument/2006/relationships/hyperlink" Target="http://pbs.twimg.com/profile_images/1227576564033998850/rdtFSkA6_normal.jpg" TargetMode="External"/><Relationship Id="rId559" Type="http://schemas.openxmlformats.org/officeDocument/2006/relationships/hyperlink" Target="http://twitter.com/Ks47656475/statuses/1239247406786641920" TargetMode="External"/><Relationship Id="rId560" Type="http://schemas.openxmlformats.org/officeDocument/2006/relationships/hyperlink" Target="http://pbs.twimg.com/profile_images/1227576564033998850/rdtFSkA6_normal.jpg" TargetMode="External"/><Relationship Id="rId561" Type="http://schemas.openxmlformats.org/officeDocument/2006/relationships/hyperlink" Target="http://twitter.com/Ks47656475/statuses/1239247147679260672" TargetMode="External"/><Relationship Id="rId562" Type="http://schemas.openxmlformats.org/officeDocument/2006/relationships/hyperlink" Target="http://pbs.twimg.com/profile_images/1227576564033998850/rdtFSkA6_normal.jpg" TargetMode="External"/><Relationship Id="rId563" Type="http://schemas.openxmlformats.org/officeDocument/2006/relationships/hyperlink" Target="http://twitter.com/Ks47656475/statuses/1239246909770010627" TargetMode="External"/><Relationship Id="rId564" Type="http://schemas.openxmlformats.org/officeDocument/2006/relationships/hyperlink" Target="http://pbs.twimg.com/profile_images/1227576564033998850/rdtFSkA6_normal.jpg" TargetMode="External"/><Relationship Id="rId565" Type="http://schemas.openxmlformats.org/officeDocument/2006/relationships/hyperlink" Target="http://twitter.com/Ks47656475/statuses/1239246353810763779" TargetMode="External"/><Relationship Id="rId566" Type="http://schemas.openxmlformats.org/officeDocument/2006/relationships/hyperlink" Target="http://pbs.twimg.com/profile_images/1227576564033998850/rdtFSkA6_normal.jpg" TargetMode="External"/><Relationship Id="rId567" Type="http://schemas.openxmlformats.org/officeDocument/2006/relationships/hyperlink" Target="http://twitter.com/Ks47656475/statuses/1239245937651875840" TargetMode="External"/><Relationship Id="rId568" Type="http://schemas.openxmlformats.org/officeDocument/2006/relationships/hyperlink" Target="http://pbs.twimg.com/profile_images/1227576564033998850/rdtFSkA6_normal.jpg" TargetMode="External"/><Relationship Id="rId569" Type="http://schemas.openxmlformats.org/officeDocument/2006/relationships/hyperlink" Target="http://twitter.com/Ks47656475/statuses/1239245535162306560" TargetMode="External"/><Relationship Id="rId570" Type="http://schemas.openxmlformats.org/officeDocument/2006/relationships/hyperlink" Target="http://pbs.twimg.com/profile_images/1227576564033998850/rdtFSkA6_normal.jpg" TargetMode="External"/><Relationship Id="rId571" Type="http://schemas.openxmlformats.org/officeDocument/2006/relationships/hyperlink" Target="http://twitter.com/Ks47656475/statuses/1239245345957216256" TargetMode="External"/><Relationship Id="rId572" Type="http://schemas.openxmlformats.org/officeDocument/2006/relationships/hyperlink" Target="http://pbs.twimg.com/profile_images/1227576564033998850/rdtFSkA6_normal.jpg" TargetMode="External"/><Relationship Id="rId573" Type="http://schemas.openxmlformats.org/officeDocument/2006/relationships/hyperlink" Target="http://twitter.com/Ks47656475/statuses/1239245135357136896" TargetMode="External"/><Relationship Id="rId574" Type="http://schemas.openxmlformats.org/officeDocument/2006/relationships/hyperlink" Target="http://pbs.twimg.com/profile_images/1227576564033998850/rdtFSkA6_normal.jpg" TargetMode="External"/><Relationship Id="rId575" Type="http://schemas.openxmlformats.org/officeDocument/2006/relationships/hyperlink" Target="http://twitter.com/Ks47656475/statuses/1239244913444900870" TargetMode="External"/><Relationship Id="rId576" Type="http://schemas.openxmlformats.org/officeDocument/2006/relationships/hyperlink" Target="http://pbs.twimg.com/profile_images/1227576564033998850/rdtFSkA6_normal.jpg" TargetMode="External"/><Relationship Id="rId577" Type="http://schemas.openxmlformats.org/officeDocument/2006/relationships/hyperlink" Target="http://twitter.com/Ks47656475/statuses/1239244532132298752" TargetMode="External"/><Relationship Id="rId578" Type="http://schemas.openxmlformats.org/officeDocument/2006/relationships/hyperlink" Target="http://pbs.twimg.com/profile_images/1227576564033998850/rdtFSkA6_normal.jpg" TargetMode="External"/><Relationship Id="rId579" Type="http://schemas.openxmlformats.org/officeDocument/2006/relationships/hyperlink" Target="http://twitter.com/Ks47656475/statuses/1239226091526672386" TargetMode="External"/><Relationship Id="rId580" Type="http://schemas.openxmlformats.org/officeDocument/2006/relationships/hyperlink" Target="http://pbs.twimg.com/profile_images/1227576564033998850/rdtFSkA6_normal.jpg" TargetMode="External"/><Relationship Id="rId581" Type="http://schemas.openxmlformats.org/officeDocument/2006/relationships/hyperlink" Target="http://twitter.com/Ks47656475/statuses/1239225964007129089" TargetMode="External"/><Relationship Id="rId582" Type="http://schemas.openxmlformats.org/officeDocument/2006/relationships/hyperlink" Target="http://pbs.twimg.com/profile_images/1227576564033998850/rdtFSkA6_normal.jpg" TargetMode="External"/><Relationship Id="rId583" Type="http://schemas.openxmlformats.org/officeDocument/2006/relationships/hyperlink" Target="http://twitter.com/Ks47656475/statuses/1239205490409836546" TargetMode="External"/><Relationship Id="rId584" Type="http://schemas.openxmlformats.org/officeDocument/2006/relationships/hyperlink" Target="http://pbs.twimg.com/profile_images/1227576564033998850/rdtFSkA6_normal.jpg" TargetMode="External"/><Relationship Id="rId585" Type="http://schemas.openxmlformats.org/officeDocument/2006/relationships/hyperlink" Target="http://twitter.com/Ks47656475/statuses/1239202207096061952" TargetMode="External"/><Relationship Id="rId586" Type="http://schemas.openxmlformats.org/officeDocument/2006/relationships/hyperlink" Target="http://pbs.twimg.com/profile_images/1227576564033998850/rdtFSkA6_normal.jpg" TargetMode="External"/><Relationship Id="rId587" Type="http://schemas.openxmlformats.org/officeDocument/2006/relationships/hyperlink" Target="http://twitter.com/Ks47656475/statuses/1239202045644734465" TargetMode="External"/><Relationship Id="rId588" Type="http://schemas.openxmlformats.org/officeDocument/2006/relationships/hyperlink" Target="http://pbs.twimg.com/profile_images/1227576564033998850/rdtFSkA6_normal.jpg" TargetMode="External"/><Relationship Id="rId589" Type="http://schemas.openxmlformats.org/officeDocument/2006/relationships/hyperlink" Target="http://twitter.com/Ks47656475/statuses/1239201913490546689" TargetMode="External"/><Relationship Id="rId590" Type="http://schemas.openxmlformats.org/officeDocument/2006/relationships/hyperlink" Target="http://pbs.twimg.com/profile_images/1227576564033998850/rdtFSkA6_normal.jpg" TargetMode="External"/><Relationship Id="rId591" Type="http://schemas.openxmlformats.org/officeDocument/2006/relationships/hyperlink" Target="http://twitter.com/Ks47656475/statuses/1239201876350033920" TargetMode="External"/><Relationship Id="rId592" Type="http://schemas.openxmlformats.org/officeDocument/2006/relationships/hyperlink" Target="http://pbs.twimg.com/profile_images/1227576564033998850/rdtFSkA6_normal.jpg" TargetMode="External"/><Relationship Id="rId593" Type="http://schemas.openxmlformats.org/officeDocument/2006/relationships/hyperlink" Target="http://twitter.com/Ks47656475/statuses/1239201142145417216" TargetMode="External"/><Relationship Id="rId594" Type="http://schemas.openxmlformats.org/officeDocument/2006/relationships/hyperlink" Target="http://pbs.twimg.com/profile_images/1227576564033998850/rdtFSkA6_normal.jpg" TargetMode="External"/><Relationship Id="rId595" Type="http://schemas.openxmlformats.org/officeDocument/2006/relationships/hyperlink" Target="http://twitter.com/Ks47656475/statuses/1239179247815704577" TargetMode="External"/><Relationship Id="rId596" Type="http://schemas.openxmlformats.org/officeDocument/2006/relationships/hyperlink" Target="http://pbs.twimg.com/profile_images/1227576564033998850/rdtFSkA6_normal.jpg" TargetMode="External"/><Relationship Id="rId597" Type="http://schemas.openxmlformats.org/officeDocument/2006/relationships/hyperlink" Target="http://twitter.com/Ks47656475/statuses/1239176098052792321" TargetMode="External"/><Relationship Id="rId598" Type="http://schemas.openxmlformats.org/officeDocument/2006/relationships/hyperlink" Target="http://pbs.twimg.com/profile_images/1227576564033998850/rdtFSkA6_normal.jpg" TargetMode="External"/><Relationship Id="rId599" Type="http://schemas.openxmlformats.org/officeDocument/2006/relationships/hyperlink" Target="http://twitter.com/Ks47656475/statuses/1239175705772077057" TargetMode="External"/><Relationship Id="rId600" Type="http://schemas.openxmlformats.org/officeDocument/2006/relationships/hyperlink" Target="http://pbs.twimg.com/profile_images/1227576564033998850/rdtFSkA6_normal.jpg" TargetMode="External"/><Relationship Id="rId601" Type="http://schemas.openxmlformats.org/officeDocument/2006/relationships/hyperlink" Target="http://twitter.com/Ks47656475/statuses/1239175086080495617" TargetMode="External"/><Relationship Id="rId602" Type="http://schemas.openxmlformats.org/officeDocument/2006/relationships/hyperlink" Target="http://pbs.twimg.com/profile_images/1227576564033998850/rdtFSkA6_normal.jpg" TargetMode="External"/><Relationship Id="rId603" Type="http://schemas.openxmlformats.org/officeDocument/2006/relationships/hyperlink" Target="http://twitter.com/Ks47656475/statuses/1239174521619390466" TargetMode="External"/><Relationship Id="rId604" Type="http://schemas.openxmlformats.org/officeDocument/2006/relationships/hyperlink" Target="http://pbs.twimg.com/profile_images/1227576564033998850/rdtFSkA6_normal.jpg" TargetMode="External"/><Relationship Id="rId605" Type="http://schemas.openxmlformats.org/officeDocument/2006/relationships/hyperlink" Target="http://twitter.com/Ks47656475/statuses/1239174370960060417" TargetMode="External"/><Relationship Id="rId606" Type="http://schemas.openxmlformats.org/officeDocument/2006/relationships/hyperlink" Target="http://pbs.twimg.com/profile_images/1227576564033998850/rdtFSkA6_normal.jpg" TargetMode="External"/><Relationship Id="rId607" Type="http://schemas.openxmlformats.org/officeDocument/2006/relationships/hyperlink" Target="http://twitter.com/Ks47656475/statuses/1239137071773765642" TargetMode="External"/><Relationship Id="rId608" Type="http://schemas.openxmlformats.org/officeDocument/2006/relationships/hyperlink" Target="http://pbs.twimg.com/profile_images/1227576564033998850/rdtFSkA6_normal.jpg" TargetMode="External"/><Relationship Id="rId609" Type="http://schemas.openxmlformats.org/officeDocument/2006/relationships/hyperlink" Target="http://twitter.com/Ks47656475/statuses/1239089075073748992" TargetMode="External"/><Relationship Id="rId610" Type="http://schemas.openxmlformats.org/officeDocument/2006/relationships/hyperlink" Target="http://pbs.twimg.com/profile_images/1227576564033998850/rdtFSkA6_normal.jpg" TargetMode="External"/><Relationship Id="rId611" Type="http://schemas.openxmlformats.org/officeDocument/2006/relationships/hyperlink" Target="http://twitter.com/Ks47656475/statuses/1239083028942594048" TargetMode="External"/><Relationship Id="rId612" Type="http://schemas.openxmlformats.org/officeDocument/2006/relationships/hyperlink" Target="http://pbs.twimg.com/profile_images/1227576564033998850/rdtFSkA6_normal.jpg" TargetMode="External"/><Relationship Id="rId613" Type="http://schemas.openxmlformats.org/officeDocument/2006/relationships/hyperlink" Target="http://twitter.com/Ks47656475/statuses/1239082621407301632" TargetMode="External"/><Relationship Id="rId614" Type="http://schemas.openxmlformats.org/officeDocument/2006/relationships/hyperlink" Target="http://pbs.twimg.com/profile_images/1227576564033998850/rdtFSkA6_normal.jpg" TargetMode="External"/><Relationship Id="rId615" Type="http://schemas.openxmlformats.org/officeDocument/2006/relationships/hyperlink" Target="http://twitter.com/Ks47656475/statuses/1238998788657864704" TargetMode="External"/><Relationship Id="rId616" Type="http://schemas.openxmlformats.org/officeDocument/2006/relationships/hyperlink" Target="http://pbs.twimg.com/profile_images/1227576564033998850/rdtFSkA6_normal.jpg" TargetMode="External"/><Relationship Id="rId617" Type="http://schemas.openxmlformats.org/officeDocument/2006/relationships/hyperlink" Target="http://twitter.com/Ks47656475/statuses/1238995681899089921" TargetMode="External"/><Relationship Id="rId618" Type="http://schemas.openxmlformats.org/officeDocument/2006/relationships/hyperlink" Target="http://pbs.twimg.com/profile_images/1227576564033998850/rdtFSkA6_normal.jpg" TargetMode="External"/><Relationship Id="rId619" Type="http://schemas.openxmlformats.org/officeDocument/2006/relationships/hyperlink" Target="http://twitter.com/Ks47656475/statuses/1238934476824207360" TargetMode="External"/><Relationship Id="rId620" Type="http://schemas.openxmlformats.org/officeDocument/2006/relationships/hyperlink" Target="http://pbs.twimg.com/profile_images/1227576564033998850/rdtFSkA6_normal.jpg" TargetMode="External"/><Relationship Id="rId621" Type="http://schemas.openxmlformats.org/officeDocument/2006/relationships/hyperlink" Target="http://twitter.com/Ks47656475/statuses/1238930933392257029" TargetMode="External"/><Relationship Id="rId622" Type="http://schemas.openxmlformats.org/officeDocument/2006/relationships/hyperlink" Target="http://pbs.twimg.com/profile_images/1227576564033998850/rdtFSkA6_normal.jpg" TargetMode="External"/><Relationship Id="rId623" Type="http://schemas.openxmlformats.org/officeDocument/2006/relationships/hyperlink" Target="http://twitter.com/Ks47656475/statuses/1238930692299464705" TargetMode="External"/><Relationship Id="rId624" Type="http://schemas.openxmlformats.org/officeDocument/2006/relationships/hyperlink" Target="http://pbs.twimg.com/profile_images/1227576564033998850/rdtFSkA6_normal.jpg" TargetMode="External"/><Relationship Id="rId625" Type="http://schemas.openxmlformats.org/officeDocument/2006/relationships/hyperlink" Target="http://twitter.com/Ks47656475/statuses/1238930202656456704" TargetMode="External"/><Relationship Id="rId626" Type="http://schemas.openxmlformats.org/officeDocument/2006/relationships/hyperlink" Target="http://pbs.twimg.com/profile_images/1227576564033998850/rdtFSkA6_normal.jpg" TargetMode="External"/><Relationship Id="rId627" Type="http://schemas.openxmlformats.org/officeDocument/2006/relationships/hyperlink" Target="http://twitter.com/Ks47656475/statuses/1238914170722160649" TargetMode="External"/><Relationship Id="rId628" Type="http://schemas.openxmlformats.org/officeDocument/2006/relationships/hyperlink" Target="http://pbs.twimg.com/profile_images/1227576564033998850/rdtFSkA6_normal.jpg" TargetMode="External"/><Relationship Id="rId629" Type="http://schemas.openxmlformats.org/officeDocument/2006/relationships/hyperlink" Target="http://twitter.com/Ks47656475/statuses/1238911625610092545" TargetMode="External"/><Relationship Id="rId630" Type="http://schemas.openxmlformats.org/officeDocument/2006/relationships/hyperlink" Target="http://pbs.twimg.com/profile_images/1227576564033998850/rdtFSkA6_normal.jpg" TargetMode="External"/><Relationship Id="rId631" Type="http://schemas.openxmlformats.org/officeDocument/2006/relationships/hyperlink" Target="http://twitter.com/Ks47656475/statuses/1238905569416818688" TargetMode="External"/><Relationship Id="rId632" Type="http://schemas.openxmlformats.org/officeDocument/2006/relationships/hyperlink" Target="http://pbs.twimg.com/profile_images/1227576564033998850/rdtFSkA6_normal.jpg" TargetMode="External"/><Relationship Id="rId633" Type="http://schemas.openxmlformats.org/officeDocument/2006/relationships/hyperlink" Target="http://twitter.com/Ks47656475/statuses/1238905225551007747" TargetMode="External"/><Relationship Id="rId634" Type="http://schemas.openxmlformats.org/officeDocument/2006/relationships/hyperlink" Target="http://pbs.twimg.com/profile_images/1227576564033998850/rdtFSkA6_normal.jpg" TargetMode="External"/><Relationship Id="rId635" Type="http://schemas.openxmlformats.org/officeDocument/2006/relationships/hyperlink" Target="http://twitter.com/Ks47656475/statuses/1238904722599411714" TargetMode="External"/><Relationship Id="rId636" Type="http://schemas.openxmlformats.org/officeDocument/2006/relationships/hyperlink" Target="http://pbs.twimg.com/profile_images/1227576564033998850/rdtFSkA6_normal.jpg" TargetMode="External"/><Relationship Id="rId637" Type="http://schemas.openxmlformats.org/officeDocument/2006/relationships/hyperlink" Target="http://twitter.com/Ks47656475/statuses/1238902883921387520" TargetMode="External"/><Relationship Id="rId638" Type="http://schemas.openxmlformats.org/officeDocument/2006/relationships/hyperlink" Target="http://pbs.twimg.com/profile_images/1227576564033998850/rdtFSkA6_normal.jpg" TargetMode="External"/><Relationship Id="rId639" Type="http://schemas.openxmlformats.org/officeDocument/2006/relationships/hyperlink" Target="http://twitter.com/Ks47656475/statuses/1238874835142524930" TargetMode="External"/><Relationship Id="rId640" Type="http://schemas.openxmlformats.org/officeDocument/2006/relationships/hyperlink" Target="http://pbs.twimg.com/profile_images/1227576564033998850/rdtFSkA6_normal.jpg" TargetMode="External"/><Relationship Id="rId641" Type="http://schemas.openxmlformats.org/officeDocument/2006/relationships/hyperlink" Target="http://twitter.com/Ks47656475/statuses/1238874713931362304" TargetMode="External"/><Relationship Id="rId642" Type="http://schemas.openxmlformats.org/officeDocument/2006/relationships/hyperlink" Target="http://pbs.twimg.com/profile_images/1227576564033998850/rdtFSkA6_normal.jpg" TargetMode="External"/><Relationship Id="rId643" Type="http://schemas.openxmlformats.org/officeDocument/2006/relationships/hyperlink" Target="http://twitter.com/Ks47656475/statuses/1238855054569996289" TargetMode="External"/><Relationship Id="rId644" Type="http://schemas.openxmlformats.org/officeDocument/2006/relationships/hyperlink" Target="http://pbs.twimg.com/profile_images/1227576564033998850/rdtFSkA6_normal.jpg" TargetMode="External"/><Relationship Id="rId645" Type="http://schemas.openxmlformats.org/officeDocument/2006/relationships/hyperlink" Target="http://twitter.com/Ks47656475/statuses/1238851556197437441" TargetMode="External"/><Relationship Id="rId646" Type="http://schemas.openxmlformats.org/officeDocument/2006/relationships/hyperlink" Target="http://pbs.twimg.com/profile_images/1227576564033998850/rdtFSkA6_normal.jpg" TargetMode="External"/><Relationship Id="rId647" Type="http://schemas.openxmlformats.org/officeDocument/2006/relationships/hyperlink" Target="http://twitter.com/Ks47656475/statuses/1238845490369830912" TargetMode="External"/><Relationship Id="rId648" Type="http://schemas.openxmlformats.org/officeDocument/2006/relationships/hyperlink" Target="http://pbs.twimg.com/profile_images/1227576564033998850/rdtFSkA6_normal.jpg" TargetMode="External"/><Relationship Id="rId649" Type="http://schemas.openxmlformats.org/officeDocument/2006/relationships/hyperlink" Target="http://twitter.com/Ks47656475/statuses/1238845239617519618" TargetMode="External"/><Relationship Id="rId650" Type="http://schemas.openxmlformats.org/officeDocument/2006/relationships/hyperlink" Target="http://pbs.twimg.com/profile_images/1227576564033998850/rdtFSkA6_normal.jpg" TargetMode="External"/><Relationship Id="rId651" Type="http://schemas.openxmlformats.org/officeDocument/2006/relationships/hyperlink" Target="http://twitter.com/Ks47656475/statuses/1238760329745780736" TargetMode="External"/><Relationship Id="rId652" Type="http://schemas.openxmlformats.org/officeDocument/2006/relationships/hyperlink" Target="http://pbs.twimg.com/profile_images/1227576564033998850/rdtFSkA6_normal.jpg" TargetMode="External"/><Relationship Id="rId653" Type="http://schemas.openxmlformats.org/officeDocument/2006/relationships/hyperlink" Target="http://twitter.com/Ks47656475/statuses/1238760056948002816" TargetMode="External"/><Relationship Id="rId654" Type="http://schemas.openxmlformats.org/officeDocument/2006/relationships/hyperlink" Target="http://pbs.twimg.com/profile_images/1227576564033998850/rdtFSkA6_normal.jpg" TargetMode="External"/><Relationship Id="rId655" Type="http://schemas.openxmlformats.org/officeDocument/2006/relationships/hyperlink" Target="http://twitter.com/Ks47656475/statuses/1238759497457381376" TargetMode="External"/><Relationship Id="rId656" Type="http://schemas.openxmlformats.org/officeDocument/2006/relationships/hyperlink" Target="http://pbs.twimg.com/profile_images/1227576564033998850/rdtFSkA6_normal.jpg" TargetMode="External"/><Relationship Id="rId657" Type="http://schemas.openxmlformats.org/officeDocument/2006/relationships/hyperlink" Target="http://twitter.com/Ks47656475/statuses/1238759497457381376" TargetMode="External"/>
</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33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453125" defaultRowHeight="15.75" zeroHeight="false" outlineLevelRow="0" outlineLevelCol="0"/>
  <cols>
    <col collapsed="false" customWidth="true" hidden="false" outlineLevel="0" max="1" min="1" style="0" width="5.7"/>
    <col collapsed="false" customWidth="true" hidden="false" outlineLevel="0" max="3" min="3" style="0" width="48.01"/>
  </cols>
  <sheetData>
    <row r="1" customFormat="false" ht="15.75" hidden="false" customHeight="false" outlineLevel="0" collapsed="false">
      <c r="A1" s="1" t="s">
        <v>0</v>
      </c>
      <c r="B1" s="2" t="s">
        <v>1</v>
      </c>
      <c r="C1" s="3" t="s">
        <v>2</v>
      </c>
      <c r="D1" s="2" t="s">
        <v>3</v>
      </c>
      <c r="E1" s="4" t="s">
        <v>4</v>
      </c>
      <c r="F1" s="2" t="s">
        <v>5</v>
      </c>
      <c r="G1" s="2" t="s">
        <v>6</v>
      </c>
      <c r="H1" s="2" t="s">
        <v>7</v>
      </c>
      <c r="I1" s="2" t="s">
        <v>8</v>
      </c>
      <c r="J1" s="2" t="s">
        <v>9</v>
      </c>
      <c r="K1" s="2" t="s">
        <v>10</v>
      </c>
      <c r="L1" s="2" t="s">
        <v>11</v>
      </c>
      <c r="M1" s="2" t="s">
        <v>12</v>
      </c>
      <c r="N1" s="2" t="s">
        <v>13</v>
      </c>
      <c r="O1" s="2" t="s">
        <v>14</v>
      </c>
      <c r="P1" s="2" t="s">
        <v>15</v>
      </c>
      <c r="Q1" s="2" t="s">
        <v>16</v>
      </c>
      <c r="R1" s="2" t="s">
        <v>17</v>
      </c>
    </row>
    <row r="2" customFormat="false" ht="15.75" hidden="false" customHeight="false" outlineLevel="0" collapsed="false">
      <c r="A2" s="1" t="s">
        <v>18</v>
      </c>
      <c r="B2" s="2" t="s">
        <v>19</v>
      </c>
      <c r="C2" s="3" t="s">
        <v>20</v>
      </c>
      <c r="D2" s="2" t="s">
        <v>21</v>
      </c>
      <c r="E2" s="4" t="n">
        <v>43912.1651273148</v>
      </c>
      <c r="F2" s="2"/>
      <c r="G2" s="2"/>
      <c r="H2" s="2" t="s">
        <v>22</v>
      </c>
      <c r="I2" s="2" t="s">
        <v>23</v>
      </c>
      <c r="J2" s="2" t="s">
        <v>24</v>
      </c>
      <c r="K2" s="2" t="s">
        <v>25</v>
      </c>
      <c r="L2" s="2" t="s">
        <v>26</v>
      </c>
      <c r="M2" s="5" t="s">
        <v>27</v>
      </c>
      <c r="N2" s="2" t="n">
        <v>26</v>
      </c>
      <c r="O2" s="2" t="n">
        <v>80</v>
      </c>
      <c r="P2" s="2"/>
      <c r="Q2" s="5" t="s">
        <v>28</v>
      </c>
      <c r="R2" s="2" t="s">
        <v>29</v>
      </c>
    </row>
    <row r="3" customFormat="false" ht="15.75" hidden="false" customHeight="false" outlineLevel="0" collapsed="false">
      <c r="A3" s="1" t="s">
        <v>30</v>
      </c>
      <c r="B3" s="2" t="s">
        <v>19</v>
      </c>
      <c r="C3" s="3" t="s">
        <v>31</v>
      </c>
      <c r="D3" s="2" t="s">
        <v>32</v>
      </c>
      <c r="E3" s="4" t="n">
        <v>43912.1576388889</v>
      </c>
      <c r="F3" s="2"/>
      <c r="G3" s="2"/>
      <c r="H3" s="2" t="s">
        <v>33</v>
      </c>
      <c r="I3" s="2" t="s">
        <v>34</v>
      </c>
      <c r="J3" s="2" t="s">
        <v>24</v>
      </c>
      <c r="K3" s="2" t="s">
        <v>35</v>
      </c>
      <c r="L3" s="2" t="s">
        <v>26</v>
      </c>
      <c r="M3" s="5" t="s">
        <v>27</v>
      </c>
      <c r="N3" s="2" t="n">
        <v>26</v>
      </c>
      <c r="O3" s="2" t="n">
        <v>80</v>
      </c>
      <c r="P3" s="2"/>
      <c r="Q3" s="5" t="s">
        <v>36</v>
      </c>
      <c r="R3" s="2" t="s">
        <v>37</v>
      </c>
    </row>
    <row r="4" customFormat="false" ht="15.75" hidden="false" customHeight="false" outlineLevel="0" collapsed="false">
      <c r="A4" s="1" t="s">
        <v>38</v>
      </c>
      <c r="B4" s="2" t="s">
        <v>19</v>
      </c>
      <c r="C4" s="3" t="s">
        <v>39</v>
      </c>
      <c r="D4" s="2" t="s">
        <v>40</v>
      </c>
      <c r="E4" s="4" t="n">
        <v>43912.1429513889</v>
      </c>
      <c r="F4" s="2"/>
      <c r="G4" s="2"/>
      <c r="H4" s="2"/>
      <c r="I4" s="2"/>
      <c r="J4" s="2" t="s">
        <v>24</v>
      </c>
      <c r="K4" s="2"/>
      <c r="L4" s="2" t="s">
        <v>26</v>
      </c>
      <c r="M4" s="5" t="s">
        <v>27</v>
      </c>
      <c r="N4" s="2" t="n">
        <v>26</v>
      </c>
      <c r="O4" s="2" t="n">
        <v>80</v>
      </c>
      <c r="P4" s="2"/>
      <c r="Q4" s="5" t="s">
        <v>41</v>
      </c>
      <c r="R4" s="2" t="s">
        <v>42</v>
      </c>
    </row>
    <row r="5" customFormat="false" ht="15.75" hidden="false" customHeight="false" outlineLevel="0" collapsed="false">
      <c r="A5" s="1" t="s">
        <v>43</v>
      </c>
      <c r="B5" s="2" t="s">
        <v>19</v>
      </c>
      <c r="C5" s="3" t="s">
        <v>44</v>
      </c>
      <c r="D5" s="2" t="s">
        <v>45</v>
      </c>
      <c r="E5" s="4" t="n">
        <v>43912.1416087963</v>
      </c>
      <c r="F5" s="2"/>
      <c r="G5" s="2"/>
      <c r="H5" s="2" t="s">
        <v>46</v>
      </c>
      <c r="I5" s="2" t="s">
        <v>47</v>
      </c>
      <c r="J5" s="2" t="s">
        <v>24</v>
      </c>
      <c r="K5" s="2" t="s">
        <v>48</v>
      </c>
      <c r="L5" s="2" t="s">
        <v>26</v>
      </c>
      <c r="M5" s="5" t="s">
        <v>27</v>
      </c>
      <c r="N5" s="2" t="n">
        <v>26</v>
      </c>
      <c r="O5" s="2" t="n">
        <v>80</v>
      </c>
      <c r="P5" s="2"/>
      <c r="Q5" s="5" t="s">
        <v>49</v>
      </c>
      <c r="R5" s="2" t="s">
        <v>50</v>
      </c>
    </row>
    <row r="6" customFormat="false" ht="15.75" hidden="false" customHeight="false" outlineLevel="0" collapsed="false">
      <c r="A6" s="1" t="s">
        <v>51</v>
      </c>
      <c r="B6" s="2" t="s">
        <v>19</v>
      </c>
      <c r="C6" s="3" t="s">
        <v>52</v>
      </c>
      <c r="D6" s="2" t="s">
        <v>53</v>
      </c>
      <c r="E6" s="4" t="n">
        <v>43912.1407523148</v>
      </c>
      <c r="F6" s="2"/>
      <c r="G6" s="2"/>
      <c r="H6" s="2" t="s">
        <v>54</v>
      </c>
      <c r="I6" s="2" t="s">
        <v>55</v>
      </c>
      <c r="J6" s="2" t="s">
        <v>24</v>
      </c>
      <c r="K6" s="2" t="s">
        <v>56</v>
      </c>
      <c r="L6" s="2" t="s">
        <v>26</v>
      </c>
      <c r="M6" s="5" t="s">
        <v>27</v>
      </c>
      <c r="N6" s="2" t="n">
        <v>26</v>
      </c>
      <c r="O6" s="2" t="n">
        <v>80</v>
      </c>
      <c r="P6" s="2"/>
      <c r="Q6" s="5" t="s">
        <v>57</v>
      </c>
      <c r="R6" s="2" t="s">
        <v>58</v>
      </c>
    </row>
    <row r="7" customFormat="false" ht="15.75" hidden="false" customHeight="false" outlineLevel="0" collapsed="false">
      <c r="A7" s="1" t="s">
        <v>59</v>
      </c>
      <c r="B7" s="2" t="s">
        <v>19</v>
      </c>
      <c r="C7" s="3" t="s">
        <v>60</v>
      </c>
      <c r="D7" s="2" t="s">
        <v>61</v>
      </c>
      <c r="E7" s="4" t="n">
        <v>43912.1377893519</v>
      </c>
      <c r="F7" s="2"/>
      <c r="G7" s="2"/>
      <c r="H7" s="2" t="s">
        <v>62</v>
      </c>
      <c r="I7" s="2" t="s">
        <v>63</v>
      </c>
      <c r="J7" s="2" t="s">
        <v>24</v>
      </c>
      <c r="K7" s="2" t="s">
        <v>64</v>
      </c>
      <c r="L7" s="2" t="s">
        <v>26</v>
      </c>
      <c r="M7" s="5" t="s">
        <v>27</v>
      </c>
      <c r="N7" s="2" t="n">
        <v>26</v>
      </c>
      <c r="O7" s="2" t="n">
        <v>80</v>
      </c>
      <c r="P7" s="2"/>
      <c r="Q7" s="5" t="s">
        <v>65</v>
      </c>
      <c r="R7" s="2" t="s">
        <v>66</v>
      </c>
    </row>
    <row r="8" customFormat="false" ht="15.75" hidden="false" customHeight="false" outlineLevel="0" collapsed="false">
      <c r="A8" s="1" t="s">
        <v>67</v>
      </c>
      <c r="B8" s="2" t="s">
        <v>19</v>
      </c>
      <c r="C8" s="3" t="s">
        <v>68</v>
      </c>
      <c r="D8" s="2" t="s">
        <v>69</v>
      </c>
      <c r="E8" s="4" t="n">
        <v>43912.1372685185</v>
      </c>
      <c r="F8" s="2"/>
      <c r="G8" s="2"/>
      <c r="H8" s="2"/>
      <c r="I8" s="2"/>
      <c r="J8" s="2" t="s">
        <v>24</v>
      </c>
      <c r="K8" s="2"/>
      <c r="L8" s="2" t="s">
        <v>26</v>
      </c>
      <c r="M8" s="5" t="s">
        <v>27</v>
      </c>
      <c r="N8" s="2" t="n">
        <v>26</v>
      </c>
      <c r="O8" s="2" t="n">
        <v>80</v>
      </c>
      <c r="P8" s="2"/>
      <c r="Q8" s="5" t="s">
        <v>70</v>
      </c>
      <c r="R8" s="2" t="s">
        <v>71</v>
      </c>
    </row>
    <row r="9" customFormat="false" ht="15.75" hidden="false" customHeight="false" outlineLevel="0" collapsed="false">
      <c r="A9" s="1" t="s">
        <v>72</v>
      </c>
      <c r="B9" s="2" t="s">
        <v>19</v>
      </c>
      <c r="C9" s="3" t="s">
        <v>73</v>
      </c>
      <c r="D9" s="2" t="s">
        <v>74</v>
      </c>
      <c r="E9" s="4" t="n">
        <v>43912.1365972222</v>
      </c>
      <c r="F9" s="2"/>
      <c r="G9" s="2"/>
      <c r="H9" s="2" t="s">
        <v>75</v>
      </c>
      <c r="I9" s="2" t="s">
        <v>76</v>
      </c>
      <c r="J9" s="2" t="s">
        <v>24</v>
      </c>
      <c r="K9" s="2" t="s">
        <v>77</v>
      </c>
      <c r="L9" s="2" t="s">
        <v>26</v>
      </c>
      <c r="M9" s="5" t="s">
        <v>27</v>
      </c>
      <c r="N9" s="2" t="n">
        <v>26</v>
      </c>
      <c r="O9" s="2" t="n">
        <v>80</v>
      </c>
      <c r="P9" s="2"/>
      <c r="Q9" s="5" t="s">
        <v>78</v>
      </c>
      <c r="R9" s="2" t="s">
        <v>79</v>
      </c>
    </row>
    <row r="10" customFormat="false" ht="15.75" hidden="false" customHeight="false" outlineLevel="0" collapsed="false">
      <c r="A10" s="1" t="s">
        <v>80</v>
      </c>
      <c r="B10" s="2" t="s">
        <v>19</v>
      </c>
      <c r="C10" s="3" t="s">
        <v>81</v>
      </c>
      <c r="D10" s="2" t="s">
        <v>82</v>
      </c>
      <c r="E10" s="4" t="n">
        <v>43912.1352430556</v>
      </c>
      <c r="F10" s="2"/>
      <c r="G10" s="2"/>
      <c r="H10" s="2" t="s">
        <v>83</v>
      </c>
      <c r="I10" s="2" t="s">
        <v>84</v>
      </c>
      <c r="J10" s="2" t="s">
        <v>24</v>
      </c>
      <c r="K10" s="2" t="s">
        <v>85</v>
      </c>
      <c r="L10" s="2" t="s">
        <v>26</v>
      </c>
      <c r="M10" s="5" t="s">
        <v>27</v>
      </c>
      <c r="N10" s="2" t="n">
        <v>26</v>
      </c>
      <c r="O10" s="2" t="n">
        <v>80</v>
      </c>
      <c r="P10" s="2"/>
      <c r="Q10" s="5" t="s">
        <v>86</v>
      </c>
      <c r="R10" s="2" t="s">
        <v>87</v>
      </c>
    </row>
    <row r="11" customFormat="false" ht="15.75" hidden="false" customHeight="false" outlineLevel="0" collapsed="false">
      <c r="A11" s="1" t="s">
        <v>88</v>
      </c>
      <c r="B11" s="2" t="s">
        <v>19</v>
      </c>
      <c r="C11" s="3" t="s">
        <v>89</v>
      </c>
      <c r="D11" s="2" t="s">
        <v>90</v>
      </c>
      <c r="E11" s="4" t="n">
        <v>43912.1328935185</v>
      </c>
      <c r="F11" s="2"/>
      <c r="G11" s="2"/>
      <c r="H11" s="2" t="s">
        <v>91</v>
      </c>
      <c r="I11" s="2" t="s">
        <v>92</v>
      </c>
      <c r="J11" s="2" t="s">
        <v>24</v>
      </c>
      <c r="K11" s="2" t="s">
        <v>93</v>
      </c>
      <c r="L11" s="2" t="s">
        <v>26</v>
      </c>
      <c r="M11" s="5" t="s">
        <v>27</v>
      </c>
      <c r="N11" s="2" t="n">
        <v>26</v>
      </c>
      <c r="O11" s="2" t="n">
        <v>80</v>
      </c>
      <c r="P11" s="2"/>
      <c r="Q11" s="5" t="s">
        <v>94</v>
      </c>
      <c r="R11" s="2" t="s">
        <v>95</v>
      </c>
    </row>
    <row r="12" customFormat="false" ht="15.75" hidden="false" customHeight="false" outlineLevel="0" collapsed="false">
      <c r="A12" s="1" t="s">
        <v>96</v>
      </c>
      <c r="B12" s="2" t="s">
        <v>19</v>
      </c>
      <c r="C12" s="3" t="s">
        <v>97</v>
      </c>
      <c r="D12" s="2" t="s">
        <v>98</v>
      </c>
      <c r="E12" s="4" t="n">
        <v>43912.1304976852</v>
      </c>
      <c r="F12" s="2"/>
      <c r="G12" s="2"/>
      <c r="H12" s="2"/>
      <c r="I12" s="2"/>
      <c r="J12" s="2" t="s">
        <v>24</v>
      </c>
      <c r="K12" s="2"/>
      <c r="L12" s="2" t="s">
        <v>26</v>
      </c>
      <c r="M12" s="5" t="s">
        <v>27</v>
      </c>
      <c r="N12" s="2" t="n">
        <v>26</v>
      </c>
      <c r="O12" s="2" t="n">
        <v>80</v>
      </c>
      <c r="P12" s="2"/>
      <c r="Q12" s="5" t="s">
        <v>99</v>
      </c>
      <c r="R12" s="2" t="s">
        <v>100</v>
      </c>
    </row>
    <row r="13" customFormat="false" ht="15.75" hidden="false" customHeight="false" outlineLevel="0" collapsed="false">
      <c r="A13" s="1" t="s">
        <v>101</v>
      </c>
      <c r="B13" s="2" t="s">
        <v>19</v>
      </c>
      <c r="C13" s="3" t="s">
        <v>102</v>
      </c>
      <c r="D13" s="2" t="s">
        <v>103</v>
      </c>
      <c r="E13" s="4" t="n">
        <v>43912.1278587963</v>
      </c>
      <c r="F13" s="2"/>
      <c r="G13" s="2"/>
      <c r="H13" s="2"/>
      <c r="I13" s="2"/>
      <c r="J13" s="2" t="s">
        <v>24</v>
      </c>
      <c r="K13" s="2"/>
      <c r="L13" s="2" t="s">
        <v>26</v>
      </c>
      <c r="M13" s="5" t="s">
        <v>27</v>
      </c>
      <c r="N13" s="2" t="n">
        <v>26</v>
      </c>
      <c r="O13" s="2" t="n">
        <v>80</v>
      </c>
      <c r="P13" s="2"/>
      <c r="Q13" s="5" t="s">
        <v>104</v>
      </c>
      <c r="R13" s="2" t="s">
        <v>105</v>
      </c>
    </row>
    <row r="14" customFormat="false" ht="15.75" hidden="false" customHeight="false" outlineLevel="0" collapsed="false">
      <c r="A14" s="1" t="s">
        <v>106</v>
      </c>
      <c r="B14" s="2" t="s">
        <v>19</v>
      </c>
      <c r="C14" s="3" t="s">
        <v>107</v>
      </c>
      <c r="D14" s="2" t="s">
        <v>108</v>
      </c>
      <c r="E14" s="4" t="n">
        <v>43912.1271875</v>
      </c>
      <c r="F14" s="2"/>
      <c r="G14" s="2"/>
      <c r="H14" s="2"/>
      <c r="I14" s="2"/>
      <c r="J14" s="2" t="s">
        <v>24</v>
      </c>
      <c r="K14" s="2"/>
      <c r="L14" s="2" t="s">
        <v>26</v>
      </c>
      <c r="M14" s="5" t="s">
        <v>27</v>
      </c>
      <c r="N14" s="2" t="n">
        <v>26</v>
      </c>
      <c r="O14" s="2" t="n">
        <v>80</v>
      </c>
      <c r="P14" s="2"/>
      <c r="Q14" s="5" t="s">
        <v>109</v>
      </c>
      <c r="R14" s="2" t="s">
        <v>110</v>
      </c>
    </row>
    <row r="15" customFormat="false" ht="15.75" hidden="false" customHeight="false" outlineLevel="0" collapsed="false">
      <c r="A15" s="1" t="s">
        <v>111</v>
      </c>
      <c r="B15" s="2" t="s">
        <v>19</v>
      </c>
      <c r="C15" s="3" t="s">
        <v>112</v>
      </c>
      <c r="D15" s="2" t="s">
        <v>113</v>
      </c>
      <c r="E15" s="4" t="n">
        <v>43911.9310532407</v>
      </c>
      <c r="F15" s="2"/>
      <c r="G15" s="2"/>
      <c r="H15" s="2" t="s">
        <v>114</v>
      </c>
      <c r="I15" s="2" t="s">
        <v>115</v>
      </c>
      <c r="J15" s="2" t="s">
        <v>24</v>
      </c>
      <c r="K15" s="2" t="s">
        <v>116</v>
      </c>
      <c r="L15" s="2" t="s">
        <v>26</v>
      </c>
      <c r="M15" s="5" t="s">
        <v>27</v>
      </c>
      <c r="N15" s="2" t="n">
        <v>26</v>
      </c>
      <c r="O15" s="2" t="n">
        <v>80</v>
      </c>
      <c r="P15" s="2"/>
      <c r="Q15" s="5" t="s">
        <v>117</v>
      </c>
      <c r="R15" s="2" t="s">
        <v>118</v>
      </c>
    </row>
    <row r="16" customFormat="false" ht="15.75" hidden="false" customHeight="false" outlineLevel="0" collapsed="false">
      <c r="A16" s="1" t="s">
        <v>119</v>
      </c>
      <c r="B16" s="2" t="s">
        <v>19</v>
      </c>
      <c r="C16" s="3" t="s">
        <v>120</v>
      </c>
      <c r="D16" s="2" t="s">
        <v>121</v>
      </c>
      <c r="E16" s="4" t="n">
        <v>43911.921712963</v>
      </c>
      <c r="F16" s="2"/>
      <c r="G16" s="2"/>
      <c r="H16" s="2" t="s">
        <v>122</v>
      </c>
      <c r="I16" s="2" t="s">
        <v>123</v>
      </c>
      <c r="J16" s="2" t="s">
        <v>24</v>
      </c>
      <c r="K16" s="2" t="s">
        <v>124</v>
      </c>
      <c r="L16" s="2" t="s">
        <v>26</v>
      </c>
      <c r="M16" s="5" t="s">
        <v>27</v>
      </c>
      <c r="N16" s="2" t="n">
        <v>26</v>
      </c>
      <c r="O16" s="2" t="n">
        <v>80</v>
      </c>
      <c r="P16" s="2"/>
      <c r="Q16" s="5" t="s">
        <v>125</v>
      </c>
      <c r="R16" s="2" t="s">
        <v>126</v>
      </c>
    </row>
    <row r="17" customFormat="false" ht="15.75" hidden="false" customHeight="false" outlineLevel="0" collapsed="false">
      <c r="A17" s="1" t="s">
        <v>127</v>
      </c>
      <c r="B17" s="2" t="s">
        <v>19</v>
      </c>
      <c r="C17" s="3" t="s">
        <v>128</v>
      </c>
      <c r="D17" s="2" t="s">
        <v>129</v>
      </c>
      <c r="E17" s="4" t="n">
        <v>43911.9205555556</v>
      </c>
      <c r="F17" s="2"/>
      <c r="G17" s="2"/>
      <c r="H17" s="2" t="s">
        <v>114</v>
      </c>
      <c r="I17" s="2" t="s">
        <v>115</v>
      </c>
      <c r="J17" s="2" t="s">
        <v>24</v>
      </c>
      <c r="K17" s="2" t="s">
        <v>130</v>
      </c>
      <c r="L17" s="2" t="s">
        <v>26</v>
      </c>
      <c r="M17" s="5" t="s">
        <v>27</v>
      </c>
      <c r="N17" s="2" t="n">
        <v>26</v>
      </c>
      <c r="O17" s="2" t="n">
        <v>80</v>
      </c>
      <c r="P17" s="2"/>
      <c r="Q17" s="5" t="s">
        <v>131</v>
      </c>
      <c r="R17" s="2" t="s">
        <v>132</v>
      </c>
    </row>
    <row r="18" customFormat="false" ht="15.75" hidden="false" customHeight="false" outlineLevel="0" collapsed="false">
      <c r="A18" s="1" t="s">
        <v>133</v>
      </c>
      <c r="B18" s="2" t="s">
        <v>19</v>
      </c>
      <c r="C18" s="3" t="s">
        <v>134</v>
      </c>
      <c r="D18" s="2" t="s">
        <v>135</v>
      </c>
      <c r="E18" s="4" t="n">
        <v>43911.8813888889</v>
      </c>
      <c r="F18" s="2"/>
      <c r="G18" s="2"/>
      <c r="H18" s="2" t="s">
        <v>24</v>
      </c>
      <c r="I18" s="2" t="s">
        <v>19</v>
      </c>
      <c r="J18" s="2" t="s">
        <v>24</v>
      </c>
      <c r="K18" s="2" t="s">
        <v>136</v>
      </c>
      <c r="L18" s="2" t="s">
        <v>26</v>
      </c>
      <c r="M18" s="5" t="s">
        <v>27</v>
      </c>
      <c r="N18" s="2" t="n">
        <v>26</v>
      </c>
      <c r="O18" s="2" t="n">
        <v>80</v>
      </c>
      <c r="P18" s="2"/>
      <c r="Q18" s="5" t="s">
        <v>137</v>
      </c>
      <c r="R18" s="2" t="s">
        <v>138</v>
      </c>
    </row>
    <row r="19" customFormat="false" ht="15.75" hidden="false" customHeight="false" outlineLevel="0" collapsed="false">
      <c r="A19" s="1" t="s">
        <v>139</v>
      </c>
      <c r="B19" s="2" t="s">
        <v>19</v>
      </c>
      <c r="C19" s="3" t="s">
        <v>140</v>
      </c>
      <c r="D19" s="2" t="s">
        <v>141</v>
      </c>
      <c r="E19" s="4" t="n">
        <v>43911.8806712963</v>
      </c>
      <c r="F19" s="2"/>
      <c r="G19" s="2"/>
      <c r="H19" s="2"/>
      <c r="I19" s="2"/>
      <c r="J19" s="2" t="s">
        <v>24</v>
      </c>
      <c r="K19" s="2"/>
      <c r="L19" s="2" t="s">
        <v>26</v>
      </c>
      <c r="M19" s="5" t="s">
        <v>27</v>
      </c>
      <c r="N19" s="2" t="n">
        <v>26</v>
      </c>
      <c r="O19" s="2" t="n">
        <v>80</v>
      </c>
      <c r="P19" s="2"/>
      <c r="Q19" s="5" t="s">
        <v>142</v>
      </c>
      <c r="R19" s="2" t="s">
        <v>143</v>
      </c>
    </row>
    <row r="20" customFormat="false" ht="15.75" hidden="false" customHeight="false" outlineLevel="0" collapsed="false">
      <c r="A20" s="1" t="s">
        <v>144</v>
      </c>
      <c r="B20" s="2" t="s">
        <v>19</v>
      </c>
      <c r="C20" s="3" t="s">
        <v>145</v>
      </c>
      <c r="D20" s="2" t="s">
        <v>146</v>
      </c>
      <c r="E20" s="4" t="n">
        <v>43911.8799884259</v>
      </c>
      <c r="F20" s="2"/>
      <c r="G20" s="2"/>
      <c r="H20" s="2" t="s">
        <v>147</v>
      </c>
      <c r="I20" s="2" t="s">
        <v>148</v>
      </c>
      <c r="J20" s="2" t="s">
        <v>24</v>
      </c>
      <c r="K20" s="2" t="s">
        <v>149</v>
      </c>
      <c r="L20" s="2" t="s">
        <v>26</v>
      </c>
      <c r="M20" s="5" t="s">
        <v>27</v>
      </c>
      <c r="N20" s="2" t="n">
        <v>26</v>
      </c>
      <c r="O20" s="2" t="n">
        <v>80</v>
      </c>
      <c r="P20" s="2"/>
      <c r="Q20" s="5" t="s">
        <v>150</v>
      </c>
      <c r="R20" s="2" t="s">
        <v>151</v>
      </c>
    </row>
    <row r="21" customFormat="false" ht="15.75" hidden="false" customHeight="false" outlineLevel="0" collapsed="false">
      <c r="A21" s="1" t="s">
        <v>152</v>
      </c>
      <c r="B21" s="2" t="s">
        <v>19</v>
      </c>
      <c r="C21" s="3" t="s">
        <v>153</v>
      </c>
      <c r="D21" s="2" t="s">
        <v>154</v>
      </c>
      <c r="E21" s="4" t="n">
        <v>43911.878900463</v>
      </c>
      <c r="F21" s="2"/>
      <c r="G21" s="2"/>
      <c r="H21" s="2" t="s">
        <v>155</v>
      </c>
      <c r="I21" s="2" t="s">
        <v>156</v>
      </c>
      <c r="J21" s="2" t="s">
        <v>24</v>
      </c>
      <c r="K21" s="2" t="s">
        <v>157</v>
      </c>
      <c r="L21" s="2" t="s">
        <v>26</v>
      </c>
      <c r="M21" s="5" t="s">
        <v>27</v>
      </c>
      <c r="N21" s="2" t="n">
        <v>26</v>
      </c>
      <c r="O21" s="2" t="n">
        <v>80</v>
      </c>
      <c r="P21" s="2"/>
      <c r="Q21" s="5" t="s">
        <v>158</v>
      </c>
      <c r="R21" s="2" t="s">
        <v>159</v>
      </c>
    </row>
    <row r="22" customFormat="false" ht="15.75" hidden="false" customHeight="false" outlineLevel="0" collapsed="false">
      <c r="A22" s="1" t="s">
        <v>160</v>
      </c>
      <c r="B22" s="2" t="s">
        <v>19</v>
      </c>
      <c r="C22" s="3" t="s">
        <v>161</v>
      </c>
      <c r="D22" s="2" t="s">
        <v>162</v>
      </c>
      <c r="E22" s="4" t="n">
        <v>43911.8766319444</v>
      </c>
      <c r="F22" s="2"/>
      <c r="G22" s="2"/>
      <c r="H22" s="2"/>
      <c r="I22" s="2"/>
      <c r="J22" s="2" t="s">
        <v>24</v>
      </c>
      <c r="K22" s="2"/>
      <c r="L22" s="2" t="s">
        <v>26</v>
      </c>
      <c r="M22" s="5" t="s">
        <v>27</v>
      </c>
      <c r="N22" s="2" t="n">
        <v>26</v>
      </c>
      <c r="O22" s="2" t="n">
        <v>80</v>
      </c>
      <c r="P22" s="2"/>
      <c r="Q22" s="5" t="s">
        <v>163</v>
      </c>
      <c r="R22" s="2" t="s">
        <v>143</v>
      </c>
    </row>
    <row r="23" customFormat="false" ht="15.75" hidden="false" customHeight="false" outlineLevel="0" collapsed="false">
      <c r="A23" s="1" t="s">
        <v>164</v>
      </c>
      <c r="B23" s="2" t="s">
        <v>19</v>
      </c>
      <c r="C23" s="3" t="s">
        <v>165</v>
      </c>
      <c r="D23" s="2" t="s">
        <v>166</v>
      </c>
      <c r="E23" s="4" t="n">
        <v>43911.876412037</v>
      </c>
      <c r="F23" s="2"/>
      <c r="G23" s="2"/>
      <c r="H23" s="2"/>
      <c r="I23" s="2"/>
      <c r="J23" s="2" t="s">
        <v>24</v>
      </c>
      <c r="K23" s="2"/>
      <c r="L23" s="2" t="s">
        <v>26</v>
      </c>
      <c r="M23" s="5" t="s">
        <v>27</v>
      </c>
      <c r="N23" s="2" t="n">
        <v>26</v>
      </c>
      <c r="O23" s="2" t="n">
        <v>80</v>
      </c>
      <c r="P23" s="2"/>
      <c r="Q23" s="5" t="s">
        <v>167</v>
      </c>
      <c r="R23" s="2" t="s">
        <v>143</v>
      </c>
    </row>
    <row r="24" customFormat="false" ht="15.75" hidden="false" customHeight="false" outlineLevel="0" collapsed="false">
      <c r="A24" s="1" t="s">
        <v>168</v>
      </c>
      <c r="B24" s="2" t="s">
        <v>19</v>
      </c>
      <c r="C24" s="3" t="s">
        <v>169</v>
      </c>
      <c r="D24" s="2" t="s">
        <v>170</v>
      </c>
      <c r="E24" s="4" t="n">
        <v>43911.8762268519</v>
      </c>
      <c r="F24" s="2"/>
      <c r="G24" s="2"/>
      <c r="H24" s="2"/>
      <c r="I24" s="2"/>
      <c r="J24" s="2" t="s">
        <v>24</v>
      </c>
      <c r="K24" s="2"/>
      <c r="L24" s="2" t="s">
        <v>26</v>
      </c>
      <c r="M24" s="5" t="s">
        <v>27</v>
      </c>
      <c r="N24" s="2" t="n">
        <v>26</v>
      </c>
      <c r="O24" s="2" t="n">
        <v>80</v>
      </c>
      <c r="P24" s="2"/>
      <c r="Q24" s="5" t="s">
        <v>171</v>
      </c>
      <c r="R24" s="2" t="s">
        <v>143</v>
      </c>
    </row>
    <row r="25" customFormat="false" ht="15.75" hidden="false" customHeight="false" outlineLevel="0" collapsed="false">
      <c r="A25" s="1" t="s">
        <v>172</v>
      </c>
      <c r="B25" s="2" t="s">
        <v>19</v>
      </c>
      <c r="C25" s="3" t="s">
        <v>173</v>
      </c>
      <c r="D25" s="2" t="s">
        <v>174</v>
      </c>
      <c r="E25" s="4" t="n">
        <v>43911.8758333333</v>
      </c>
      <c r="F25" s="2"/>
      <c r="G25" s="2"/>
      <c r="H25" s="2"/>
      <c r="I25" s="2"/>
      <c r="J25" s="2" t="s">
        <v>24</v>
      </c>
      <c r="K25" s="2"/>
      <c r="L25" s="2" t="s">
        <v>26</v>
      </c>
      <c r="M25" s="5" t="s">
        <v>27</v>
      </c>
      <c r="N25" s="2" t="n">
        <v>26</v>
      </c>
      <c r="O25" s="2" t="n">
        <v>80</v>
      </c>
      <c r="P25" s="2"/>
      <c r="Q25" s="5" t="s">
        <v>175</v>
      </c>
      <c r="R25" s="2" t="s">
        <v>176</v>
      </c>
    </row>
    <row r="26" customFormat="false" ht="15.75" hidden="false" customHeight="false" outlineLevel="0" collapsed="false">
      <c r="A26" s="1" t="s">
        <v>177</v>
      </c>
      <c r="B26" s="2" t="s">
        <v>19</v>
      </c>
      <c r="C26" s="3" t="s">
        <v>178</v>
      </c>
      <c r="D26" s="2" t="s">
        <v>179</v>
      </c>
      <c r="E26" s="4" t="n">
        <v>43911.8755208333</v>
      </c>
      <c r="F26" s="2"/>
      <c r="G26" s="2"/>
      <c r="H26" s="2" t="s">
        <v>24</v>
      </c>
      <c r="I26" s="2" t="s">
        <v>19</v>
      </c>
      <c r="J26" s="2" t="s">
        <v>24</v>
      </c>
      <c r="K26" s="2" t="s">
        <v>180</v>
      </c>
      <c r="L26" s="2" t="s">
        <v>26</v>
      </c>
      <c r="M26" s="5" t="s">
        <v>27</v>
      </c>
      <c r="N26" s="2" t="n">
        <v>26</v>
      </c>
      <c r="O26" s="2" t="n">
        <v>80</v>
      </c>
      <c r="P26" s="2"/>
      <c r="Q26" s="5" t="s">
        <v>181</v>
      </c>
      <c r="R26" s="2" t="s">
        <v>182</v>
      </c>
    </row>
    <row r="27" customFormat="false" ht="15.75" hidden="false" customHeight="false" outlineLevel="0" collapsed="false">
      <c r="A27" s="1" t="s">
        <v>180</v>
      </c>
      <c r="B27" s="2" t="s">
        <v>19</v>
      </c>
      <c r="C27" s="3" t="s">
        <v>183</v>
      </c>
      <c r="D27" s="2" t="s">
        <v>184</v>
      </c>
      <c r="E27" s="4" t="n">
        <v>43911.8748726852</v>
      </c>
      <c r="F27" s="2"/>
      <c r="G27" s="2"/>
      <c r="H27" s="2" t="s">
        <v>24</v>
      </c>
      <c r="I27" s="2" t="s">
        <v>19</v>
      </c>
      <c r="J27" s="2" t="s">
        <v>24</v>
      </c>
      <c r="K27" s="2" t="s">
        <v>185</v>
      </c>
      <c r="L27" s="2" t="s">
        <v>26</v>
      </c>
      <c r="M27" s="5" t="s">
        <v>27</v>
      </c>
      <c r="N27" s="2" t="n">
        <v>26</v>
      </c>
      <c r="O27" s="2" t="n">
        <v>80</v>
      </c>
      <c r="P27" s="2"/>
      <c r="Q27" s="5" t="s">
        <v>186</v>
      </c>
      <c r="R27" s="2" t="s">
        <v>182</v>
      </c>
    </row>
    <row r="28" customFormat="false" ht="15.75" hidden="false" customHeight="false" outlineLevel="0" collapsed="false">
      <c r="A28" s="1" t="s">
        <v>187</v>
      </c>
      <c r="B28" s="2" t="s">
        <v>19</v>
      </c>
      <c r="C28" s="3" t="s">
        <v>188</v>
      </c>
      <c r="D28" s="2" t="s">
        <v>189</v>
      </c>
      <c r="E28" s="4" t="n">
        <v>43911.8744907407</v>
      </c>
      <c r="F28" s="2"/>
      <c r="G28" s="2"/>
      <c r="H28" s="2" t="s">
        <v>190</v>
      </c>
      <c r="I28" s="2" t="s">
        <v>191</v>
      </c>
      <c r="J28" s="2" t="s">
        <v>24</v>
      </c>
      <c r="K28" s="2" t="s">
        <v>192</v>
      </c>
      <c r="L28" s="2" t="s">
        <v>26</v>
      </c>
      <c r="M28" s="5" t="s">
        <v>27</v>
      </c>
      <c r="N28" s="2" t="n">
        <v>26</v>
      </c>
      <c r="O28" s="2" t="n">
        <v>80</v>
      </c>
      <c r="P28" s="2"/>
      <c r="Q28" s="5" t="s">
        <v>193</v>
      </c>
      <c r="R28" s="2" t="s">
        <v>194</v>
      </c>
    </row>
    <row r="29" customFormat="false" ht="15.75" hidden="false" customHeight="false" outlineLevel="0" collapsed="false">
      <c r="A29" s="1" t="s">
        <v>195</v>
      </c>
      <c r="B29" s="2" t="s">
        <v>19</v>
      </c>
      <c r="C29" s="3" t="s">
        <v>196</v>
      </c>
      <c r="D29" s="2" t="s">
        <v>197</v>
      </c>
      <c r="E29" s="4" t="n">
        <v>43911.873287037</v>
      </c>
      <c r="F29" s="2"/>
      <c r="G29" s="2"/>
      <c r="H29" s="2"/>
      <c r="I29" s="2"/>
      <c r="J29" s="2" t="s">
        <v>24</v>
      </c>
      <c r="K29" s="2"/>
      <c r="L29" s="2" t="s">
        <v>26</v>
      </c>
      <c r="M29" s="5" t="s">
        <v>27</v>
      </c>
      <c r="N29" s="2" t="n">
        <v>26</v>
      </c>
      <c r="O29" s="2" t="n">
        <v>80</v>
      </c>
      <c r="P29" s="2"/>
      <c r="Q29" s="5" t="s">
        <v>198</v>
      </c>
      <c r="R29" s="2" t="s">
        <v>42</v>
      </c>
    </row>
    <row r="30" customFormat="false" ht="15.75" hidden="false" customHeight="false" outlineLevel="0" collapsed="false">
      <c r="A30" s="1" t="s">
        <v>199</v>
      </c>
      <c r="B30" s="2" t="s">
        <v>19</v>
      </c>
      <c r="C30" s="3" t="s">
        <v>200</v>
      </c>
      <c r="D30" s="2" t="s">
        <v>201</v>
      </c>
      <c r="E30" s="4" t="n">
        <v>43911.8324652778</v>
      </c>
      <c r="F30" s="2"/>
      <c r="G30" s="2"/>
      <c r="H30" s="2" t="s">
        <v>202</v>
      </c>
      <c r="I30" s="2" t="s">
        <v>203</v>
      </c>
      <c r="J30" s="2" t="s">
        <v>24</v>
      </c>
      <c r="K30" s="2" t="s">
        <v>204</v>
      </c>
      <c r="L30" s="2" t="s">
        <v>26</v>
      </c>
      <c r="M30" s="5" t="s">
        <v>27</v>
      </c>
      <c r="N30" s="2" t="n">
        <v>26</v>
      </c>
      <c r="O30" s="2" t="n">
        <v>80</v>
      </c>
      <c r="P30" s="2"/>
      <c r="Q30" s="5" t="s">
        <v>205</v>
      </c>
      <c r="R30" s="2" t="s">
        <v>206</v>
      </c>
    </row>
    <row r="31" customFormat="false" ht="15.75" hidden="false" customHeight="false" outlineLevel="0" collapsed="false">
      <c r="A31" s="1" t="s">
        <v>207</v>
      </c>
      <c r="B31" s="2" t="s">
        <v>19</v>
      </c>
      <c r="C31" s="3" t="s">
        <v>208</v>
      </c>
      <c r="D31" s="2" t="s">
        <v>209</v>
      </c>
      <c r="E31" s="4" t="n">
        <v>43911.8136805556</v>
      </c>
      <c r="F31" s="2"/>
      <c r="G31" s="2"/>
      <c r="H31" s="2" t="s">
        <v>210</v>
      </c>
      <c r="I31" s="2" t="s">
        <v>211</v>
      </c>
      <c r="J31" s="2" t="s">
        <v>24</v>
      </c>
      <c r="K31" s="2" t="s">
        <v>212</v>
      </c>
      <c r="L31" s="2" t="s">
        <v>26</v>
      </c>
      <c r="M31" s="5" t="s">
        <v>27</v>
      </c>
      <c r="N31" s="2" t="n">
        <v>26</v>
      </c>
      <c r="O31" s="2" t="n">
        <v>80</v>
      </c>
      <c r="P31" s="2"/>
      <c r="Q31" s="5" t="s">
        <v>213</v>
      </c>
      <c r="R31" s="2" t="s">
        <v>214</v>
      </c>
    </row>
    <row r="32" customFormat="false" ht="15.75" hidden="false" customHeight="false" outlineLevel="0" collapsed="false">
      <c r="A32" s="1" t="s">
        <v>215</v>
      </c>
      <c r="B32" s="2" t="s">
        <v>19</v>
      </c>
      <c r="C32" s="3" t="s">
        <v>216</v>
      </c>
      <c r="D32" s="2" t="s">
        <v>217</v>
      </c>
      <c r="E32" s="4" t="n">
        <v>43911.8122453704</v>
      </c>
      <c r="F32" s="2"/>
      <c r="G32" s="2"/>
      <c r="H32" s="2" t="s">
        <v>210</v>
      </c>
      <c r="I32" s="2" t="s">
        <v>211</v>
      </c>
      <c r="J32" s="2" t="s">
        <v>24</v>
      </c>
      <c r="K32" s="2" t="s">
        <v>212</v>
      </c>
      <c r="L32" s="2" t="s">
        <v>26</v>
      </c>
      <c r="M32" s="5" t="s">
        <v>27</v>
      </c>
      <c r="N32" s="2" t="n">
        <v>26</v>
      </c>
      <c r="O32" s="2" t="n">
        <v>80</v>
      </c>
      <c r="P32" s="2"/>
      <c r="Q32" s="5" t="s">
        <v>218</v>
      </c>
      <c r="R32" s="2" t="s">
        <v>219</v>
      </c>
    </row>
    <row r="33" customFormat="false" ht="15.75" hidden="false" customHeight="false" outlineLevel="0" collapsed="false">
      <c r="A33" s="1" t="s">
        <v>220</v>
      </c>
      <c r="B33" s="2" t="s">
        <v>19</v>
      </c>
      <c r="C33" s="3" t="s">
        <v>221</v>
      </c>
      <c r="D33" s="2" t="s">
        <v>222</v>
      </c>
      <c r="E33" s="4" t="n">
        <v>43911.7781365741</v>
      </c>
      <c r="F33" s="2"/>
      <c r="G33" s="2"/>
      <c r="H33" s="2"/>
      <c r="I33" s="2"/>
      <c r="J33" s="2" t="s">
        <v>24</v>
      </c>
      <c r="K33" s="2"/>
      <c r="L33" s="2" t="s">
        <v>26</v>
      </c>
      <c r="M33" s="5" t="s">
        <v>27</v>
      </c>
      <c r="N33" s="2" t="n">
        <v>26</v>
      </c>
      <c r="O33" s="2" t="n">
        <v>80</v>
      </c>
      <c r="P33" s="2"/>
      <c r="Q33" s="5" t="s">
        <v>223</v>
      </c>
      <c r="R33" s="2" t="s">
        <v>224</v>
      </c>
    </row>
    <row r="34" customFormat="false" ht="15.75" hidden="false" customHeight="false" outlineLevel="0" collapsed="false">
      <c r="A34" s="1" t="s">
        <v>225</v>
      </c>
      <c r="B34" s="2" t="s">
        <v>19</v>
      </c>
      <c r="C34" s="3" t="s">
        <v>226</v>
      </c>
      <c r="D34" s="2" t="s">
        <v>227</v>
      </c>
      <c r="E34" s="4" t="n">
        <v>43911.7615972222</v>
      </c>
      <c r="F34" s="2"/>
      <c r="G34" s="2"/>
      <c r="H34" s="2"/>
      <c r="I34" s="2"/>
      <c r="J34" s="2" t="s">
        <v>24</v>
      </c>
      <c r="K34" s="2"/>
      <c r="L34" s="2" t="s">
        <v>26</v>
      </c>
      <c r="M34" s="5" t="s">
        <v>27</v>
      </c>
      <c r="N34" s="2" t="n">
        <v>26</v>
      </c>
      <c r="O34" s="2" t="n">
        <v>80</v>
      </c>
      <c r="P34" s="2"/>
      <c r="Q34" s="5" t="s">
        <v>228</v>
      </c>
      <c r="R34" s="2" t="s">
        <v>229</v>
      </c>
    </row>
    <row r="35" customFormat="false" ht="15.75" hidden="false" customHeight="false" outlineLevel="0" collapsed="false">
      <c r="A35" s="1" t="s">
        <v>230</v>
      </c>
      <c r="B35" s="2" t="s">
        <v>19</v>
      </c>
      <c r="C35" s="3" t="s">
        <v>231</v>
      </c>
      <c r="D35" s="2" t="s">
        <v>232</v>
      </c>
      <c r="E35" s="4" t="n">
        <v>43911.7611111111</v>
      </c>
      <c r="F35" s="2"/>
      <c r="G35" s="2"/>
      <c r="H35" s="2" t="s">
        <v>233</v>
      </c>
      <c r="I35" s="2" t="s">
        <v>234</v>
      </c>
      <c r="J35" s="2" t="s">
        <v>24</v>
      </c>
      <c r="K35" s="2" t="s">
        <v>235</v>
      </c>
      <c r="L35" s="2" t="s">
        <v>26</v>
      </c>
      <c r="M35" s="5" t="s">
        <v>27</v>
      </c>
      <c r="N35" s="2" t="n">
        <v>26</v>
      </c>
      <c r="O35" s="2" t="n">
        <v>80</v>
      </c>
      <c r="P35" s="2"/>
      <c r="Q35" s="5" t="s">
        <v>236</v>
      </c>
      <c r="R35" s="2" t="s">
        <v>237</v>
      </c>
    </row>
    <row r="36" customFormat="false" ht="15.75" hidden="false" customHeight="false" outlineLevel="0" collapsed="false">
      <c r="A36" s="1" t="s">
        <v>238</v>
      </c>
      <c r="B36" s="2" t="s">
        <v>19</v>
      </c>
      <c r="C36" s="3" t="s">
        <v>239</v>
      </c>
      <c r="D36" s="2" t="s">
        <v>240</v>
      </c>
      <c r="E36" s="4" t="n">
        <v>43911.7603587963</v>
      </c>
      <c r="F36" s="2"/>
      <c r="G36" s="2"/>
      <c r="H36" s="2" t="s">
        <v>241</v>
      </c>
      <c r="I36" s="2" t="s">
        <v>242</v>
      </c>
      <c r="J36" s="2" t="s">
        <v>24</v>
      </c>
      <c r="K36" s="2" t="s">
        <v>243</v>
      </c>
      <c r="L36" s="2" t="s">
        <v>26</v>
      </c>
      <c r="M36" s="5" t="s">
        <v>27</v>
      </c>
      <c r="N36" s="2" t="n">
        <v>26</v>
      </c>
      <c r="O36" s="2" t="n">
        <v>80</v>
      </c>
      <c r="P36" s="2"/>
      <c r="Q36" s="5" t="s">
        <v>244</v>
      </c>
      <c r="R36" s="2" t="s">
        <v>245</v>
      </c>
    </row>
    <row r="37" customFormat="false" ht="15.75" hidden="false" customHeight="false" outlineLevel="0" collapsed="false">
      <c r="A37" s="1" t="s">
        <v>246</v>
      </c>
      <c r="B37" s="2" t="s">
        <v>19</v>
      </c>
      <c r="C37" s="3" t="s">
        <v>247</v>
      </c>
      <c r="D37" s="2" t="s">
        <v>248</v>
      </c>
      <c r="E37" s="4" t="n">
        <v>43911.7541666667</v>
      </c>
      <c r="F37" s="2"/>
      <c r="G37" s="2"/>
      <c r="H37" s="2" t="s">
        <v>91</v>
      </c>
      <c r="I37" s="2" t="s">
        <v>92</v>
      </c>
      <c r="J37" s="2" t="s">
        <v>24</v>
      </c>
      <c r="K37" s="2" t="s">
        <v>249</v>
      </c>
      <c r="L37" s="2" t="s">
        <v>26</v>
      </c>
      <c r="M37" s="5" t="s">
        <v>27</v>
      </c>
      <c r="N37" s="2" t="n">
        <v>26</v>
      </c>
      <c r="O37" s="2" t="n">
        <v>80</v>
      </c>
      <c r="P37" s="2"/>
      <c r="Q37" s="5" t="s">
        <v>250</v>
      </c>
      <c r="R37" s="2" t="s">
        <v>251</v>
      </c>
    </row>
    <row r="38" customFormat="false" ht="15.75" hidden="false" customHeight="false" outlineLevel="0" collapsed="false">
      <c r="A38" s="1" t="s">
        <v>252</v>
      </c>
      <c r="B38" s="2" t="s">
        <v>19</v>
      </c>
      <c r="C38" s="3" t="s">
        <v>253</v>
      </c>
      <c r="D38" s="2" t="s">
        <v>254</v>
      </c>
      <c r="E38" s="4" t="n">
        <v>43911.7444560185</v>
      </c>
      <c r="F38" s="2"/>
      <c r="G38" s="2"/>
      <c r="H38" s="2" t="s">
        <v>255</v>
      </c>
      <c r="I38" s="2" t="s">
        <v>256</v>
      </c>
      <c r="J38" s="2" t="s">
        <v>24</v>
      </c>
      <c r="K38" s="2" t="s">
        <v>257</v>
      </c>
      <c r="L38" s="2" t="s">
        <v>26</v>
      </c>
      <c r="M38" s="5" t="s">
        <v>27</v>
      </c>
      <c r="N38" s="2" t="n">
        <v>26</v>
      </c>
      <c r="O38" s="2" t="n">
        <v>80</v>
      </c>
      <c r="P38" s="2"/>
      <c r="Q38" s="5" t="s">
        <v>258</v>
      </c>
      <c r="R38" s="2" t="s">
        <v>259</v>
      </c>
    </row>
    <row r="39" customFormat="false" ht="15.75" hidden="false" customHeight="false" outlineLevel="0" collapsed="false">
      <c r="A39" s="1" t="s">
        <v>260</v>
      </c>
      <c r="B39" s="2" t="s">
        <v>19</v>
      </c>
      <c r="C39" s="6" t="s">
        <v>261</v>
      </c>
      <c r="D39" s="2" t="s">
        <v>262</v>
      </c>
      <c r="E39" s="4" t="n">
        <v>43911.7402777778</v>
      </c>
      <c r="F39" s="2"/>
      <c r="G39" s="2"/>
      <c r="H39" s="2"/>
      <c r="I39" s="2"/>
      <c r="J39" s="2" t="s">
        <v>24</v>
      </c>
      <c r="K39" s="2"/>
      <c r="L39" s="2" t="s">
        <v>26</v>
      </c>
      <c r="M39" s="5" t="s">
        <v>27</v>
      </c>
      <c r="N39" s="2" t="n">
        <v>26</v>
      </c>
      <c r="O39" s="2" t="n">
        <v>80</v>
      </c>
      <c r="P39" s="2"/>
      <c r="Q39" s="5" t="s">
        <v>263</v>
      </c>
      <c r="R39" s="2" t="s">
        <v>264</v>
      </c>
    </row>
    <row r="40" customFormat="false" ht="15.75" hidden="false" customHeight="false" outlineLevel="0" collapsed="false">
      <c r="A40" s="1" t="s">
        <v>265</v>
      </c>
      <c r="B40" s="2" t="s">
        <v>19</v>
      </c>
      <c r="C40" s="3" t="s">
        <v>266</v>
      </c>
      <c r="D40" s="2" t="s">
        <v>267</v>
      </c>
      <c r="E40" s="4" t="n">
        <v>43911.7383449074</v>
      </c>
      <c r="F40" s="2"/>
      <c r="G40" s="2"/>
      <c r="H40" s="2"/>
      <c r="I40" s="2"/>
      <c r="J40" s="2" t="s">
        <v>24</v>
      </c>
      <c r="K40" s="2"/>
      <c r="L40" s="2" t="s">
        <v>26</v>
      </c>
      <c r="M40" s="5" t="s">
        <v>27</v>
      </c>
      <c r="N40" s="2" t="n">
        <v>26</v>
      </c>
      <c r="O40" s="2" t="n">
        <v>80</v>
      </c>
      <c r="P40" s="2"/>
      <c r="Q40" s="5" t="s">
        <v>268</v>
      </c>
      <c r="R40" s="2" t="s">
        <v>269</v>
      </c>
    </row>
    <row r="41" customFormat="false" ht="15.75" hidden="false" customHeight="false" outlineLevel="0" collapsed="false">
      <c r="A41" s="1" t="s">
        <v>270</v>
      </c>
      <c r="B41" s="2" t="s">
        <v>19</v>
      </c>
      <c r="C41" s="3" t="s">
        <v>271</v>
      </c>
      <c r="D41" s="2" t="s">
        <v>272</v>
      </c>
      <c r="E41" s="4" t="n">
        <v>43911.7374421296</v>
      </c>
      <c r="F41" s="2"/>
      <c r="G41" s="2"/>
      <c r="H41" s="2"/>
      <c r="I41" s="2"/>
      <c r="J41" s="2" t="s">
        <v>24</v>
      </c>
      <c r="K41" s="2"/>
      <c r="L41" s="2" t="s">
        <v>26</v>
      </c>
      <c r="M41" s="5" t="s">
        <v>27</v>
      </c>
      <c r="N41" s="2" t="n">
        <v>26</v>
      </c>
      <c r="O41" s="2" t="n">
        <v>80</v>
      </c>
      <c r="P41" s="2"/>
      <c r="Q41" s="5" t="s">
        <v>273</v>
      </c>
      <c r="R41" s="2" t="s">
        <v>42</v>
      </c>
    </row>
    <row r="42" customFormat="false" ht="15.75" hidden="false" customHeight="false" outlineLevel="0" collapsed="false">
      <c r="A42" s="1" t="s">
        <v>274</v>
      </c>
      <c r="B42" s="2" t="s">
        <v>19</v>
      </c>
      <c r="C42" s="3" t="s">
        <v>275</v>
      </c>
      <c r="D42" s="2" t="s">
        <v>276</v>
      </c>
      <c r="E42" s="4" t="n">
        <v>43911.7369328704</v>
      </c>
      <c r="F42" s="2"/>
      <c r="G42" s="2"/>
      <c r="H42" s="2"/>
      <c r="I42" s="2"/>
      <c r="J42" s="2" t="s">
        <v>24</v>
      </c>
      <c r="K42" s="2"/>
      <c r="L42" s="2" t="s">
        <v>26</v>
      </c>
      <c r="M42" s="5" t="s">
        <v>27</v>
      </c>
      <c r="N42" s="2" t="n">
        <v>26</v>
      </c>
      <c r="O42" s="2" t="n">
        <v>80</v>
      </c>
      <c r="P42" s="2"/>
      <c r="Q42" s="5" t="s">
        <v>277</v>
      </c>
      <c r="R42" s="2" t="s">
        <v>278</v>
      </c>
    </row>
    <row r="43" customFormat="false" ht="15.75" hidden="false" customHeight="false" outlineLevel="0" collapsed="false">
      <c r="A43" s="1" t="s">
        <v>279</v>
      </c>
      <c r="B43" s="2" t="s">
        <v>19</v>
      </c>
      <c r="C43" s="3" t="s">
        <v>280</v>
      </c>
      <c r="D43" s="2" t="s">
        <v>281</v>
      </c>
      <c r="E43" s="4" t="n">
        <v>43911.7346527778</v>
      </c>
      <c r="F43" s="2"/>
      <c r="G43" s="2"/>
      <c r="H43" s="2" t="s">
        <v>282</v>
      </c>
      <c r="I43" s="2" t="s">
        <v>283</v>
      </c>
      <c r="J43" s="2" t="s">
        <v>24</v>
      </c>
      <c r="K43" s="2" t="s">
        <v>284</v>
      </c>
      <c r="L43" s="2" t="s">
        <v>26</v>
      </c>
      <c r="M43" s="5" t="s">
        <v>27</v>
      </c>
      <c r="N43" s="2" t="n">
        <v>26</v>
      </c>
      <c r="O43" s="2" t="n">
        <v>80</v>
      </c>
      <c r="P43" s="2"/>
      <c r="Q43" s="5" t="s">
        <v>285</v>
      </c>
      <c r="R43" s="2" t="s">
        <v>286</v>
      </c>
    </row>
    <row r="44" customFormat="false" ht="15.75" hidden="false" customHeight="false" outlineLevel="0" collapsed="false">
      <c r="A44" s="1" t="s">
        <v>287</v>
      </c>
      <c r="B44" s="2" t="s">
        <v>19</v>
      </c>
      <c r="C44" s="3" t="s">
        <v>288</v>
      </c>
      <c r="D44" s="2" t="s">
        <v>289</v>
      </c>
      <c r="E44" s="4" t="n">
        <v>43911.7343634259</v>
      </c>
      <c r="F44" s="2"/>
      <c r="G44" s="2"/>
      <c r="H44" s="2" t="s">
        <v>83</v>
      </c>
      <c r="I44" s="2" t="s">
        <v>84</v>
      </c>
      <c r="J44" s="2" t="s">
        <v>24</v>
      </c>
      <c r="K44" s="2" t="s">
        <v>290</v>
      </c>
      <c r="L44" s="2" t="s">
        <v>26</v>
      </c>
      <c r="M44" s="5" t="s">
        <v>27</v>
      </c>
      <c r="N44" s="2" t="n">
        <v>26</v>
      </c>
      <c r="O44" s="2" t="n">
        <v>80</v>
      </c>
      <c r="P44" s="2"/>
      <c r="Q44" s="5" t="s">
        <v>291</v>
      </c>
      <c r="R44" s="2" t="s">
        <v>292</v>
      </c>
    </row>
    <row r="45" customFormat="false" ht="15.75" hidden="false" customHeight="false" outlineLevel="0" collapsed="false">
      <c r="A45" s="1" t="s">
        <v>293</v>
      </c>
      <c r="B45" s="2" t="s">
        <v>19</v>
      </c>
      <c r="C45" s="3" t="s">
        <v>294</v>
      </c>
      <c r="D45" s="2" t="s">
        <v>295</v>
      </c>
      <c r="E45" s="4" t="n">
        <v>43911.7323842593</v>
      </c>
      <c r="F45" s="2"/>
      <c r="G45" s="2"/>
      <c r="H45" s="2" t="s">
        <v>296</v>
      </c>
      <c r="I45" s="2" t="s">
        <v>297</v>
      </c>
      <c r="J45" s="2" t="s">
        <v>24</v>
      </c>
      <c r="K45" s="2" t="s">
        <v>298</v>
      </c>
      <c r="L45" s="2" t="s">
        <v>26</v>
      </c>
      <c r="M45" s="5" t="s">
        <v>27</v>
      </c>
      <c r="N45" s="2" t="n">
        <v>26</v>
      </c>
      <c r="O45" s="2" t="n">
        <v>80</v>
      </c>
      <c r="P45" s="2"/>
      <c r="Q45" s="5" t="s">
        <v>299</v>
      </c>
      <c r="R45" s="2" t="s">
        <v>300</v>
      </c>
    </row>
    <row r="46" customFormat="false" ht="15.75" hidden="false" customHeight="false" outlineLevel="0" collapsed="false">
      <c r="A46" s="1" t="s">
        <v>301</v>
      </c>
      <c r="B46" s="2" t="s">
        <v>19</v>
      </c>
      <c r="C46" s="3" t="s">
        <v>302</v>
      </c>
      <c r="D46" s="2" t="s">
        <v>303</v>
      </c>
      <c r="E46" s="4" t="n">
        <v>43911.7313541667</v>
      </c>
      <c r="F46" s="2"/>
      <c r="G46" s="2"/>
      <c r="H46" s="2" t="s">
        <v>304</v>
      </c>
      <c r="I46" s="2" t="s">
        <v>305</v>
      </c>
      <c r="J46" s="2" t="s">
        <v>24</v>
      </c>
      <c r="K46" s="2" t="s">
        <v>306</v>
      </c>
      <c r="L46" s="2" t="s">
        <v>26</v>
      </c>
      <c r="M46" s="5" t="s">
        <v>27</v>
      </c>
      <c r="N46" s="2" t="n">
        <v>26</v>
      </c>
      <c r="O46" s="2" t="n">
        <v>80</v>
      </c>
      <c r="P46" s="2"/>
      <c r="Q46" s="5" t="s">
        <v>307</v>
      </c>
      <c r="R46" s="2" t="s">
        <v>308</v>
      </c>
    </row>
    <row r="47" customFormat="false" ht="15.75" hidden="false" customHeight="false" outlineLevel="0" collapsed="false">
      <c r="A47" s="1" t="s">
        <v>309</v>
      </c>
      <c r="B47" s="2" t="s">
        <v>19</v>
      </c>
      <c r="C47" s="3" t="s">
        <v>310</v>
      </c>
      <c r="D47" s="2" t="s">
        <v>311</v>
      </c>
      <c r="E47" s="4" t="n">
        <v>43911.7310185185</v>
      </c>
      <c r="F47" s="2"/>
      <c r="G47" s="2"/>
      <c r="H47" s="2"/>
      <c r="I47" s="2"/>
      <c r="J47" s="2" t="s">
        <v>24</v>
      </c>
      <c r="K47" s="2"/>
      <c r="L47" s="2" t="s">
        <v>26</v>
      </c>
      <c r="M47" s="5" t="s">
        <v>27</v>
      </c>
      <c r="N47" s="2" t="n">
        <v>26</v>
      </c>
      <c r="O47" s="2" t="n">
        <v>80</v>
      </c>
      <c r="P47" s="2"/>
      <c r="Q47" s="5" t="s">
        <v>312</v>
      </c>
      <c r="R47" s="2" t="s">
        <v>313</v>
      </c>
    </row>
    <row r="48" customFormat="false" ht="15.75" hidden="false" customHeight="false" outlineLevel="0" collapsed="false">
      <c r="A48" s="1" t="s">
        <v>314</v>
      </c>
      <c r="B48" s="2" t="s">
        <v>19</v>
      </c>
      <c r="C48" s="3" t="s">
        <v>315</v>
      </c>
      <c r="D48" s="2" t="s">
        <v>316</v>
      </c>
      <c r="E48" s="4" t="n">
        <v>43911.7306134259</v>
      </c>
      <c r="F48" s="2"/>
      <c r="G48" s="2"/>
      <c r="H48" s="2" t="s">
        <v>317</v>
      </c>
      <c r="I48" s="2" t="s">
        <v>318</v>
      </c>
      <c r="J48" s="2" t="s">
        <v>24</v>
      </c>
      <c r="K48" s="2" t="s">
        <v>319</v>
      </c>
      <c r="L48" s="2" t="s">
        <v>26</v>
      </c>
      <c r="M48" s="5" t="s">
        <v>27</v>
      </c>
      <c r="N48" s="2" t="n">
        <v>26</v>
      </c>
      <c r="O48" s="2" t="n">
        <v>80</v>
      </c>
      <c r="P48" s="2"/>
      <c r="Q48" s="5" t="s">
        <v>320</v>
      </c>
      <c r="R48" s="2" t="s">
        <v>321</v>
      </c>
    </row>
    <row r="49" customFormat="false" ht="15.75" hidden="false" customHeight="false" outlineLevel="0" collapsed="false">
      <c r="A49" s="1" t="s">
        <v>322</v>
      </c>
      <c r="B49" s="2" t="s">
        <v>19</v>
      </c>
      <c r="C49" s="3" t="s">
        <v>323</v>
      </c>
      <c r="D49" s="2" t="s">
        <v>324</v>
      </c>
      <c r="E49" s="4" t="n">
        <v>43911.7281828704</v>
      </c>
      <c r="F49" s="2"/>
      <c r="G49" s="2"/>
      <c r="H49" s="2" t="s">
        <v>325</v>
      </c>
      <c r="I49" s="2" t="s">
        <v>326</v>
      </c>
      <c r="J49" s="2" t="s">
        <v>24</v>
      </c>
      <c r="K49" s="2" t="s">
        <v>327</v>
      </c>
      <c r="L49" s="2" t="s">
        <v>26</v>
      </c>
      <c r="M49" s="5" t="s">
        <v>27</v>
      </c>
      <c r="N49" s="2" t="n">
        <v>26</v>
      </c>
      <c r="O49" s="2" t="n">
        <v>80</v>
      </c>
      <c r="P49" s="2"/>
      <c r="Q49" s="5" t="s">
        <v>328</v>
      </c>
      <c r="R49" s="2" t="s">
        <v>329</v>
      </c>
    </row>
    <row r="50" customFormat="false" ht="15.75" hidden="false" customHeight="false" outlineLevel="0" collapsed="false">
      <c r="A50" s="1" t="s">
        <v>330</v>
      </c>
      <c r="B50" s="2" t="s">
        <v>19</v>
      </c>
      <c r="C50" s="3" t="s">
        <v>331</v>
      </c>
      <c r="D50" s="2" t="s">
        <v>332</v>
      </c>
      <c r="E50" s="4" t="n">
        <v>43911.7275</v>
      </c>
      <c r="F50" s="2"/>
      <c r="G50" s="2"/>
      <c r="H50" s="2" t="s">
        <v>325</v>
      </c>
      <c r="I50" s="2" t="s">
        <v>326</v>
      </c>
      <c r="J50" s="2" t="s">
        <v>24</v>
      </c>
      <c r="K50" s="2" t="s">
        <v>327</v>
      </c>
      <c r="L50" s="2" t="s">
        <v>26</v>
      </c>
      <c r="M50" s="5" t="s">
        <v>27</v>
      </c>
      <c r="N50" s="2" t="n">
        <v>26</v>
      </c>
      <c r="O50" s="2" t="n">
        <v>80</v>
      </c>
      <c r="P50" s="2"/>
      <c r="Q50" s="5" t="s">
        <v>333</v>
      </c>
      <c r="R50" s="2" t="s">
        <v>329</v>
      </c>
    </row>
    <row r="51" customFormat="false" ht="15.75" hidden="false" customHeight="false" outlineLevel="0" collapsed="false">
      <c r="A51" s="1" t="s">
        <v>334</v>
      </c>
      <c r="B51" s="2" t="s">
        <v>19</v>
      </c>
      <c r="C51" s="3" t="s">
        <v>335</v>
      </c>
      <c r="D51" s="2" t="s">
        <v>336</v>
      </c>
      <c r="E51" s="4" t="n">
        <v>43911.7159490741</v>
      </c>
      <c r="F51" s="2"/>
      <c r="G51" s="2"/>
      <c r="H51" s="2" t="s">
        <v>296</v>
      </c>
      <c r="I51" s="2" t="s">
        <v>297</v>
      </c>
      <c r="J51" s="2" t="s">
        <v>24</v>
      </c>
      <c r="K51" s="2" t="s">
        <v>337</v>
      </c>
      <c r="L51" s="2" t="s">
        <v>26</v>
      </c>
      <c r="M51" s="5" t="s">
        <v>27</v>
      </c>
      <c r="N51" s="2" t="n">
        <v>26</v>
      </c>
      <c r="O51" s="2" t="n">
        <v>80</v>
      </c>
      <c r="P51" s="2"/>
      <c r="Q51" s="5" t="s">
        <v>338</v>
      </c>
      <c r="R51" s="2" t="s">
        <v>300</v>
      </c>
    </row>
    <row r="52" customFormat="false" ht="15.75" hidden="false" customHeight="false" outlineLevel="0" collapsed="false">
      <c r="A52" s="1" t="s">
        <v>136</v>
      </c>
      <c r="B52" s="2" t="s">
        <v>19</v>
      </c>
      <c r="C52" s="3" t="s">
        <v>339</v>
      </c>
      <c r="D52" s="2" t="s">
        <v>340</v>
      </c>
      <c r="E52" s="4" t="n">
        <v>43911.7150694444</v>
      </c>
      <c r="F52" s="2"/>
      <c r="G52" s="2"/>
      <c r="H52" s="2" t="s">
        <v>341</v>
      </c>
      <c r="I52" s="2" t="s">
        <v>342</v>
      </c>
      <c r="J52" s="2" t="s">
        <v>24</v>
      </c>
      <c r="K52" s="2" t="s">
        <v>343</v>
      </c>
      <c r="L52" s="2" t="s">
        <v>26</v>
      </c>
      <c r="M52" s="5" t="s">
        <v>27</v>
      </c>
      <c r="N52" s="2" t="n">
        <v>26</v>
      </c>
      <c r="O52" s="2" t="n">
        <v>80</v>
      </c>
      <c r="P52" s="2"/>
      <c r="Q52" s="5" t="s">
        <v>344</v>
      </c>
      <c r="R52" s="2" t="s">
        <v>138</v>
      </c>
    </row>
    <row r="53" customFormat="false" ht="15.75" hidden="false" customHeight="false" outlineLevel="0" collapsed="false">
      <c r="A53" s="1" t="s">
        <v>345</v>
      </c>
      <c r="B53" s="2" t="s">
        <v>19</v>
      </c>
      <c r="C53" s="3" t="s">
        <v>346</v>
      </c>
      <c r="D53" s="2" t="s">
        <v>347</v>
      </c>
      <c r="E53" s="4" t="n">
        <v>43911.7137384259</v>
      </c>
      <c r="F53" s="2"/>
      <c r="G53" s="2"/>
      <c r="H53" s="2" t="s">
        <v>348</v>
      </c>
      <c r="I53" s="2" t="s">
        <v>349</v>
      </c>
      <c r="J53" s="2" t="s">
        <v>24</v>
      </c>
      <c r="K53" s="2" t="s">
        <v>350</v>
      </c>
      <c r="L53" s="2" t="s">
        <v>26</v>
      </c>
      <c r="M53" s="5" t="s">
        <v>27</v>
      </c>
      <c r="N53" s="2" t="n">
        <v>26</v>
      </c>
      <c r="O53" s="2" t="n">
        <v>80</v>
      </c>
      <c r="P53" s="2"/>
      <c r="Q53" s="5" t="s">
        <v>351</v>
      </c>
      <c r="R53" s="2" t="s">
        <v>352</v>
      </c>
    </row>
    <row r="54" customFormat="false" ht="15.75" hidden="false" customHeight="false" outlineLevel="0" collapsed="false">
      <c r="A54" s="1" t="s">
        <v>353</v>
      </c>
      <c r="B54" s="2" t="s">
        <v>19</v>
      </c>
      <c r="C54" s="3" t="s">
        <v>354</v>
      </c>
      <c r="D54" s="2" t="s">
        <v>355</v>
      </c>
      <c r="E54" s="4" t="n">
        <v>43911.6775925926</v>
      </c>
      <c r="F54" s="2"/>
      <c r="G54" s="2"/>
      <c r="H54" s="2"/>
      <c r="I54" s="2"/>
      <c r="J54" s="2" t="s">
        <v>24</v>
      </c>
      <c r="K54" s="2"/>
      <c r="L54" s="2" t="s">
        <v>26</v>
      </c>
      <c r="M54" s="5" t="s">
        <v>27</v>
      </c>
      <c r="N54" s="2" t="n">
        <v>26</v>
      </c>
      <c r="O54" s="2" t="n">
        <v>80</v>
      </c>
      <c r="P54" s="2"/>
      <c r="Q54" s="5" t="s">
        <v>356</v>
      </c>
      <c r="R54" s="2" t="s">
        <v>357</v>
      </c>
    </row>
    <row r="55" customFormat="false" ht="15.75" hidden="false" customHeight="false" outlineLevel="0" collapsed="false">
      <c r="A55" s="1" t="s">
        <v>358</v>
      </c>
      <c r="B55" s="2" t="s">
        <v>19</v>
      </c>
      <c r="C55" s="3" t="s">
        <v>359</v>
      </c>
      <c r="D55" s="2" t="s">
        <v>360</v>
      </c>
      <c r="E55" s="4" t="n">
        <v>43911.6623958333</v>
      </c>
      <c r="F55" s="2"/>
      <c r="G55" s="2"/>
      <c r="H55" s="2" t="s">
        <v>210</v>
      </c>
      <c r="I55" s="2" t="s">
        <v>211</v>
      </c>
      <c r="J55" s="2" t="s">
        <v>24</v>
      </c>
      <c r="K55" s="2" t="s">
        <v>361</v>
      </c>
      <c r="L55" s="2" t="s">
        <v>26</v>
      </c>
      <c r="M55" s="5" t="s">
        <v>27</v>
      </c>
      <c r="N55" s="2" t="n">
        <v>26</v>
      </c>
      <c r="O55" s="2" t="n">
        <v>80</v>
      </c>
      <c r="P55" s="2"/>
      <c r="Q55" s="5" t="s">
        <v>362</v>
      </c>
      <c r="R55" s="2" t="s">
        <v>363</v>
      </c>
    </row>
    <row r="56" customFormat="false" ht="15.75" hidden="false" customHeight="false" outlineLevel="0" collapsed="false">
      <c r="A56" s="1" t="s">
        <v>364</v>
      </c>
      <c r="B56" s="2" t="s">
        <v>19</v>
      </c>
      <c r="C56" s="3" t="s">
        <v>365</v>
      </c>
      <c r="D56" s="2" t="s">
        <v>366</v>
      </c>
      <c r="E56" s="4" t="n">
        <v>43911.4011342593</v>
      </c>
      <c r="F56" s="2"/>
      <c r="G56" s="2"/>
      <c r="H56" s="2" t="s">
        <v>367</v>
      </c>
      <c r="I56" s="2" t="s">
        <v>368</v>
      </c>
      <c r="J56" s="2" t="s">
        <v>24</v>
      </c>
      <c r="K56" s="2" t="s">
        <v>369</v>
      </c>
      <c r="L56" s="2" t="s">
        <v>26</v>
      </c>
      <c r="M56" s="5" t="s">
        <v>27</v>
      </c>
      <c r="N56" s="2" t="n">
        <v>26</v>
      </c>
      <c r="O56" s="2" t="n">
        <v>80</v>
      </c>
      <c r="P56" s="2"/>
      <c r="Q56" s="5" t="s">
        <v>370</v>
      </c>
      <c r="R56" s="2" t="s">
        <v>371</v>
      </c>
    </row>
    <row r="57" customFormat="false" ht="15.75" hidden="false" customHeight="false" outlineLevel="0" collapsed="false">
      <c r="A57" s="1" t="s">
        <v>372</v>
      </c>
      <c r="B57" s="2" t="s">
        <v>19</v>
      </c>
      <c r="C57" s="3" t="s">
        <v>373</v>
      </c>
      <c r="D57" s="2" t="s">
        <v>374</v>
      </c>
      <c r="E57" s="4" t="n">
        <v>43911.400787037</v>
      </c>
      <c r="F57" s="2"/>
      <c r="G57" s="2"/>
      <c r="H57" s="2" t="s">
        <v>375</v>
      </c>
      <c r="I57" s="2" t="s">
        <v>376</v>
      </c>
      <c r="J57" s="2" t="s">
        <v>24</v>
      </c>
      <c r="K57" s="2" t="s">
        <v>377</v>
      </c>
      <c r="L57" s="2" t="s">
        <v>26</v>
      </c>
      <c r="M57" s="5" t="s">
        <v>27</v>
      </c>
      <c r="N57" s="2" t="n">
        <v>26</v>
      </c>
      <c r="O57" s="2" t="n">
        <v>80</v>
      </c>
      <c r="P57" s="2"/>
      <c r="Q57" s="5" t="s">
        <v>378</v>
      </c>
      <c r="R57" s="2" t="s">
        <v>379</v>
      </c>
    </row>
    <row r="58" customFormat="false" ht="15.75" hidden="false" customHeight="false" outlineLevel="0" collapsed="false">
      <c r="A58" s="1" t="s">
        <v>380</v>
      </c>
      <c r="B58" s="2" t="s">
        <v>19</v>
      </c>
      <c r="C58" s="3" t="s">
        <v>381</v>
      </c>
      <c r="D58" s="2" t="s">
        <v>382</v>
      </c>
      <c r="E58" s="4" t="n">
        <v>43911.396724537</v>
      </c>
      <c r="F58" s="2"/>
      <c r="G58" s="2"/>
      <c r="H58" s="2" t="s">
        <v>383</v>
      </c>
      <c r="I58" s="2" t="s">
        <v>384</v>
      </c>
      <c r="J58" s="2" t="s">
        <v>24</v>
      </c>
      <c r="K58" s="2" t="s">
        <v>385</v>
      </c>
      <c r="L58" s="2" t="s">
        <v>26</v>
      </c>
      <c r="M58" s="5" t="s">
        <v>27</v>
      </c>
      <c r="N58" s="2" t="n">
        <v>26</v>
      </c>
      <c r="O58" s="2" t="n">
        <v>80</v>
      </c>
      <c r="P58" s="2"/>
      <c r="Q58" s="5" t="s">
        <v>386</v>
      </c>
      <c r="R58" s="2" t="s">
        <v>387</v>
      </c>
    </row>
    <row r="59" customFormat="false" ht="15.75" hidden="false" customHeight="false" outlineLevel="0" collapsed="false">
      <c r="A59" s="1" t="s">
        <v>388</v>
      </c>
      <c r="B59" s="2" t="s">
        <v>19</v>
      </c>
      <c r="C59" s="3" t="s">
        <v>389</v>
      </c>
      <c r="D59" s="2" t="s">
        <v>390</v>
      </c>
      <c r="E59" s="4" t="n">
        <v>43911.3957060185</v>
      </c>
      <c r="F59" s="2"/>
      <c r="G59" s="2"/>
      <c r="H59" s="2" t="s">
        <v>391</v>
      </c>
      <c r="I59" s="2" t="s">
        <v>392</v>
      </c>
      <c r="J59" s="2" t="s">
        <v>24</v>
      </c>
      <c r="K59" s="2" t="s">
        <v>393</v>
      </c>
      <c r="L59" s="2" t="s">
        <v>26</v>
      </c>
      <c r="M59" s="5" t="s">
        <v>27</v>
      </c>
      <c r="N59" s="2" t="n">
        <v>26</v>
      </c>
      <c r="O59" s="2" t="n">
        <v>80</v>
      </c>
      <c r="P59" s="2"/>
      <c r="Q59" s="5" t="s">
        <v>394</v>
      </c>
      <c r="R59" s="2" t="s">
        <v>395</v>
      </c>
    </row>
    <row r="60" customFormat="false" ht="15.75" hidden="false" customHeight="false" outlineLevel="0" collapsed="false">
      <c r="A60" s="1" t="s">
        <v>396</v>
      </c>
      <c r="B60" s="2" t="s">
        <v>19</v>
      </c>
      <c r="C60" s="3" t="s">
        <v>397</v>
      </c>
      <c r="D60" s="2" t="s">
        <v>398</v>
      </c>
      <c r="E60" s="4" t="n">
        <v>43911.3927893519</v>
      </c>
      <c r="F60" s="2"/>
      <c r="G60" s="2"/>
      <c r="H60" s="2" t="s">
        <v>399</v>
      </c>
      <c r="I60" s="2" t="s">
        <v>400</v>
      </c>
      <c r="J60" s="2" t="s">
        <v>24</v>
      </c>
      <c r="K60" s="2" t="s">
        <v>401</v>
      </c>
      <c r="L60" s="2" t="s">
        <v>26</v>
      </c>
      <c r="M60" s="5" t="s">
        <v>27</v>
      </c>
      <c r="N60" s="2" t="n">
        <v>26</v>
      </c>
      <c r="O60" s="2" t="n">
        <v>80</v>
      </c>
      <c r="P60" s="2"/>
      <c r="Q60" s="5" t="s">
        <v>402</v>
      </c>
      <c r="R60" s="2" t="s">
        <v>403</v>
      </c>
    </row>
    <row r="61" customFormat="false" ht="15.75" hidden="false" customHeight="false" outlineLevel="0" collapsed="false">
      <c r="A61" s="1" t="s">
        <v>404</v>
      </c>
      <c r="B61" s="2" t="s">
        <v>19</v>
      </c>
      <c r="C61" s="3" t="s">
        <v>405</v>
      </c>
      <c r="D61" s="2" t="s">
        <v>406</v>
      </c>
      <c r="E61" s="4" t="n">
        <v>43911.3773958333</v>
      </c>
      <c r="F61" s="2"/>
      <c r="G61" s="2"/>
      <c r="H61" s="2" t="s">
        <v>210</v>
      </c>
      <c r="I61" s="2" t="s">
        <v>211</v>
      </c>
      <c r="J61" s="2" t="s">
        <v>24</v>
      </c>
      <c r="K61" s="2" t="s">
        <v>407</v>
      </c>
      <c r="L61" s="2" t="s">
        <v>26</v>
      </c>
      <c r="M61" s="5" t="s">
        <v>27</v>
      </c>
      <c r="N61" s="2" t="n">
        <v>26</v>
      </c>
      <c r="O61" s="2" t="n">
        <v>80</v>
      </c>
      <c r="P61" s="2"/>
      <c r="Q61" s="5" t="s">
        <v>408</v>
      </c>
      <c r="R61" s="2" t="s">
        <v>363</v>
      </c>
    </row>
    <row r="62" customFormat="false" ht="15.75" hidden="false" customHeight="false" outlineLevel="0" collapsed="false">
      <c r="A62" s="1" t="s">
        <v>409</v>
      </c>
      <c r="B62" s="2" t="s">
        <v>19</v>
      </c>
      <c r="C62" s="3" t="s">
        <v>410</v>
      </c>
      <c r="D62" s="2" t="s">
        <v>411</v>
      </c>
      <c r="E62" s="4" t="n">
        <v>43911.3728819445</v>
      </c>
      <c r="F62" s="2"/>
      <c r="G62" s="2"/>
      <c r="H62" s="2" t="s">
        <v>210</v>
      </c>
      <c r="I62" s="2" t="s">
        <v>211</v>
      </c>
      <c r="J62" s="2" t="s">
        <v>24</v>
      </c>
      <c r="K62" s="2" t="s">
        <v>412</v>
      </c>
      <c r="L62" s="2" t="s">
        <v>26</v>
      </c>
      <c r="M62" s="5" t="s">
        <v>27</v>
      </c>
      <c r="N62" s="2" t="n">
        <v>26</v>
      </c>
      <c r="O62" s="2" t="n">
        <v>80</v>
      </c>
      <c r="P62" s="2"/>
      <c r="Q62" s="5" t="s">
        <v>413</v>
      </c>
      <c r="R62" s="2" t="s">
        <v>363</v>
      </c>
    </row>
    <row r="63" customFormat="false" ht="15.75" hidden="false" customHeight="false" outlineLevel="0" collapsed="false">
      <c r="A63" s="1" t="s">
        <v>414</v>
      </c>
      <c r="B63" s="2" t="s">
        <v>19</v>
      </c>
      <c r="C63" s="3" t="s">
        <v>415</v>
      </c>
      <c r="D63" s="2" t="s">
        <v>416</v>
      </c>
      <c r="E63" s="4" t="n">
        <v>43911.3622569444</v>
      </c>
      <c r="F63" s="2"/>
      <c r="G63" s="2"/>
      <c r="H63" s="2" t="s">
        <v>417</v>
      </c>
      <c r="I63" s="2" t="s">
        <v>418</v>
      </c>
      <c r="J63" s="2" t="s">
        <v>24</v>
      </c>
      <c r="K63" s="2" t="s">
        <v>419</v>
      </c>
      <c r="L63" s="2" t="s">
        <v>26</v>
      </c>
      <c r="M63" s="5" t="s">
        <v>27</v>
      </c>
      <c r="N63" s="2" t="n">
        <v>26</v>
      </c>
      <c r="O63" s="2" t="n">
        <v>80</v>
      </c>
      <c r="P63" s="2"/>
      <c r="Q63" s="5" t="s">
        <v>420</v>
      </c>
      <c r="R63" s="2" t="s">
        <v>421</v>
      </c>
    </row>
    <row r="64" customFormat="false" ht="15.75" hidden="false" customHeight="false" outlineLevel="0" collapsed="false">
      <c r="A64" s="1" t="s">
        <v>422</v>
      </c>
      <c r="B64" s="2" t="s">
        <v>19</v>
      </c>
      <c r="C64" s="3" t="s">
        <v>423</v>
      </c>
      <c r="D64" s="2" t="s">
        <v>424</v>
      </c>
      <c r="E64" s="4" t="n">
        <v>43911.3618518519</v>
      </c>
      <c r="F64" s="2"/>
      <c r="G64" s="2"/>
      <c r="H64" s="2" t="s">
        <v>296</v>
      </c>
      <c r="I64" s="2" t="s">
        <v>297</v>
      </c>
      <c r="J64" s="2" t="s">
        <v>24</v>
      </c>
      <c r="K64" s="2" t="s">
        <v>425</v>
      </c>
      <c r="L64" s="2" t="s">
        <v>26</v>
      </c>
      <c r="M64" s="5" t="s">
        <v>27</v>
      </c>
      <c r="N64" s="2" t="n">
        <v>26</v>
      </c>
      <c r="O64" s="2" t="n">
        <v>80</v>
      </c>
      <c r="P64" s="2"/>
      <c r="Q64" s="5" t="s">
        <v>426</v>
      </c>
      <c r="R64" s="2" t="s">
        <v>427</v>
      </c>
    </row>
    <row r="65" customFormat="false" ht="15.75" hidden="false" customHeight="false" outlineLevel="0" collapsed="false">
      <c r="A65" s="1" t="s">
        <v>428</v>
      </c>
      <c r="B65" s="2" t="s">
        <v>19</v>
      </c>
      <c r="C65" s="3" t="s">
        <v>429</v>
      </c>
      <c r="D65" s="2" t="s">
        <v>430</v>
      </c>
      <c r="E65" s="4" t="n">
        <v>43911.3077546296</v>
      </c>
      <c r="F65" s="2"/>
      <c r="G65" s="2"/>
      <c r="H65" s="2"/>
      <c r="I65" s="2"/>
      <c r="J65" s="2" t="s">
        <v>24</v>
      </c>
      <c r="K65" s="2"/>
      <c r="L65" s="2" t="s">
        <v>26</v>
      </c>
      <c r="M65" s="5" t="s">
        <v>27</v>
      </c>
      <c r="N65" s="2" t="n">
        <v>26</v>
      </c>
      <c r="O65" s="2" t="n">
        <v>80</v>
      </c>
      <c r="P65" s="2"/>
      <c r="Q65" s="5" t="s">
        <v>431</v>
      </c>
      <c r="R65" s="2" t="s">
        <v>432</v>
      </c>
    </row>
    <row r="66" customFormat="false" ht="15.75" hidden="false" customHeight="false" outlineLevel="0" collapsed="false">
      <c r="A66" s="1" t="s">
        <v>433</v>
      </c>
      <c r="B66" s="2" t="s">
        <v>19</v>
      </c>
      <c r="C66" s="3" t="s">
        <v>434</v>
      </c>
      <c r="D66" s="2" t="s">
        <v>435</v>
      </c>
      <c r="E66" s="4" t="n">
        <v>43911.306724537</v>
      </c>
      <c r="F66" s="2"/>
      <c r="G66" s="2"/>
      <c r="H66" s="2" t="s">
        <v>383</v>
      </c>
      <c r="I66" s="2" t="s">
        <v>384</v>
      </c>
      <c r="J66" s="2" t="s">
        <v>24</v>
      </c>
      <c r="K66" s="2" t="s">
        <v>436</v>
      </c>
      <c r="L66" s="2" t="s">
        <v>26</v>
      </c>
      <c r="M66" s="5" t="s">
        <v>27</v>
      </c>
      <c r="N66" s="2" t="n">
        <v>26</v>
      </c>
      <c r="O66" s="2" t="n">
        <v>80</v>
      </c>
      <c r="P66" s="2"/>
      <c r="Q66" s="5" t="s">
        <v>437</v>
      </c>
      <c r="R66" s="2" t="s">
        <v>387</v>
      </c>
    </row>
    <row r="67" customFormat="false" ht="15.75" hidden="false" customHeight="false" outlineLevel="0" collapsed="false">
      <c r="A67" s="1" t="s">
        <v>438</v>
      </c>
      <c r="B67" s="2" t="s">
        <v>19</v>
      </c>
      <c r="C67" s="3" t="s">
        <v>439</v>
      </c>
      <c r="D67" s="2" t="s">
        <v>440</v>
      </c>
      <c r="E67" s="4" t="n">
        <v>43910.8792361111</v>
      </c>
      <c r="F67" s="2"/>
      <c r="G67" s="2"/>
      <c r="H67" s="2" t="s">
        <v>441</v>
      </c>
      <c r="I67" s="2" t="s">
        <v>442</v>
      </c>
      <c r="J67" s="2" t="s">
        <v>24</v>
      </c>
      <c r="K67" s="2" t="s">
        <v>443</v>
      </c>
      <c r="L67" s="2" t="s">
        <v>26</v>
      </c>
      <c r="M67" s="5" t="s">
        <v>27</v>
      </c>
      <c r="N67" s="2" t="n">
        <v>26</v>
      </c>
      <c r="O67" s="2" t="n">
        <v>80</v>
      </c>
      <c r="P67" s="2"/>
      <c r="Q67" s="5" t="s">
        <v>444</v>
      </c>
      <c r="R67" s="2" t="s">
        <v>445</v>
      </c>
    </row>
    <row r="68" customFormat="false" ht="15.75" hidden="false" customHeight="false" outlineLevel="0" collapsed="false">
      <c r="A68" s="1" t="s">
        <v>446</v>
      </c>
      <c r="B68" s="2" t="s">
        <v>19</v>
      </c>
      <c r="C68" s="3" t="s">
        <v>447</v>
      </c>
      <c r="D68" s="2" t="s">
        <v>448</v>
      </c>
      <c r="E68" s="4" t="n">
        <v>43910.8778356481</v>
      </c>
      <c r="F68" s="2"/>
      <c r="G68" s="2"/>
      <c r="H68" s="2"/>
      <c r="I68" s="2"/>
      <c r="J68" s="2" t="s">
        <v>24</v>
      </c>
      <c r="K68" s="2"/>
      <c r="L68" s="2" t="s">
        <v>26</v>
      </c>
      <c r="M68" s="5" t="s">
        <v>27</v>
      </c>
      <c r="N68" s="2" t="n">
        <v>26</v>
      </c>
      <c r="O68" s="2" t="n">
        <v>80</v>
      </c>
      <c r="P68" s="2"/>
      <c r="Q68" s="5" t="s">
        <v>449</v>
      </c>
      <c r="R68" s="2" t="s">
        <v>450</v>
      </c>
    </row>
    <row r="69" customFormat="false" ht="15.75" hidden="false" customHeight="false" outlineLevel="0" collapsed="false">
      <c r="A69" s="1" t="s">
        <v>451</v>
      </c>
      <c r="B69" s="2" t="s">
        <v>19</v>
      </c>
      <c r="C69" s="3" t="s">
        <v>452</v>
      </c>
      <c r="D69" s="2" t="s">
        <v>453</v>
      </c>
      <c r="E69" s="4" t="n">
        <v>43910.8587962963</v>
      </c>
      <c r="F69" s="2"/>
      <c r="G69" s="2"/>
      <c r="H69" s="2"/>
      <c r="I69" s="2"/>
      <c r="J69" s="2" t="s">
        <v>24</v>
      </c>
      <c r="K69" s="2"/>
      <c r="L69" s="2" t="s">
        <v>26</v>
      </c>
      <c r="M69" s="5" t="s">
        <v>27</v>
      </c>
      <c r="N69" s="2" t="n">
        <v>26</v>
      </c>
      <c r="O69" s="2" t="n">
        <v>80</v>
      </c>
      <c r="P69" s="2"/>
      <c r="Q69" s="5" t="s">
        <v>454</v>
      </c>
      <c r="R69" s="2" t="s">
        <v>455</v>
      </c>
    </row>
    <row r="70" customFormat="false" ht="15.75" hidden="false" customHeight="false" outlineLevel="0" collapsed="false">
      <c r="A70" s="1" t="s">
        <v>456</v>
      </c>
      <c r="B70" s="2" t="s">
        <v>19</v>
      </c>
      <c r="C70" s="3" t="s">
        <v>457</v>
      </c>
      <c r="D70" s="2" t="s">
        <v>458</v>
      </c>
      <c r="E70" s="4" t="n">
        <v>43910.8568634259</v>
      </c>
      <c r="F70" s="2"/>
      <c r="G70" s="2"/>
      <c r="H70" s="2"/>
      <c r="I70" s="2"/>
      <c r="J70" s="2" t="s">
        <v>24</v>
      </c>
      <c r="K70" s="2"/>
      <c r="L70" s="2" t="s">
        <v>26</v>
      </c>
      <c r="M70" s="5" t="s">
        <v>27</v>
      </c>
      <c r="N70" s="2" t="n">
        <v>26</v>
      </c>
      <c r="O70" s="2" t="n">
        <v>80</v>
      </c>
      <c r="P70" s="2"/>
      <c r="Q70" s="5" t="s">
        <v>459</v>
      </c>
      <c r="R70" s="2" t="s">
        <v>224</v>
      </c>
    </row>
    <row r="71" customFormat="false" ht="15.75" hidden="false" customHeight="false" outlineLevel="0" collapsed="false">
      <c r="A71" s="1" t="s">
        <v>460</v>
      </c>
      <c r="B71" s="2" t="s">
        <v>19</v>
      </c>
      <c r="C71" s="3" t="s">
        <v>461</v>
      </c>
      <c r="D71" s="2" t="s">
        <v>462</v>
      </c>
      <c r="E71" s="4" t="n">
        <v>43910.8565162037</v>
      </c>
      <c r="F71" s="2"/>
      <c r="G71" s="2"/>
      <c r="H71" s="2"/>
      <c r="I71" s="2"/>
      <c r="J71" s="2" t="s">
        <v>24</v>
      </c>
      <c r="K71" s="2"/>
      <c r="L71" s="2" t="s">
        <v>26</v>
      </c>
      <c r="M71" s="5" t="s">
        <v>27</v>
      </c>
      <c r="N71" s="2" t="n">
        <v>26</v>
      </c>
      <c r="O71" s="2" t="n">
        <v>80</v>
      </c>
      <c r="P71" s="2"/>
      <c r="Q71" s="5" t="s">
        <v>463</v>
      </c>
      <c r="R71" s="2" t="s">
        <v>464</v>
      </c>
    </row>
    <row r="72" customFormat="false" ht="15.75" hidden="false" customHeight="false" outlineLevel="0" collapsed="false">
      <c r="A72" s="1" t="s">
        <v>465</v>
      </c>
      <c r="B72" s="2" t="s">
        <v>19</v>
      </c>
      <c r="C72" s="3" t="s">
        <v>466</v>
      </c>
      <c r="D72" s="2" t="s">
        <v>467</v>
      </c>
      <c r="E72" s="4" t="n">
        <v>43910.8439814815</v>
      </c>
      <c r="F72" s="2"/>
      <c r="G72" s="2"/>
      <c r="H72" s="2" t="s">
        <v>468</v>
      </c>
      <c r="I72" s="2" t="s">
        <v>469</v>
      </c>
      <c r="J72" s="2" t="s">
        <v>24</v>
      </c>
      <c r="K72" s="2" t="s">
        <v>470</v>
      </c>
      <c r="L72" s="2" t="s">
        <v>26</v>
      </c>
      <c r="M72" s="5" t="s">
        <v>27</v>
      </c>
      <c r="N72" s="2" t="n">
        <v>26</v>
      </c>
      <c r="O72" s="2" t="n">
        <v>80</v>
      </c>
      <c r="P72" s="2"/>
      <c r="Q72" s="5" t="s">
        <v>471</v>
      </c>
      <c r="R72" s="2" t="s">
        <v>472</v>
      </c>
    </row>
    <row r="73" customFormat="false" ht="15.75" hidden="false" customHeight="false" outlineLevel="0" collapsed="false">
      <c r="A73" s="1" t="s">
        <v>473</v>
      </c>
      <c r="B73" s="2" t="s">
        <v>19</v>
      </c>
      <c r="C73" s="3" t="s">
        <v>474</v>
      </c>
      <c r="D73" s="2" t="s">
        <v>475</v>
      </c>
      <c r="E73" s="4" t="n">
        <v>43910.8420023148</v>
      </c>
      <c r="F73" s="2"/>
      <c r="G73" s="2"/>
      <c r="H73" s="2" t="s">
        <v>476</v>
      </c>
      <c r="I73" s="2" t="s">
        <v>477</v>
      </c>
      <c r="J73" s="2" t="s">
        <v>24</v>
      </c>
      <c r="K73" s="2" t="s">
        <v>478</v>
      </c>
      <c r="L73" s="2" t="s">
        <v>26</v>
      </c>
      <c r="M73" s="5" t="s">
        <v>27</v>
      </c>
      <c r="N73" s="2" t="n">
        <v>26</v>
      </c>
      <c r="O73" s="2" t="n">
        <v>80</v>
      </c>
      <c r="P73" s="2"/>
      <c r="Q73" s="5" t="s">
        <v>479</v>
      </c>
      <c r="R73" s="2" t="s">
        <v>480</v>
      </c>
    </row>
    <row r="74" customFormat="false" ht="15.75" hidden="false" customHeight="false" outlineLevel="0" collapsed="false">
      <c r="A74" s="1" t="s">
        <v>481</v>
      </c>
      <c r="B74" s="2" t="s">
        <v>19</v>
      </c>
      <c r="C74" s="3" t="s">
        <v>482</v>
      </c>
      <c r="D74" s="2" t="s">
        <v>483</v>
      </c>
      <c r="E74" s="4" t="n">
        <v>43910.8327314815</v>
      </c>
      <c r="F74" s="2"/>
      <c r="G74" s="2"/>
      <c r="H74" s="2" t="s">
        <v>484</v>
      </c>
      <c r="I74" s="2" t="s">
        <v>485</v>
      </c>
      <c r="J74" s="2" t="s">
        <v>24</v>
      </c>
      <c r="K74" s="2" t="s">
        <v>486</v>
      </c>
      <c r="L74" s="2" t="s">
        <v>26</v>
      </c>
      <c r="M74" s="5" t="s">
        <v>27</v>
      </c>
      <c r="N74" s="2" t="n">
        <v>26</v>
      </c>
      <c r="O74" s="2" t="n">
        <v>80</v>
      </c>
      <c r="P74" s="2"/>
      <c r="Q74" s="5" t="s">
        <v>487</v>
      </c>
      <c r="R74" s="2" t="s">
        <v>488</v>
      </c>
    </row>
    <row r="75" customFormat="false" ht="15.75" hidden="false" customHeight="false" outlineLevel="0" collapsed="false">
      <c r="A75" s="1" t="s">
        <v>489</v>
      </c>
      <c r="B75" s="2" t="s">
        <v>19</v>
      </c>
      <c r="C75" s="3" t="s">
        <v>490</v>
      </c>
      <c r="D75" s="2" t="s">
        <v>491</v>
      </c>
      <c r="E75" s="4" t="n">
        <v>43910.832037037</v>
      </c>
      <c r="F75" s="2"/>
      <c r="G75" s="2"/>
      <c r="H75" s="2" t="s">
        <v>492</v>
      </c>
      <c r="I75" s="2" t="s">
        <v>493</v>
      </c>
      <c r="J75" s="2" t="s">
        <v>24</v>
      </c>
      <c r="K75" s="2" t="s">
        <v>494</v>
      </c>
      <c r="L75" s="2" t="s">
        <v>26</v>
      </c>
      <c r="M75" s="5" t="s">
        <v>27</v>
      </c>
      <c r="N75" s="2" t="n">
        <v>26</v>
      </c>
      <c r="O75" s="2" t="n">
        <v>80</v>
      </c>
      <c r="P75" s="2"/>
      <c r="Q75" s="5" t="s">
        <v>495</v>
      </c>
      <c r="R75" s="2" t="s">
        <v>496</v>
      </c>
    </row>
    <row r="76" customFormat="false" ht="15.75" hidden="false" customHeight="false" outlineLevel="0" collapsed="false">
      <c r="A76" s="1" t="s">
        <v>497</v>
      </c>
      <c r="B76" s="2" t="s">
        <v>19</v>
      </c>
      <c r="C76" s="3" t="s">
        <v>498</v>
      </c>
      <c r="D76" s="2" t="s">
        <v>499</v>
      </c>
      <c r="E76" s="4" t="n">
        <v>43910.8318171296</v>
      </c>
      <c r="F76" s="2"/>
      <c r="G76" s="2"/>
      <c r="H76" s="2" t="s">
        <v>476</v>
      </c>
      <c r="I76" s="2" t="s">
        <v>477</v>
      </c>
      <c r="J76" s="2" t="s">
        <v>24</v>
      </c>
      <c r="K76" s="2" t="s">
        <v>500</v>
      </c>
      <c r="L76" s="2" t="s">
        <v>26</v>
      </c>
      <c r="M76" s="5" t="s">
        <v>27</v>
      </c>
      <c r="N76" s="2" t="n">
        <v>26</v>
      </c>
      <c r="O76" s="2" t="n">
        <v>80</v>
      </c>
      <c r="P76" s="2"/>
      <c r="Q76" s="5" t="s">
        <v>501</v>
      </c>
      <c r="R76" s="2" t="s">
        <v>480</v>
      </c>
    </row>
    <row r="77" customFormat="false" ht="15.75" hidden="false" customHeight="false" outlineLevel="0" collapsed="false">
      <c r="A77" s="1" t="s">
        <v>502</v>
      </c>
      <c r="B77" s="2" t="s">
        <v>19</v>
      </c>
      <c r="C77" s="3" t="s">
        <v>503</v>
      </c>
      <c r="D77" s="2" t="s">
        <v>504</v>
      </c>
      <c r="E77" s="4" t="n">
        <v>43910.8315740741</v>
      </c>
      <c r="F77" s="2"/>
      <c r="G77" s="2"/>
      <c r="H77" s="2" t="s">
        <v>210</v>
      </c>
      <c r="I77" s="2" t="s">
        <v>211</v>
      </c>
      <c r="J77" s="2" t="s">
        <v>24</v>
      </c>
      <c r="K77" s="2" t="s">
        <v>505</v>
      </c>
      <c r="L77" s="2" t="s">
        <v>26</v>
      </c>
      <c r="M77" s="5" t="s">
        <v>27</v>
      </c>
      <c r="N77" s="2" t="n">
        <v>26</v>
      </c>
      <c r="O77" s="2" t="n">
        <v>80</v>
      </c>
      <c r="P77" s="2"/>
      <c r="Q77" s="5" t="s">
        <v>506</v>
      </c>
      <c r="R77" s="2" t="s">
        <v>363</v>
      </c>
    </row>
    <row r="78" customFormat="false" ht="15.75" hidden="false" customHeight="false" outlineLevel="0" collapsed="false">
      <c r="A78" s="1" t="s">
        <v>507</v>
      </c>
      <c r="B78" s="2" t="s">
        <v>19</v>
      </c>
      <c r="C78" s="3" t="s">
        <v>508</v>
      </c>
      <c r="D78" s="2" t="s">
        <v>509</v>
      </c>
      <c r="E78" s="4" t="n">
        <v>43910.8309375</v>
      </c>
      <c r="F78" s="2"/>
      <c r="G78" s="2"/>
      <c r="H78" s="2" t="s">
        <v>383</v>
      </c>
      <c r="I78" s="2" t="s">
        <v>384</v>
      </c>
      <c r="J78" s="2" t="s">
        <v>24</v>
      </c>
      <c r="K78" s="2" t="s">
        <v>510</v>
      </c>
      <c r="L78" s="2" t="s">
        <v>26</v>
      </c>
      <c r="M78" s="5" t="s">
        <v>27</v>
      </c>
      <c r="N78" s="2" t="n">
        <v>26</v>
      </c>
      <c r="O78" s="2" t="n">
        <v>80</v>
      </c>
      <c r="P78" s="2"/>
      <c r="Q78" s="5" t="s">
        <v>511</v>
      </c>
      <c r="R78" s="2" t="s">
        <v>387</v>
      </c>
    </row>
    <row r="79" customFormat="false" ht="15.75" hidden="false" customHeight="false" outlineLevel="0" collapsed="false">
      <c r="A79" s="1" t="s">
        <v>512</v>
      </c>
      <c r="B79" s="2" t="s">
        <v>19</v>
      </c>
      <c r="C79" s="3" t="s">
        <v>513</v>
      </c>
      <c r="D79" s="2" t="s">
        <v>514</v>
      </c>
      <c r="E79" s="4" t="n">
        <v>43910.8304050926</v>
      </c>
      <c r="F79" s="2"/>
      <c r="G79" s="2"/>
      <c r="H79" s="2" t="s">
        <v>210</v>
      </c>
      <c r="I79" s="2" t="s">
        <v>211</v>
      </c>
      <c r="J79" s="2" t="s">
        <v>24</v>
      </c>
      <c r="K79" s="2" t="s">
        <v>505</v>
      </c>
      <c r="L79" s="2" t="s">
        <v>26</v>
      </c>
      <c r="M79" s="5" t="s">
        <v>27</v>
      </c>
      <c r="N79" s="2" t="n">
        <v>26</v>
      </c>
      <c r="O79" s="2" t="n">
        <v>80</v>
      </c>
      <c r="P79" s="2"/>
      <c r="Q79" s="5" t="s">
        <v>515</v>
      </c>
      <c r="R79" s="2" t="s">
        <v>363</v>
      </c>
    </row>
    <row r="80" customFormat="false" ht="15.75" hidden="false" customHeight="false" outlineLevel="0" collapsed="false">
      <c r="A80" s="1" t="s">
        <v>516</v>
      </c>
      <c r="B80" s="2" t="s">
        <v>19</v>
      </c>
      <c r="C80" s="3" t="s">
        <v>517</v>
      </c>
      <c r="D80" s="2" t="s">
        <v>518</v>
      </c>
      <c r="E80" s="4" t="n">
        <v>43910.8301041667</v>
      </c>
      <c r="F80" s="2"/>
      <c r="G80" s="2"/>
      <c r="H80" s="2" t="s">
        <v>476</v>
      </c>
      <c r="I80" s="2" t="s">
        <v>477</v>
      </c>
      <c r="J80" s="2" t="s">
        <v>24</v>
      </c>
      <c r="K80" s="2" t="s">
        <v>500</v>
      </c>
      <c r="L80" s="2" t="s">
        <v>26</v>
      </c>
      <c r="M80" s="5" t="s">
        <v>27</v>
      </c>
      <c r="N80" s="2" t="n">
        <v>26</v>
      </c>
      <c r="O80" s="2" t="n">
        <v>80</v>
      </c>
      <c r="P80" s="2"/>
      <c r="Q80" s="5" t="s">
        <v>519</v>
      </c>
      <c r="R80" s="2" t="s">
        <v>480</v>
      </c>
    </row>
    <row r="81" customFormat="false" ht="15.75" hidden="false" customHeight="false" outlineLevel="0" collapsed="false">
      <c r="A81" s="1" t="s">
        <v>520</v>
      </c>
      <c r="B81" s="2" t="s">
        <v>19</v>
      </c>
      <c r="C81" s="3" t="s">
        <v>521</v>
      </c>
      <c r="D81" s="2" t="s">
        <v>522</v>
      </c>
      <c r="E81" s="4" t="n">
        <v>43910.8297106482</v>
      </c>
      <c r="F81" s="2"/>
      <c r="G81" s="2"/>
      <c r="H81" s="2" t="s">
        <v>492</v>
      </c>
      <c r="I81" s="2" t="s">
        <v>493</v>
      </c>
      <c r="J81" s="2" t="s">
        <v>24</v>
      </c>
      <c r="K81" s="2" t="s">
        <v>494</v>
      </c>
      <c r="L81" s="2" t="s">
        <v>26</v>
      </c>
      <c r="M81" s="5" t="s">
        <v>27</v>
      </c>
      <c r="N81" s="2" t="n">
        <v>26</v>
      </c>
      <c r="O81" s="2" t="n">
        <v>80</v>
      </c>
      <c r="P81" s="2"/>
      <c r="Q81" s="5" t="s">
        <v>523</v>
      </c>
      <c r="R81" s="2" t="s">
        <v>496</v>
      </c>
    </row>
    <row r="82" customFormat="false" ht="15.75" hidden="false" customHeight="false" outlineLevel="0" collapsed="false">
      <c r="A82" s="1" t="s">
        <v>524</v>
      </c>
      <c r="B82" s="2" t="s">
        <v>19</v>
      </c>
      <c r="C82" s="3" t="s">
        <v>525</v>
      </c>
      <c r="D82" s="2" t="s">
        <v>526</v>
      </c>
      <c r="E82" s="4" t="n">
        <v>43910.783125</v>
      </c>
      <c r="F82" s="2"/>
      <c r="G82" s="2"/>
      <c r="H82" s="2" t="s">
        <v>527</v>
      </c>
      <c r="I82" s="2" t="s">
        <v>528</v>
      </c>
      <c r="J82" s="2" t="s">
        <v>24</v>
      </c>
      <c r="K82" s="2" t="s">
        <v>529</v>
      </c>
      <c r="L82" s="2" t="s">
        <v>26</v>
      </c>
      <c r="M82" s="5" t="s">
        <v>27</v>
      </c>
      <c r="N82" s="2" t="n">
        <v>26</v>
      </c>
      <c r="O82" s="2" t="n">
        <v>80</v>
      </c>
      <c r="P82" s="2"/>
      <c r="Q82" s="5" t="s">
        <v>530</v>
      </c>
      <c r="R82" s="2" t="s">
        <v>531</v>
      </c>
    </row>
    <row r="83" customFormat="false" ht="15.75" hidden="false" customHeight="false" outlineLevel="0" collapsed="false">
      <c r="A83" s="1" t="s">
        <v>532</v>
      </c>
      <c r="B83" s="2" t="s">
        <v>19</v>
      </c>
      <c r="C83" s="3" t="s">
        <v>533</v>
      </c>
      <c r="D83" s="2" t="s">
        <v>534</v>
      </c>
      <c r="E83" s="4" t="n">
        <v>43910.7815162037</v>
      </c>
      <c r="F83" s="2"/>
      <c r="G83" s="2"/>
      <c r="H83" s="2"/>
      <c r="I83" s="2"/>
      <c r="J83" s="2" t="s">
        <v>24</v>
      </c>
      <c r="K83" s="2"/>
      <c r="L83" s="2" t="s">
        <v>26</v>
      </c>
      <c r="M83" s="5" t="s">
        <v>27</v>
      </c>
      <c r="N83" s="2" t="n">
        <v>26</v>
      </c>
      <c r="O83" s="2" t="n">
        <v>80</v>
      </c>
      <c r="P83" s="2"/>
      <c r="Q83" s="5" t="s">
        <v>535</v>
      </c>
      <c r="R83" s="2" t="s">
        <v>536</v>
      </c>
    </row>
    <row r="84" customFormat="false" ht="15.75" hidden="false" customHeight="false" outlineLevel="0" collapsed="false">
      <c r="A84" s="1" t="s">
        <v>537</v>
      </c>
      <c r="B84" s="2" t="s">
        <v>19</v>
      </c>
      <c r="C84" s="3" t="s">
        <v>538</v>
      </c>
      <c r="D84" s="2" t="s">
        <v>539</v>
      </c>
      <c r="E84" s="4" t="n">
        <v>43910.7639236111</v>
      </c>
      <c r="F84" s="2"/>
      <c r="G84" s="2"/>
      <c r="H84" s="2" t="s">
        <v>348</v>
      </c>
      <c r="I84" s="2" t="s">
        <v>349</v>
      </c>
      <c r="J84" s="2" t="s">
        <v>24</v>
      </c>
      <c r="K84" s="2" t="s">
        <v>540</v>
      </c>
      <c r="L84" s="2" t="s">
        <v>26</v>
      </c>
      <c r="M84" s="5" t="s">
        <v>27</v>
      </c>
      <c r="N84" s="2" t="n">
        <v>26</v>
      </c>
      <c r="O84" s="2" t="n">
        <v>80</v>
      </c>
      <c r="P84" s="2"/>
      <c r="Q84" s="5" t="s">
        <v>541</v>
      </c>
      <c r="R84" s="2" t="s">
        <v>542</v>
      </c>
    </row>
    <row r="85" customFormat="false" ht="15.75" hidden="false" customHeight="false" outlineLevel="0" collapsed="false">
      <c r="A85" s="1" t="s">
        <v>543</v>
      </c>
      <c r="B85" s="2" t="s">
        <v>19</v>
      </c>
      <c r="C85" s="3" t="s">
        <v>544</v>
      </c>
      <c r="D85" s="2" t="s">
        <v>545</v>
      </c>
      <c r="E85" s="4" t="n">
        <v>43910.762337963</v>
      </c>
      <c r="F85" s="2"/>
      <c r="G85" s="2"/>
      <c r="H85" s="2" t="s">
        <v>546</v>
      </c>
      <c r="I85" s="2" t="s">
        <v>547</v>
      </c>
      <c r="J85" s="2" t="s">
        <v>24</v>
      </c>
      <c r="K85" s="2" t="s">
        <v>548</v>
      </c>
      <c r="L85" s="2" t="s">
        <v>26</v>
      </c>
      <c r="M85" s="5" t="s">
        <v>27</v>
      </c>
      <c r="N85" s="2" t="n">
        <v>26</v>
      </c>
      <c r="O85" s="2" t="n">
        <v>80</v>
      </c>
      <c r="P85" s="2"/>
      <c r="Q85" s="5" t="s">
        <v>549</v>
      </c>
      <c r="R85" s="2" t="s">
        <v>550</v>
      </c>
    </row>
    <row r="86" customFormat="false" ht="15.75" hidden="false" customHeight="false" outlineLevel="0" collapsed="false">
      <c r="A86" s="1" t="s">
        <v>551</v>
      </c>
      <c r="B86" s="2" t="s">
        <v>19</v>
      </c>
      <c r="C86" s="3" t="s">
        <v>552</v>
      </c>
      <c r="D86" s="2" t="s">
        <v>553</v>
      </c>
      <c r="E86" s="4" t="n">
        <v>43910.7586921296</v>
      </c>
      <c r="F86" s="2"/>
      <c r="G86" s="2"/>
      <c r="H86" s="2" t="s">
        <v>554</v>
      </c>
      <c r="I86" s="2" t="s">
        <v>555</v>
      </c>
      <c r="J86" s="2" t="s">
        <v>24</v>
      </c>
      <c r="K86" s="2" t="s">
        <v>556</v>
      </c>
      <c r="L86" s="2" t="s">
        <v>26</v>
      </c>
      <c r="M86" s="5" t="s">
        <v>27</v>
      </c>
      <c r="N86" s="2" t="n">
        <v>26</v>
      </c>
      <c r="O86" s="2" t="n">
        <v>80</v>
      </c>
      <c r="P86" s="2"/>
      <c r="Q86" s="5" t="s">
        <v>557</v>
      </c>
      <c r="R86" s="2" t="s">
        <v>558</v>
      </c>
    </row>
    <row r="87" customFormat="false" ht="15.75" hidden="false" customHeight="false" outlineLevel="0" collapsed="false">
      <c r="A87" s="1" t="s">
        <v>559</v>
      </c>
      <c r="B87" s="2" t="s">
        <v>19</v>
      </c>
      <c r="C87" s="3" t="s">
        <v>560</v>
      </c>
      <c r="D87" s="2" t="s">
        <v>561</v>
      </c>
      <c r="E87" s="4" t="n">
        <v>43910.6384606481</v>
      </c>
      <c r="F87" s="2"/>
      <c r="G87" s="2"/>
      <c r="H87" s="2" t="s">
        <v>282</v>
      </c>
      <c r="I87" s="2" t="s">
        <v>283</v>
      </c>
      <c r="J87" s="2" t="s">
        <v>24</v>
      </c>
      <c r="K87" s="2" t="s">
        <v>562</v>
      </c>
      <c r="L87" s="2" t="s">
        <v>26</v>
      </c>
      <c r="M87" s="5" t="s">
        <v>27</v>
      </c>
      <c r="N87" s="2" t="n">
        <v>26</v>
      </c>
      <c r="O87" s="2" t="n">
        <v>80</v>
      </c>
      <c r="P87" s="2"/>
      <c r="Q87" s="5" t="s">
        <v>563</v>
      </c>
      <c r="R87" s="2" t="s">
        <v>286</v>
      </c>
    </row>
    <row r="88" customFormat="false" ht="15.75" hidden="false" customHeight="false" outlineLevel="0" collapsed="false">
      <c r="A88" s="1" t="s">
        <v>564</v>
      </c>
      <c r="B88" s="2" t="s">
        <v>19</v>
      </c>
      <c r="C88" s="3" t="s">
        <v>565</v>
      </c>
      <c r="D88" s="2" t="s">
        <v>566</v>
      </c>
      <c r="E88" s="4" t="n">
        <v>43910.5672222222</v>
      </c>
      <c r="F88" s="2"/>
      <c r="G88" s="2"/>
      <c r="H88" s="2" t="s">
        <v>567</v>
      </c>
      <c r="I88" s="2" t="s">
        <v>568</v>
      </c>
      <c r="J88" s="2" t="s">
        <v>24</v>
      </c>
      <c r="K88" s="2" t="s">
        <v>569</v>
      </c>
      <c r="L88" s="2" t="s">
        <v>26</v>
      </c>
      <c r="M88" s="5" t="s">
        <v>27</v>
      </c>
      <c r="N88" s="2" t="n">
        <v>26</v>
      </c>
      <c r="O88" s="2" t="n">
        <v>80</v>
      </c>
      <c r="P88" s="2"/>
      <c r="Q88" s="5" t="s">
        <v>570</v>
      </c>
      <c r="R88" s="2" t="s">
        <v>571</v>
      </c>
    </row>
    <row r="89" customFormat="false" ht="15.75" hidden="false" customHeight="false" outlineLevel="0" collapsed="false">
      <c r="A89" s="1" t="s">
        <v>572</v>
      </c>
      <c r="B89" s="2" t="s">
        <v>19</v>
      </c>
      <c r="C89" s="3" t="s">
        <v>573</v>
      </c>
      <c r="D89" s="2" t="s">
        <v>574</v>
      </c>
      <c r="E89" s="4" t="n">
        <v>43910.5233680556</v>
      </c>
      <c r="F89" s="2"/>
      <c r="G89" s="2"/>
      <c r="H89" s="2" t="s">
        <v>575</v>
      </c>
      <c r="I89" s="2" t="s">
        <v>576</v>
      </c>
      <c r="J89" s="2" t="s">
        <v>24</v>
      </c>
      <c r="K89" s="2" t="s">
        <v>577</v>
      </c>
      <c r="L89" s="2" t="s">
        <v>578</v>
      </c>
      <c r="M89" s="5" t="s">
        <v>27</v>
      </c>
      <c r="N89" s="2" t="n">
        <v>26</v>
      </c>
      <c r="O89" s="2" t="n">
        <v>80</v>
      </c>
      <c r="P89" s="2"/>
      <c r="Q89" s="5" t="s">
        <v>579</v>
      </c>
      <c r="R89" s="2" t="s">
        <v>580</v>
      </c>
    </row>
    <row r="90" customFormat="false" ht="15.75" hidden="false" customHeight="false" outlineLevel="0" collapsed="false">
      <c r="A90" s="1" t="s">
        <v>581</v>
      </c>
      <c r="B90" s="2" t="s">
        <v>19</v>
      </c>
      <c r="C90" s="3" t="s">
        <v>582</v>
      </c>
      <c r="D90" s="2" t="s">
        <v>583</v>
      </c>
      <c r="E90" s="4" t="n">
        <v>43910.4910648148</v>
      </c>
      <c r="F90" s="2"/>
      <c r="G90" s="2"/>
      <c r="H90" s="2" t="s">
        <v>584</v>
      </c>
      <c r="I90" s="2" t="s">
        <v>585</v>
      </c>
      <c r="J90" s="2" t="s">
        <v>24</v>
      </c>
      <c r="K90" s="2" t="s">
        <v>586</v>
      </c>
      <c r="L90" s="2" t="s">
        <v>26</v>
      </c>
      <c r="M90" s="5" t="s">
        <v>27</v>
      </c>
      <c r="N90" s="2" t="n">
        <v>26</v>
      </c>
      <c r="O90" s="2" t="n">
        <v>80</v>
      </c>
      <c r="P90" s="2"/>
      <c r="Q90" s="5" t="s">
        <v>587</v>
      </c>
      <c r="R90" s="2" t="s">
        <v>588</v>
      </c>
    </row>
    <row r="91" customFormat="false" ht="15.75" hidden="false" customHeight="false" outlineLevel="0" collapsed="false">
      <c r="A91" s="1" t="s">
        <v>589</v>
      </c>
      <c r="B91" s="2" t="s">
        <v>19</v>
      </c>
      <c r="C91" s="3" t="s">
        <v>590</v>
      </c>
      <c r="D91" s="2" t="s">
        <v>591</v>
      </c>
      <c r="E91" s="4" t="n">
        <v>43910.4893171296</v>
      </c>
      <c r="F91" s="2"/>
      <c r="G91" s="2"/>
      <c r="H91" s="2" t="s">
        <v>584</v>
      </c>
      <c r="I91" s="2" t="s">
        <v>585</v>
      </c>
      <c r="J91" s="2" t="s">
        <v>24</v>
      </c>
      <c r="K91" s="2" t="s">
        <v>586</v>
      </c>
      <c r="L91" s="2" t="s">
        <v>26</v>
      </c>
      <c r="M91" s="5" t="s">
        <v>27</v>
      </c>
      <c r="N91" s="2" t="n">
        <v>26</v>
      </c>
      <c r="O91" s="2" t="n">
        <v>80</v>
      </c>
      <c r="P91" s="2"/>
      <c r="Q91" s="5" t="s">
        <v>592</v>
      </c>
      <c r="R91" s="2" t="s">
        <v>588</v>
      </c>
    </row>
    <row r="92" customFormat="false" ht="15.75" hidden="false" customHeight="false" outlineLevel="0" collapsed="false">
      <c r="A92" s="1" t="s">
        <v>593</v>
      </c>
      <c r="B92" s="2" t="s">
        <v>19</v>
      </c>
      <c r="C92" s="3" t="s">
        <v>594</v>
      </c>
      <c r="D92" s="2" t="s">
        <v>595</v>
      </c>
      <c r="E92" s="4" t="n">
        <v>43910.4677546296</v>
      </c>
      <c r="F92" s="2"/>
      <c r="G92" s="2"/>
      <c r="H92" s="2" t="s">
        <v>596</v>
      </c>
      <c r="I92" s="2" t="s">
        <v>597</v>
      </c>
      <c r="J92" s="2" t="s">
        <v>24</v>
      </c>
      <c r="K92" s="2" t="s">
        <v>598</v>
      </c>
      <c r="L92" s="2" t="s">
        <v>26</v>
      </c>
      <c r="M92" s="5" t="s">
        <v>27</v>
      </c>
      <c r="N92" s="2" t="n">
        <v>26</v>
      </c>
      <c r="O92" s="2" t="n">
        <v>80</v>
      </c>
      <c r="P92" s="2"/>
      <c r="Q92" s="5" t="s">
        <v>599</v>
      </c>
      <c r="R92" s="2" t="s">
        <v>600</v>
      </c>
    </row>
    <row r="93" customFormat="false" ht="15.75" hidden="false" customHeight="false" outlineLevel="0" collapsed="false">
      <c r="A93" s="1" t="s">
        <v>601</v>
      </c>
      <c r="B93" s="2" t="s">
        <v>19</v>
      </c>
      <c r="C93" s="3" t="s">
        <v>602</v>
      </c>
      <c r="D93" s="2" t="s">
        <v>603</v>
      </c>
      <c r="E93" s="4" t="n">
        <v>43910.3457523148</v>
      </c>
      <c r="F93" s="2"/>
      <c r="G93" s="2"/>
      <c r="H93" s="2" t="s">
        <v>604</v>
      </c>
      <c r="I93" s="2" t="s">
        <v>605</v>
      </c>
      <c r="J93" s="2" t="s">
        <v>24</v>
      </c>
      <c r="K93" s="2" t="s">
        <v>606</v>
      </c>
      <c r="L93" s="2" t="s">
        <v>26</v>
      </c>
      <c r="M93" s="5" t="s">
        <v>27</v>
      </c>
      <c r="N93" s="2" t="n">
        <v>26</v>
      </c>
      <c r="O93" s="2" t="n">
        <v>80</v>
      </c>
      <c r="P93" s="2"/>
      <c r="Q93" s="5" t="s">
        <v>607</v>
      </c>
      <c r="R93" s="2" t="s">
        <v>608</v>
      </c>
    </row>
    <row r="94" customFormat="false" ht="15.75" hidden="false" customHeight="false" outlineLevel="0" collapsed="false">
      <c r="A94" s="1" t="s">
        <v>609</v>
      </c>
      <c r="B94" s="2" t="s">
        <v>19</v>
      </c>
      <c r="C94" s="3" t="s">
        <v>610</v>
      </c>
      <c r="D94" s="2" t="s">
        <v>611</v>
      </c>
      <c r="E94" s="4" t="n">
        <v>43910.3294328704</v>
      </c>
      <c r="F94" s="2"/>
      <c r="G94" s="2"/>
      <c r="H94" s="2" t="s">
        <v>612</v>
      </c>
      <c r="I94" s="2" t="s">
        <v>613</v>
      </c>
      <c r="J94" s="2" t="s">
        <v>24</v>
      </c>
      <c r="K94" s="2" t="s">
        <v>614</v>
      </c>
      <c r="L94" s="2" t="s">
        <v>26</v>
      </c>
      <c r="M94" s="5" t="s">
        <v>27</v>
      </c>
      <c r="N94" s="2" t="n">
        <v>26</v>
      </c>
      <c r="O94" s="2" t="n">
        <v>80</v>
      </c>
      <c r="P94" s="2"/>
      <c r="Q94" s="5" t="s">
        <v>615</v>
      </c>
      <c r="R94" s="2" t="s">
        <v>616</v>
      </c>
    </row>
    <row r="95" customFormat="false" ht="15.75" hidden="false" customHeight="false" outlineLevel="0" collapsed="false">
      <c r="A95" s="1" t="s">
        <v>617</v>
      </c>
      <c r="B95" s="2" t="s">
        <v>19</v>
      </c>
      <c r="C95" s="3" t="s">
        <v>618</v>
      </c>
      <c r="D95" s="2" t="s">
        <v>619</v>
      </c>
      <c r="E95" s="4" t="n">
        <v>43910.3248842593</v>
      </c>
      <c r="F95" s="2"/>
      <c r="G95" s="2"/>
      <c r="H95" s="2" t="s">
        <v>620</v>
      </c>
      <c r="I95" s="2" t="s">
        <v>621</v>
      </c>
      <c r="J95" s="2" t="s">
        <v>24</v>
      </c>
      <c r="K95" s="2" t="s">
        <v>622</v>
      </c>
      <c r="L95" s="2" t="s">
        <v>26</v>
      </c>
      <c r="M95" s="5" t="s">
        <v>27</v>
      </c>
      <c r="N95" s="2" t="n">
        <v>26</v>
      </c>
      <c r="O95" s="2" t="n">
        <v>80</v>
      </c>
      <c r="P95" s="2"/>
      <c r="Q95" s="5" t="s">
        <v>623</v>
      </c>
      <c r="R95" s="2" t="s">
        <v>624</v>
      </c>
    </row>
    <row r="96" customFormat="false" ht="15.75" hidden="false" customHeight="false" outlineLevel="0" collapsed="false">
      <c r="A96" s="1" t="s">
        <v>625</v>
      </c>
      <c r="B96" s="2" t="s">
        <v>19</v>
      </c>
      <c r="C96" s="3" t="s">
        <v>626</v>
      </c>
      <c r="D96" s="2" t="s">
        <v>627</v>
      </c>
      <c r="E96" s="4" t="n">
        <v>43910.3246180556</v>
      </c>
      <c r="F96" s="2"/>
      <c r="G96" s="2"/>
      <c r="H96" s="2"/>
      <c r="I96" s="2"/>
      <c r="J96" s="2" t="s">
        <v>24</v>
      </c>
      <c r="K96" s="2"/>
      <c r="L96" s="2" t="s">
        <v>26</v>
      </c>
      <c r="M96" s="5" t="s">
        <v>27</v>
      </c>
      <c r="N96" s="2" t="n">
        <v>26</v>
      </c>
      <c r="O96" s="2" t="n">
        <v>80</v>
      </c>
      <c r="P96" s="2"/>
      <c r="Q96" s="5" t="s">
        <v>628</v>
      </c>
      <c r="R96" s="2" t="s">
        <v>629</v>
      </c>
    </row>
    <row r="97" customFormat="false" ht="15.75" hidden="false" customHeight="false" outlineLevel="0" collapsed="false">
      <c r="A97" s="1" t="s">
        <v>630</v>
      </c>
      <c r="B97" s="2" t="s">
        <v>19</v>
      </c>
      <c r="C97" s="3" t="s">
        <v>631</v>
      </c>
      <c r="D97" s="2" t="s">
        <v>632</v>
      </c>
      <c r="E97" s="4" t="n">
        <v>43910.3244444444</v>
      </c>
      <c r="F97" s="2"/>
      <c r="G97" s="2"/>
      <c r="H97" s="2"/>
      <c r="I97" s="2"/>
      <c r="J97" s="2" t="s">
        <v>24</v>
      </c>
      <c r="K97" s="2"/>
      <c r="L97" s="2" t="s">
        <v>26</v>
      </c>
      <c r="M97" s="5" t="s">
        <v>27</v>
      </c>
      <c r="N97" s="2" t="n">
        <v>26</v>
      </c>
      <c r="O97" s="2" t="n">
        <v>80</v>
      </c>
      <c r="P97" s="2"/>
      <c r="Q97" s="5" t="s">
        <v>633</v>
      </c>
      <c r="R97" s="2" t="s">
        <v>629</v>
      </c>
    </row>
    <row r="98" customFormat="false" ht="15.75" hidden="false" customHeight="false" outlineLevel="0" collapsed="false">
      <c r="A98" s="1" t="s">
        <v>634</v>
      </c>
      <c r="B98" s="2" t="s">
        <v>19</v>
      </c>
      <c r="C98" s="3" t="s">
        <v>635</v>
      </c>
      <c r="D98" s="2" t="s">
        <v>636</v>
      </c>
      <c r="E98" s="4" t="n">
        <v>43910.3239236111</v>
      </c>
      <c r="F98" s="2"/>
      <c r="G98" s="2"/>
      <c r="H98" s="2" t="s">
        <v>637</v>
      </c>
      <c r="I98" s="2" t="s">
        <v>638</v>
      </c>
      <c r="J98" s="2" t="s">
        <v>24</v>
      </c>
      <c r="K98" s="2" t="s">
        <v>639</v>
      </c>
      <c r="L98" s="2" t="s">
        <v>26</v>
      </c>
      <c r="M98" s="5" t="s">
        <v>27</v>
      </c>
      <c r="N98" s="2" t="n">
        <v>26</v>
      </c>
      <c r="O98" s="2" t="n">
        <v>80</v>
      </c>
      <c r="P98" s="2"/>
      <c r="Q98" s="5" t="s">
        <v>640</v>
      </c>
      <c r="R98" s="2" t="s">
        <v>641</v>
      </c>
    </row>
    <row r="99" customFormat="false" ht="15.75" hidden="false" customHeight="false" outlineLevel="0" collapsed="false">
      <c r="A99" s="1" t="s">
        <v>642</v>
      </c>
      <c r="B99" s="2" t="s">
        <v>19</v>
      </c>
      <c r="C99" s="3" t="s">
        <v>643</v>
      </c>
      <c r="D99" s="2" t="s">
        <v>644</v>
      </c>
      <c r="E99" s="4" t="n">
        <v>43910.2952199074</v>
      </c>
      <c r="F99" s="2"/>
      <c r="G99" s="2"/>
      <c r="H99" s="2" t="s">
        <v>645</v>
      </c>
      <c r="I99" s="2" t="s">
        <v>646</v>
      </c>
      <c r="J99" s="2" t="s">
        <v>24</v>
      </c>
      <c r="K99" s="2" t="s">
        <v>647</v>
      </c>
      <c r="L99" s="2" t="s">
        <v>26</v>
      </c>
      <c r="M99" s="5" t="s">
        <v>27</v>
      </c>
      <c r="N99" s="2" t="n">
        <v>26</v>
      </c>
      <c r="O99" s="2" t="n">
        <v>80</v>
      </c>
      <c r="P99" s="2"/>
      <c r="Q99" s="5" t="s">
        <v>648</v>
      </c>
      <c r="R99" s="2" t="s">
        <v>649</v>
      </c>
    </row>
    <row r="100" customFormat="false" ht="15.75" hidden="false" customHeight="false" outlineLevel="0" collapsed="false">
      <c r="A100" s="1" t="s">
        <v>650</v>
      </c>
      <c r="B100" s="2" t="s">
        <v>19</v>
      </c>
      <c r="C100" s="3" t="s">
        <v>651</v>
      </c>
      <c r="D100" s="2" t="s">
        <v>652</v>
      </c>
      <c r="E100" s="4" t="n">
        <v>43910.2937152778</v>
      </c>
      <c r="F100" s="2"/>
      <c r="G100" s="2"/>
      <c r="H100" s="2" t="s">
        <v>375</v>
      </c>
      <c r="I100" s="2" t="s">
        <v>376</v>
      </c>
      <c r="J100" s="2" t="s">
        <v>24</v>
      </c>
      <c r="K100" s="2" t="s">
        <v>653</v>
      </c>
      <c r="L100" s="2" t="s">
        <v>26</v>
      </c>
      <c r="M100" s="5" t="s">
        <v>27</v>
      </c>
      <c r="N100" s="2" t="n">
        <v>26</v>
      </c>
      <c r="O100" s="2" t="n">
        <v>80</v>
      </c>
      <c r="P100" s="2"/>
      <c r="Q100" s="5" t="s">
        <v>654</v>
      </c>
      <c r="R100" s="2" t="s">
        <v>379</v>
      </c>
    </row>
    <row r="101" customFormat="false" ht="15.75" hidden="false" customHeight="false" outlineLevel="0" collapsed="false">
      <c r="A101" s="1" t="s">
        <v>655</v>
      </c>
      <c r="B101" s="2" t="s">
        <v>19</v>
      </c>
      <c r="C101" s="3" t="s">
        <v>656</v>
      </c>
      <c r="D101" s="2" t="s">
        <v>657</v>
      </c>
      <c r="E101" s="4" t="n">
        <v>43910.2932638889</v>
      </c>
      <c r="F101" s="2"/>
      <c r="G101" s="2"/>
      <c r="H101" s="2"/>
      <c r="I101" s="2"/>
      <c r="J101" s="2" t="s">
        <v>24</v>
      </c>
      <c r="K101" s="2"/>
      <c r="L101" s="2" t="s">
        <v>26</v>
      </c>
      <c r="M101" s="5" t="s">
        <v>27</v>
      </c>
      <c r="N101" s="2" t="n">
        <v>26</v>
      </c>
      <c r="O101" s="2" t="n">
        <v>80</v>
      </c>
      <c r="P101" s="2"/>
      <c r="Q101" s="5" t="s">
        <v>658</v>
      </c>
      <c r="R101" s="2" t="s">
        <v>659</v>
      </c>
    </row>
    <row r="102" customFormat="false" ht="15.75" hidden="false" customHeight="false" outlineLevel="0" collapsed="false">
      <c r="A102" s="1" t="s">
        <v>660</v>
      </c>
      <c r="B102" s="2" t="s">
        <v>19</v>
      </c>
      <c r="C102" s="3" t="s">
        <v>661</v>
      </c>
      <c r="D102" s="2" t="s">
        <v>662</v>
      </c>
      <c r="E102" s="4" t="n">
        <v>43910.2906481481</v>
      </c>
      <c r="F102" s="2"/>
      <c r="G102" s="2"/>
      <c r="H102" s="2" t="s">
        <v>663</v>
      </c>
      <c r="I102" s="2" t="s">
        <v>664</v>
      </c>
      <c r="J102" s="2" t="s">
        <v>24</v>
      </c>
      <c r="K102" s="2" t="s">
        <v>665</v>
      </c>
      <c r="L102" s="2" t="s">
        <v>26</v>
      </c>
      <c r="M102" s="5" t="s">
        <v>27</v>
      </c>
      <c r="N102" s="2" t="n">
        <v>26</v>
      </c>
      <c r="O102" s="2" t="n">
        <v>80</v>
      </c>
      <c r="P102" s="2"/>
      <c r="Q102" s="5" t="s">
        <v>666</v>
      </c>
      <c r="R102" s="2" t="s">
        <v>667</v>
      </c>
    </row>
    <row r="103" customFormat="false" ht="15.75" hidden="false" customHeight="false" outlineLevel="0" collapsed="false">
      <c r="A103" s="1" t="s">
        <v>668</v>
      </c>
      <c r="B103" s="2" t="s">
        <v>19</v>
      </c>
      <c r="C103" s="3" t="s">
        <v>669</v>
      </c>
      <c r="D103" s="2" t="s">
        <v>670</v>
      </c>
      <c r="E103" s="4" t="n">
        <v>43910.2004166667</v>
      </c>
      <c r="F103" s="2"/>
      <c r="G103" s="2"/>
      <c r="H103" s="2"/>
      <c r="I103" s="2"/>
      <c r="J103" s="2" t="s">
        <v>24</v>
      </c>
      <c r="K103" s="2"/>
      <c r="L103" s="2" t="s">
        <v>26</v>
      </c>
      <c r="M103" s="5" t="s">
        <v>27</v>
      </c>
      <c r="N103" s="2" t="n">
        <v>26</v>
      </c>
      <c r="O103" s="2" t="n">
        <v>80</v>
      </c>
      <c r="P103" s="2"/>
      <c r="Q103" s="5" t="s">
        <v>671</v>
      </c>
      <c r="R103" s="2" t="s">
        <v>672</v>
      </c>
    </row>
    <row r="104" customFormat="false" ht="15.75" hidden="false" customHeight="false" outlineLevel="0" collapsed="false">
      <c r="A104" s="1" t="s">
        <v>673</v>
      </c>
      <c r="B104" s="2" t="s">
        <v>19</v>
      </c>
      <c r="C104" s="3" t="s">
        <v>674</v>
      </c>
      <c r="D104" s="2" t="s">
        <v>675</v>
      </c>
      <c r="E104" s="4" t="n">
        <v>43910.1982523148</v>
      </c>
      <c r="F104" s="2"/>
      <c r="G104" s="2"/>
      <c r="H104" s="2"/>
      <c r="I104" s="2"/>
      <c r="J104" s="2" t="s">
        <v>24</v>
      </c>
      <c r="K104" s="2"/>
      <c r="L104" s="2" t="s">
        <v>26</v>
      </c>
      <c r="M104" s="5" t="s">
        <v>27</v>
      </c>
      <c r="N104" s="2" t="n">
        <v>26</v>
      </c>
      <c r="O104" s="2" t="n">
        <v>80</v>
      </c>
      <c r="P104" s="2"/>
      <c r="Q104" s="5" t="s">
        <v>676</v>
      </c>
      <c r="R104" s="2" t="s">
        <v>677</v>
      </c>
    </row>
    <row r="105" customFormat="false" ht="15.75" hidden="false" customHeight="false" outlineLevel="0" collapsed="false">
      <c r="A105" s="1" t="s">
        <v>678</v>
      </c>
      <c r="B105" s="2" t="s">
        <v>19</v>
      </c>
      <c r="C105" s="3" t="s">
        <v>679</v>
      </c>
      <c r="D105" s="2" t="s">
        <v>680</v>
      </c>
      <c r="E105" s="4" t="n">
        <v>43910.1978009259</v>
      </c>
      <c r="F105" s="2"/>
      <c r="G105" s="2"/>
      <c r="H105" s="2" t="s">
        <v>83</v>
      </c>
      <c r="I105" s="2" t="s">
        <v>84</v>
      </c>
      <c r="J105" s="2" t="s">
        <v>24</v>
      </c>
      <c r="K105" s="2" t="s">
        <v>681</v>
      </c>
      <c r="L105" s="2" t="s">
        <v>26</v>
      </c>
      <c r="M105" s="5" t="s">
        <v>27</v>
      </c>
      <c r="N105" s="2" t="n">
        <v>26</v>
      </c>
      <c r="O105" s="2" t="n">
        <v>80</v>
      </c>
      <c r="P105" s="2"/>
      <c r="Q105" s="5" t="s">
        <v>682</v>
      </c>
      <c r="R105" s="2" t="s">
        <v>292</v>
      </c>
    </row>
    <row r="106" customFormat="false" ht="15.75" hidden="false" customHeight="false" outlineLevel="0" collapsed="false">
      <c r="A106" s="1" t="s">
        <v>683</v>
      </c>
      <c r="B106" s="2" t="s">
        <v>19</v>
      </c>
      <c r="C106" s="3" t="s">
        <v>684</v>
      </c>
      <c r="D106" s="2" t="s">
        <v>685</v>
      </c>
      <c r="E106" s="4" t="n">
        <v>43910.1976851852</v>
      </c>
      <c r="F106" s="2"/>
      <c r="G106" s="2"/>
      <c r="H106" s="2"/>
      <c r="I106" s="2"/>
      <c r="J106" s="2" t="s">
        <v>24</v>
      </c>
      <c r="K106" s="2"/>
      <c r="L106" s="2" t="s">
        <v>26</v>
      </c>
      <c r="M106" s="5" t="s">
        <v>27</v>
      </c>
      <c r="N106" s="2" t="n">
        <v>26</v>
      </c>
      <c r="O106" s="2" t="n">
        <v>80</v>
      </c>
      <c r="P106" s="2"/>
      <c r="Q106" s="5" t="s">
        <v>686</v>
      </c>
      <c r="R106" s="2" t="s">
        <v>687</v>
      </c>
    </row>
    <row r="107" customFormat="false" ht="15.75" hidden="false" customHeight="false" outlineLevel="0" collapsed="false">
      <c r="A107" s="1" t="s">
        <v>688</v>
      </c>
      <c r="B107" s="2" t="s">
        <v>19</v>
      </c>
      <c r="C107" s="3" t="s">
        <v>689</v>
      </c>
      <c r="D107" s="2" t="s">
        <v>690</v>
      </c>
      <c r="E107" s="4" t="n">
        <v>43910.1967939815</v>
      </c>
      <c r="F107" s="2"/>
      <c r="G107" s="2"/>
      <c r="H107" s="2" t="s">
        <v>691</v>
      </c>
      <c r="I107" s="2" t="s">
        <v>692</v>
      </c>
      <c r="J107" s="2" t="s">
        <v>24</v>
      </c>
      <c r="K107" s="2" t="s">
        <v>693</v>
      </c>
      <c r="L107" s="2" t="s">
        <v>26</v>
      </c>
      <c r="M107" s="5" t="s">
        <v>27</v>
      </c>
      <c r="N107" s="2" t="n">
        <v>26</v>
      </c>
      <c r="O107" s="2" t="n">
        <v>80</v>
      </c>
      <c r="P107" s="2"/>
      <c r="Q107" s="5" t="s">
        <v>694</v>
      </c>
      <c r="R107" s="2" t="s">
        <v>695</v>
      </c>
    </row>
    <row r="108" customFormat="false" ht="15.75" hidden="false" customHeight="false" outlineLevel="0" collapsed="false">
      <c r="A108" s="1" t="s">
        <v>696</v>
      </c>
      <c r="B108" s="2" t="s">
        <v>19</v>
      </c>
      <c r="C108" s="3" t="s">
        <v>697</v>
      </c>
      <c r="D108" s="2" t="s">
        <v>698</v>
      </c>
      <c r="E108" s="4" t="n">
        <v>43910.1956018519</v>
      </c>
      <c r="F108" s="2"/>
      <c r="G108" s="2"/>
      <c r="H108" s="2" t="s">
        <v>699</v>
      </c>
      <c r="I108" s="2" t="s">
        <v>700</v>
      </c>
      <c r="J108" s="2" t="s">
        <v>24</v>
      </c>
      <c r="K108" s="2" t="s">
        <v>701</v>
      </c>
      <c r="L108" s="2" t="s">
        <v>26</v>
      </c>
      <c r="M108" s="5" t="s">
        <v>27</v>
      </c>
      <c r="N108" s="2" t="n">
        <v>26</v>
      </c>
      <c r="O108" s="2" t="n">
        <v>80</v>
      </c>
      <c r="P108" s="2"/>
      <c r="Q108" s="5" t="s">
        <v>702</v>
      </c>
      <c r="R108" s="2" t="s">
        <v>703</v>
      </c>
    </row>
    <row r="109" customFormat="false" ht="15.75" hidden="false" customHeight="false" outlineLevel="0" collapsed="false">
      <c r="A109" s="1" t="s">
        <v>704</v>
      </c>
      <c r="B109" s="2" t="s">
        <v>19</v>
      </c>
      <c r="C109" s="3" t="s">
        <v>705</v>
      </c>
      <c r="D109" s="2" t="s">
        <v>706</v>
      </c>
      <c r="E109" s="4" t="n">
        <v>43910.1695486111</v>
      </c>
      <c r="F109" s="2"/>
      <c r="G109" s="2"/>
      <c r="H109" s="2" t="s">
        <v>707</v>
      </c>
      <c r="I109" s="2" t="s">
        <v>708</v>
      </c>
      <c r="J109" s="2" t="s">
        <v>24</v>
      </c>
      <c r="K109" s="2" t="s">
        <v>709</v>
      </c>
      <c r="L109" s="2" t="s">
        <v>26</v>
      </c>
      <c r="M109" s="5" t="s">
        <v>27</v>
      </c>
      <c r="N109" s="2" t="n">
        <v>26</v>
      </c>
      <c r="O109" s="2" t="n">
        <v>80</v>
      </c>
      <c r="P109" s="2"/>
      <c r="Q109" s="5" t="s">
        <v>710</v>
      </c>
      <c r="R109" s="2" t="s">
        <v>711</v>
      </c>
    </row>
    <row r="110" customFormat="false" ht="15.75" hidden="false" customHeight="false" outlineLevel="0" collapsed="false">
      <c r="A110" s="1" t="s">
        <v>712</v>
      </c>
      <c r="B110" s="2" t="s">
        <v>19</v>
      </c>
      <c r="C110" s="3" t="s">
        <v>713</v>
      </c>
      <c r="D110" s="2" t="s">
        <v>714</v>
      </c>
      <c r="E110" s="4" t="n">
        <v>43909.8882523148</v>
      </c>
      <c r="F110" s="2"/>
      <c r="G110" s="2"/>
      <c r="H110" s="2"/>
      <c r="I110" s="2"/>
      <c r="J110" s="2" t="s">
        <v>24</v>
      </c>
      <c r="K110" s="2"/>
      <c r="L110" s="2" t="s">
        <v>26</v>
      </c>
      <c r="M110" s="5" t="s">
        <v>27</v>
      </c>
      <c r="N110" s="2" t="n">
        <v>26</v>
      </c>
      <c r="O110" s="2" t="n">
        <v>80</v>
      </c>
      <c r="P110" s="2"/>
      <c r="Q110" s="5" t="s">
        <v>715</v>
      </c>
      <c r="R110" s="2" t="s">
        <v>716</v>
      </c>
    </row>
    <row r="111" customFormat="false" ht="15.75" hidden="false" customHeight="false" outlineLevel="0" collapsed="false">
      <c r="A111" s="1" t="s">
        <v>717</v>
      </c>
      <c r="B111" s="2" t="s">
        <v>19</v>
      </c>
      <c r="C111" s="3" t="s">
        <v>718</v>
      </c>
      <c r="D111" s="2" t="s">
        <v>719</v>
      </c>
      <c r="E111" s="4" t="n">
        <v>43909.8875462963</v>
      </c>
      <c r="F111" s="2"/>
      <c r="G111" s="2"/>
      <c r="H111" s="2"/>
      <c r="I111" s="2"/>
      <c r="J111" s="2" t="s">
        <v>24</v>
      </c>
      <c r="K111" s="2"/>
      <c r="L111" s="2" t="s">
        <v>26</v>
      </c>
      <c r="M111" s="5" t="s">
        <v>27</v>
      </c>
      <c r="N111" s="2" t="n">
        <v>26</v>
      </c>
      <c r="O111" s="2" t="n">
        <v>80</v>
      </c>
      <c r="P111" s="2"/>
      <c r="Q111" s="5" t="s">
        <v>720</v>
      </c>
      <c r="R111" s="2" t="s">
        <v>721</v>
      </c>
    </row>
    <row r="112" customFormat="false" ht="15.75" hidden="false" customHeight="false" outlineLevel="0" collapsed="false">
      <c r="A112" s="1" t="s">
        <v>722</v>
      </c>
      <c r="B112" s="2" t="s">
        <v>19</v>
      </c>
      <c r="C112" s="3" t="s">
        <v>723</v>
      </c>
      <c r="D112" s="2" t="s">
        <v>724</v>
      </c>
      <c r="E112" s="4" t="n">
        <v>43909.8770949074</v>
      </c>
      <c r="F112" s="2"/>
      <c r="G112" s="2"/>
      <c r="H112" s="2" t="s">
        <v>725</v>
      </c>
      <c r="I112" s="2" t="s">
        <v>726</v>
      </c>
      <c r="J112" s="2" t="s">
        <v>24</v>
      </c>
      <c r="K112" s="2" t="s">
        <v>727</v>
      </c>
      <c r="L112" s="2" t="s">
        <v>26</v>
      </c>
      <c r="M112" s="5" t="s">
        <v>27</v>
      </c>
      <c r="N112" s="2" t="n">
        <v>26</v>
      </c>
      <c r="O112" s="2" t="n">
        <v>80</v>
      </c>
      <c r="P112" s="2"/>
      <c r="Q112" s="5" t="s">
        <v>728</v>
      </c>
      <c r="R112" s="2" t="s">
        <v>729</v>
      </c>
    </row>
    <row r="113" customFormat="false" ht="15.75" hidden="false" customHeight="false" outlineLevel="0" collapsed="false">
      <c r="A113" s="1" t="s">
        <v>730</v>
      </c>
      <c r="B113" s="2" t="s">
        <v>19</v>
      </c>
      <c r="C113" s="3" t="s">
        <v>731</v>
      </c>
      <c r="D113" s="2" t="s">
        <v>732</v>
      </c>
      <c r="E113" s="4" t="n">
        <v>43909.8768287037</v>
      </c>
      <c r="F113" s="2"/>
      <c r="G113" s="2"/>
      <c r="H113" s="2"/>
      <c r="I113" s="2"/>
      <c r="J113" s="2" t="s">
        <v>24</v>
      </c>
      <c r="K113" s="2"/>
      <c r="L113" s="2" t="s">
        <v>26</v>
      </c>
      <c r="M113" s="5" t="s">
        <v>27</v>
      </c>
      <c r="N113" s="2" t="n">
        <v>26</v>
      </c>
      <c r="O113" s="2" t="n">
        <v>80</v>
      </c>
      <c r="P113" s="2"/>
      <c r="Q113" s="5" t="s">
        <v>733</v>
      </c>
      <c r="R113" s="2" t="s">
        <v>734</v>
      </c>
    </row>
    <row r="114" customFormat="false" ht="15.75" hidden="false" customHeight="false" outlineLevel="0" collapsed="false">
      <c r="A114" s="1" t="s">
        <v>735</v>
      </c>
      <c r="B114" s="2" t="s">
        <v>19</v>
      </c>
      <c r="C114" s="3" t="s">
        <v>736</v>
      </c>
      <c r="D114" s="2" t="s">
        <v>737</v>
      </c>
      <c r="E114" s="4" t="n">
        <v>43909.8765856482</v>
      </c>
      <c r="F114" s="2"/>
      <c r="G114" s="2"/>
      <c r="H114" s="2" t="s">
        <v>604</v>
      </c>
      <c r="I114" s="2" t="s">
        <v>605</v>
      </c>
      <c r="J114" s="2" t="s">
        <v>24</v>
      </c>
      <c r="K114" s="2" t="s">
        <v>738</v>
      </c>
      <c r="L114" s="2" t="s">
        <v>26</v>
      </c>
      <c r="M114" s="5" t="s">
        <v>27</v>
      </c>
      <c r="N114" s="2" t="n">
        <v>26</v>
      </c>
      <c r="O114" s="2" t="n">
        <v>80</v>
      </c>
      <c r="P114" s="2"/>
      <c r="Q114" s="5" t="s">
        <v>739</v>
      </c>
      <c r="R114" s="2" t="s">
        <v>740</v>
      </c>
    </row>
    <row r="115" customFormat="false" ht="15.75" hidden="false" customHeight="false" outlineLevel="0" collapsed="false">
      <c r="A115" s="1" t="s">
        <v>741</v>
      </c>
      <c r="B115" s="2" t="s">
        <v>19</v>
      </c>
      <c r="C115" s="3" t="s">
        <v>742</v>
      </c>
      <c r="D115" s="2" t="s">
        <v>743</v>
      </c>
      <c r="E115" s="4" t="n">
        <v>43909.8750347222</v>
      </c>
      <c r="F115" s="2"/>
      <c r="G115" s="2"/>
      <c r="H115" s="2"/>
      <c r="I115" s="2"/>
      <c r="J115" s="2" t="s">
        <v>24</v>
      </c>
      <c r="K115" s="2"/>
      <c r="L115" s="2" t="s">
        <v>26</v>
      </c>
      <c r="M115" s="5" t="s">
        <v>27</v>
      </c>
      <c r="N115" s="2" t="n">
        <v>26</v>
      </c>
      <c r="O115" s="2" t="n">
        <v>80</v>
      </c>
      <c r="P115" s="2"/>
      <c r="Q115" s="5" t="s">
        <v>744</v>
      </c>
      <c r="R115" s="2" t="s">
        <v>745</v>
      </c>
    </row>
    <row r="116" customFormat="false" ht="15.75" hidden="false" customHeight="false" outlineLevel="0" collapsed="false">
      <c r="A116" s="1" t="s">
        <v>746</v>
      </c>
      <c r="B116" s="2" t="s">
        <v>19</v>
      </c>
      <c r="C116" s="3" t="s">
        <v>747</v>
      </c>
      <c r="D116" s="2" t="s">
        <v>748</v>
      </c>
      <c r="E116" s="4" t="n">
        <v>43909.8722106481</v>
      </c>
      <c r="F116" s="2"/>
      <c r="G116" s="2"/>
      <c r="H116" s="2" t="s">
        <v>749</v>
      </c>
      <c r="I116" s="2" t="s">
        <v>750</v>
      </c>
      <c r="J116" s="2" t="s">
        <v>24</v>
      </c>
      <c r="K116" s="2" t="s">
        <v>751</v>
      </c>
      <c r="L116" s="2" t="s">
        <v>26</v>
      </c>
      <c r="M116" s="5" t="s">
        <v>27</v>
      </c>
      <c r="N116" s="2" t="n">
        <v>26</v>
      </c>
      <c r="O116" s="2" t="n">
        <v>80</v>
      </c>
      <c r="P116" s="2"/>
      <c r="Q116" s="5" t="s">
        <v>752</v>
      </c>
      <c r="R116" s="2" t="s">
        <v>753</v>
      </c>
    </row>
    <row r="117" customFormat="false" ht="15.75" hidden="false" customHeight="false" outlineLevel="0" collapsed="false">
      <c r="A117" s="1" t="s">
        <v>754</v>
      </c>
      <c r="B117" s="2" t="s">
        <v>19</v>
      </c>
      <c r="C117" s="3" t="s">
        <v>755</v>
      </c>
      <c r="D117" s="2" t="s">
        <v>756</v>
      </c>
      <c r="E117" s="4" t="n">
        <v>43909.8707986111</v>
      </c>
      <c r="F117" s="2"/>
      <c r="G117" s="2"/>
      <c r="H117" s="2" t="s">
        <v>757</v>
      </c>
      <c r="I117" s="2" t="s">
        <v>758</v>
      </c>
      <c r="J117" s="2" t="s">
        <v>24</v>
      </c>
      <c r="K117" s="2" t="s">
        <v>759</v>
      </c>
      <c r="L117" s="2" t="s">
        <v>26</v>
      </c>
      <c r="M117" s="5" t="s">
        <v>27</v>
      </c>
      <c r="N117" s="2" t="n">
        <v>26</v>
      </c>
      <c r="O117" s="2" t="n">
        <v>80</v>
      </c>
      <c r="P117" s="2"/>
      <c r="Q117" s="5" t="s">
        <v>760</v>
      </c>
      <c r="R117" s="2" t="s">
        <v>761</v>
      </c>
    </row>
    <row r="118" customFormat="false" ht="15.75" hidden="false" customHeight="false" outlineLevel="0" collapsed="false">
      <c r="A118" s="1" t="s">
        <v>762</v>
      </c>
      <c r="B118" s="2" t="s">
        <v>19</v>
      </c>
      <c r="C118" s="3" t="s">
        <v>763</v>
      </c>
      <c r="D118" s="2" t="s">
        <v>764</v>
      </c>
      <c r="E118" s="4" t="n">
        <v>43909.8684143518</v>
      </c>
      <c r="F118" s="2"/>
      <c r="G118" s="2"/>
      <c r="H118" s="2" t="s">
        <v>765</v>
      </c>
      <c r="I118" s="2" t="s">
        <v>766</v>
      </c>
      <c r="J118" s="2" t="s">
        <v>24</v>
      </c>
      <c r="K118" s="2" t="s">
        <v>767</v>
      </c>
      <c r="L118" s="2" t="s">
        <v>26</v>
      </c>
      <c r="M118" s="5" t="s">
        <v>27</v>
      </c>
      <c r="N118" s="2" t="n">
        <v>26</v>
      </c>
      <c r="O118" s="2" t="n">
        <v>80</v>
      </c>
      <c r="P118" s="2"/>
      <c r="Q118" s="5" t="s">
        <v>768</v>
      </c>
      <c r="R118" s="2" t="s">
        <v>769</v>
      </c>
    </row>
    <row r="119" customFormat="false" ht="15.75" hidden="false" customHeight="false" outlineLevel="0" collapsed="false">
      <c r="A119" s="1" t="s">
        <v>770</v>
      </c>
      <c r="B119" s="2" t="s">
        <v>19</v>
      </c>
      <c r="C119" s="3" t="s">
        <v>771</v>
      </c>
      <c r="D119" s="2" t="s">
        <v>772</v>
      </c>
      <c r="E119" s="4" t="n">
        <v>43909.8664814815</v>
      </c>
      <c r="F119" s="2"/>
      <c r="G119" s="2"/>
      <c r="H119" s="2" t="s">
        <v>773</v>
      </c>
      <c r="I119" s="2" t="s">
        <v>774</v>
      </c>
      <c r="J119" s="2" t="s">
        <v>24</v>
      </c>
      <c r="K119" s="2" t="s">
        <v>775</v>
      </c>
      <c r="L119" s="2" t="s">
        <v>26</v>
      </c>
      <c r="M119" s="5" t="s">
        <v>27</v>
      </c>
      <c r="N119" s="2" t="n">
        <v>26</v>
      </c>
      <c r="O119" s="2" t="n">
        <v>80</v>
      </c>
      <c r="P119" s="2"/>
      <c r="Q119" s="5" t="s">
        <v>776</v>
      </c>
      <c r="R119" s="2" t="s">
        <v>777</v>
      </c>
    </row>
    <row r="120" customFormat="false" ht="15.75" hidden="false" customHeight="false" outlineLevel="0" collapsed="false">
      <c r="A120" s="1" t="s">
        <v>778</v>
      </c>
      <c r="B120" s="2" t="s">
        <v>19</v>
      </c>
      <c r="C120" s="3" t="s">
        <v>779</v>
      </c>
      <c r="D120" s="2" t="s">
        <v>780</v>
      </c>
      <c r="E120" s="4" t="n">
        <v>43909.8536574074</v>
      </c>
      <c r="F120" s="2"/>
      <c r="G120" s="2"/>
      <c r="H120" s="2"/>
      <c r="I120" s="2"/>
      <c r="J120" s="2" t="s">
        <v>24</v>
      </c>
      <c r="K120" s="2"/>
      <c r="L120" s="2" t="s">
        <v>26</v>
      </c>
      <c r="M120" s="5" t="s">
        <v>27</v>
      </c>
      <c r="N120" s="2" t="n">
        <v>26</v>
      </c>
      <c r="O120" s="2" t="n">
        <v>80</v>
      </c>
      <c r="P120" s="2"/>
      <c r="Q120" s="5" t="s">
        <v>781</v>
      </c>
      <c r="R120" s="2" t="s">
        <v>782</v>
      </c>
    </row>
    <row r="121" customFormat="false" ht="15.75" hidden="false" customHeight="false" outlineLevel="0" collapsed="false">
      <c r="A121" s="1" t="s">
        <v>783</v>
      </c>
      <c r="B121" s="2" t="s">
        <v>19</v>
      </c>
      <c r="C121" s="3" t="s">
        <v>784</v>
      </c>
      <c r="D121" s="2" t="s">
        <v>785</v>
      </c>
      <c r="E121" s="4" t="n">
        <v>43909.8451388889</v>
      </c>
      <c r="F121" s="2"/>
      <c r="G121" s="2"/>
      <c r="H121" s="2" t="s">
        <v>202</v>
      </c>
      <c r="I121" s="2" t="s">
        <v>203</v>
      </c>
      <c r="J121" s="2" t="s">
        <v>24</v>
      </c>
      <c r="K121" s="2" t="s">
        <v>786</v>
      </c>
      <c r="L121" s="2" t="s">
        <v>26</v>
      </c>
      <c r="M121" s="5" t="s">
        <v>27</v>
      </c>
      <c r="N121" s="2" t="n">
        <v>26</v>
      </c>
      <c r="O121" s="2" t="n">
        <v>80</v>
      </c>
      <c r="P121" s="2"/>
      <c r="Q121" s="5" t="s">
        <v>787</v>
      </c>
      <c r="R121" s="2" t="s">
        <v>206</v>
      </c>
    </row>
    <row r="122" customFormat="false" ht="15.75" hidden="false" customHeight="false" outlineLevel="0" collapsed="false">
      <c r="A122" s="1" t="s">
        <v>788</v>
      </c>
      <c r="B122" s="2" t="s">
        <v>19</v>
      </c>
      <c r="C122" s="3" t="s">
        <v>789</v>
      </c>
      <c r="D122" s="2" t="s">
        <v>790</v>
      </c>
      <c r="E122" s="4" t="n">
        <v>43909.8368055556</v>
      </c>
      <c r="F122" s="2"/>
      <c r="G122" s="2"/>
      <c r="H122" s="2" t="s">
        <v>791</v>
      </c>
      <c r="I122" s="2" t="s">
        <v>792</v>
      </c>
      <c r="J122" s="2" t="s">
        <v>24</v>
      </c>
      <c r="K122" s="2" t="s">
        <v>793</v>
      </c>
      <c r="L122" s="2" t="s">
        <v>26</v>
      </c>
      <c r="M122" s="5" t="s">
        <v>27</v>
      </c>
      <c r="N122" s="2" t="n">
        <v>26</v>
      </c>
      <c r="O122" s="2" t="n">
        <v>80</v>
      </c>
      <c r="P122" s="2"/>
      <c r="Q122" s="5" t="s">
        <v>794</v>
      </c>
      <c r="R122" s="2" t="s">
        <v>795</v>
      </c>
    </row>
    <row r="123" customFormat="false" ht="15.75" hidden="false" customHeight="false" outlineLevel="0" collapsed="false">
      <c r="A123" s="1" t="s">
        <v>796</v>
      </c>
      <c r="B123" s="2" t="s">
        <v>19</v>
      </c>
      <c r="C123" s="3" t="s">
        <v>797</v>
      </c>
      <c r="D123" s="2" t="s">
        <v>798</v>
      </c>
      <c r="E123" s="4" t="n">
        <v>43909.8293865741</v>
      </c>
      <c r="F123" s="2"/>
      <c r="G123" s="2"/>
      <c r="H123" s="2" t="s">
        <v>799</v>
      </c>
      <c r="I123" s="2" t="s">
        <v>800</v>
      </c>
      <c r="J123" s="2" t="s">
        <v>24</v>
      </c>
      <c r="K123" s="2" t="s">
        <v>801</v>
      </c>
      <c r="L123" s="2" t="s">
        <v>26</v>
      </c>
      <c r="M123" s="5" t="s">
        <v>27</v>
      </c>
      <c r="N123" s="2" t="n">
        <v>26</v>
      </c>
      <c r="O123" s="2" t="n">
        <v>80</v>
      </c>
      <c r="P123" s="2"/>
      <c r="Q123" s="5" t="s">
        <v>802</v>
      </c>
      <c r="R123" s="2" t="s">
        <v>803</v>
      </c>
    </row>
    <row r="124" customFormat="false" ht="15.75" hidden="false" customHeight="false" outlineLevel="0" collapsed="false">
      <c r="A124" s="1" t="s">
        <v>804</v>
      </c>
      <c r="B124" s="2" t="s">
        <v>19</v>
      </c>
      <c r="C124" s="3" t="s">
        <v>805</v>
      </c>
      <c r="D124" s="2" t="s">
        <v>806</v>
      </c>
      <c r="E124" s="4" t="n">
        <v>43909.822650463</v>
      </c>
      <c r="F124" s="2"/>
      <c r="G124" s="2"/>
      <c r="H124" s="2" t="s">
        <v>807</v>
      </c>
      <c r="I124" s="2" t="s">
        <v>808</v>
      </c>
      <c r="J124" s="2" t="s">
        <v>24</v>
      </c>
      <c r="K124" s="2" t="s">
        <v>809</v>
      </c>
      <c r="L124" s="2" t="s">
        <v>26</v>
      </c>
      <c r="M124" s="5" t="s">
        <v>27</v>
      </c>
      <c r="N124" s="2" t="n">
        <v>26</v>
      </c>
      <c r="O124" s="2" t="n">
        <v>80</v>
      </c>
      <c r="P124" s="2"/>
      <c r="Q124" s="5" t="s">
        <v>810</v>
      </c>
      <c r="R124" s="2" t="s">
        <v>811</v>
      </c>
    </row>
    <row r="125" customFormat="false" ht="15.75" hidden="false" customHeight="false" outlineLevel="0" collapsed="false">
      <c r="A125" s="1" t="s">
        <v>812</v>
      </c>
      <c r="B125" s="2" t="s">
        <v>19</v>
      </c>
      <c r="C125" s="3" t="s">
        <v>813</v>
      </c>
      <c r="D125" s="2" t="s">
        <v>814</v>
      </c>
      <c r="E125" s="4" t="n">
        <v>43909.804224537</v>
      </c>
      <c r="F125" s="2"/>
      <c r="G125" s="2"/>
      <c r="H125" s="2"/>
      <c r="I125" s="2"/>
      <c r="J125" s="2" t="s">
        <v>24</v>
      </c>
      <c r="K125" s="2"/>
      <c r="L125" s="2" t="s">
        <v>26</v>
      </c>
      <c r="M125" s="5" t="s">
        <v>27</v>
      </c>
      <c r="N125" s="2" t="n">
        <v>26</v>
      </c>
      <c r="O125" s="2" t="n">
        <v>80</v>
      </c>
      <c r="P125" s="2"/>
      <c r="Q125" s="5" t="s">
        <v>815</v>
      </c>
      <c r="R125" s="2" t="s">
        <v>816</v>
      </c>
    </row>
    <row r="126" customFormat="false" ht="15.75" hidden="false" customHeight="false" outlineLevel="0" collapsed="false">
      <c r="A126" s="1" t="s">
        <v>817</v>
      </c>
      <c r="B126" s="2" t="s">
        <v>19</v>
      </c>
      <c r="C126" s="3" t="s">
        <v>818</v>
      </c>
      <c r="D126" s="2" t="s">
        <v>819</v>
      </c>
      <c r="E126" s="4" t="n">
        <v>43909.8010185185</v>
      </c>
      <c r="F126" s="2"/>
      <c r="G126" s="2"/>
      <c r="H126" s="2" t="s">
        <v>820</v>
      </c>
      <c r="I126" s="2" t="s">
        <v>821</v>
      </c>
      <c r="J126" s="2" t="s">
        <v>24</v>
      </c>
      <c r="K126" s="2" t="s">
        <v>822</v>
      </c>
      <c r="L126" s="2" t="s">
        <v>26</v>
      </c>
      <c r="M126" s="5" t="s">
        <v>27</v>
      </c>
      <c r="N126" s="2" t="n">
        <v>26</v>
      </c>
      <c r="O126" s="2" t="n">
        <v>80</v>
      </c>
      <c r="P126" s="2"/>
      <c r="Q126" s="5" t="s">
        <v>823</v>
      </c>
      <c r="R126" s="2" t="s">
        <v>824</v>
      </c>
    </row>
    <row r="127" customFormat="false" ht="15.75" hidden="false" customHeight="false" outlineLevel="0" collapsed="false">
      <c r="A127" s="1" t="s">
        <v>825</v>
      </c>
      <c r="B127" s="2" t="s">
        <v>19</v>
      </c>
      <c r="C127" s="3" t="s">
        <v>826</v>
      </c>
      <c r="D127" s="2" t="s">
        <v>827</v>
      </c>
      <c r="E127" s="4" t="n">
        <v>43909.7938078704</v>
      </c>
      <c r="F127" s="2"/>
      <c r="G127" s="2"/>
      <c r="H127" s="2" t="s">
        <v>828</v>
      </c>
      <c r="I127" s="2" t="s">
        <v>829</v>
      </c>
      <c r="J127" s="2" t="s">
        <v>24</v>
      </c>
      <c r="K127" s="2" t="s">
        <v>830</v>
      </c>
      <c r="L127" s="2" t="s">
        <v>26</v>
      </c>
      <c r="M127" s="5" t="s">
        <v>27</v>
      </c>
      <c r="N127" s="2" t="n">
        <v>26</v>
      </c>
      <c r="O127" s="2" t="n">
        <v>80</v>
      </c>
      <c r="P127" s="2"/>
      <c r="Q127" s="5" t="s">
        <v>831</v>
      </c>
      <c r="R127" s="2" t="s">
        <v>832</v>
      </c>
    </row>
    <row r="128" customFormat="false" ht="15.75" hidden="false" customHeight="false" outlineLevel="0" collapsed="false">
      <c r="A128" s="1" t="s">
        <v>833</v>
      </c>
      <c r="B128" s="2" t="s">
        <v>19</v>
      </c>
      <c r="C128" s="3" t="s">
        <v>834</v>
      </c>
      <c r="D128" s="2" t="s">
        <v>835</v>
      </c>
      <c r="E128" s="4" t="n">
        <v>43909.7831712963</v>
      </c>
      <c r="F128" s="2"/>
      <c r="G128" s="2"/>
      <c r="H128" s="2" t="s">
        <v>765</v>
      </c>
      <c r="I128" s="2" t="s">
        <v>766</v>
      </c>
      <c r="J128" s="2" t="s">
        <v>24</v>
      </c>
      <c r="K128" s="2" t="s">
        <v>836</v>
      </c>
      <c r="L128" s="2" t="s">
        <v>26</v>
      </c>
      <c r="M128" s="5" t="s">
        <v>27</v>
      </c>
      <c r="N128" s="2" t="n">
        <v>26</v>
      </c>
      <c r="O128" s="2" t="n">
        <v>80</v>
      </c>
      <c r="P128" s="2"/>
      <c r="Q128" s="5" t="s">
        <v>837</v>
      </c>
      <c r="R128" s="2" t="s">
        <v>769</v>
      </c>
    </row>
    <row r="129" customFormat="false" ht="15.75" hidden="false" customHeight="false" outlineLevel="0" collapsed="false">
      <c r="A129" s="1" t="s">
        <v>838</v>
      </c>
      <c r="B129" s="2" t="s">
        <v>19</v>
      </c>
      <c r="C129" s="3" t="s">
        <v>839</v>
      </c>
      <c r="D129" s="2" t="s">
        <v>840</v>
      </c>
      <c r="E129" s="4" t="n">
        <v>43909.7808449074</v>
      </c>
      <c r="F129" s="2"/>
      <c r="G129" s="2"/>
      <c r="H129" s="2" t="s">
        <v>282</v>
      </c>
      <c r="I129" s="2" t="s">
        <v>283</v>
      </c>
      <c r="J129" s="2" t="s">
        <v>24</v>
      </c>
      <c r="K129" s="2" t="s">
        <v>841</v>
      </c>
      <c r="L129" s="2" t="s">
        <v>26</v>
      </c>
      <c r="M129" s="5" t="s">
        <v>27</v>
      </c>
      <c r="N129" s="2" t="n">
        <v>26</v>
      </c>
      <c r="O129" s="2" t="n">
        <v>80</v>
      </c>
      <c r="P129" s="2"/>
      <c r="Q129" s="5" t="s">
        <v>842</v>
      </c>
      <c r="R129" s="2" t="s">
        <v>286</v>
      </c>
    </row>
    <row r="130" customFormat="false" ht="15.75" hidden="false" customHeight="false" outlineLevel="0" collapsed="false">
      <c r="A130" s="1" t="s">
        <v>843</v>
      </c>
      <c r="B130" s="2" t="s">
        <v>19</v>
      </c>
      <c r="C130" s="3" t="s">
        <v>844</v>
      </c>
      <c r="D130" s="2" t="s">
        <v>845</v>
      </c>
      <c r="E130" s="4" t="n">
        <v>43909.7342476852</v>
      </c>
      <c r="F130" s="2"/>
      <c r="G130" s="2"/>
      <c r="H130" s="2" t="s">
        <v>282</v>
      </c>
      <c r="I130" s="2" t="s">
        <v>283</v>
      </c>
      <c r="J130" s="2" t="s">
        <v>24</v>
      </c>
      <c r="K130" s="2" t="s">
        <v>841</v>
      </c>
      <c r="L130" s="2" t="s">
        <v>26</v>
      </c>
      <c r="M130" s="5" t="s">
        <v>27</v>
      </c>
      <c r="N130" s="2" t="n">
        <v>26</v>
      </c>
      <c r="O130" s="2" t="n">
        <v>80</v>
      </c>
      <c r="P130" s="2"/>
      <c r="Q130" s="5" t="s">
        <v>846</v>
      </c>
      <c r="R130" s="2" t="s">
        <v>847</v>
      </c>
    </row>
    <row r="131" customFormat="false" ht="15.75" hidden="false" customHeight="false" outlineLevel="0" collapsed="false">
      <c r="A131" s="1" t="s">
        <v>848</v>
      </c>
      <c r="B131" s="2" t="s">
        <v>19</v>
      </c>
      <c r="C131" s="3" t="s">
        <v>849</v>
      </c>
      <c r="D131" s="2" t="s">
        <v>850</v>
      </c>
      <c r="E131" s="4" t="n">
        <v>43909.7206365741</v>
      </c>
      <c r="F131" s="2"/>
      <c r="G131" s="2"/>
      <c r="H131" s="2" t="s">
        <v>24</v>
      </c>
      <c r="I131" s="2" t="s">
        <v>19</v>
      </c>
      <c r="J131" s="2" t="s">
        <v>24</v>
      </c>
      <c r="K131" s="2" t="s">
        <v>851</v>
      </c>
      <c r="L131" s="2" t="s">
        <v>26</v>
      </c>
      <c r="M131" s="5" t="s">
        <v>27</v>
      </c>
      <c r="N131" s="2" t="n">
        <v>26</v>
      </c>
      <c r="O131" s="2" t="n">
        <v>80</v>
      </c>
      <c r="P131" s="2"/>
      <c r="Q131" s="5" t="s">
        <v>852</v>
      </c>
      <c r="R131" s="2" t="s">
        <v>206</v>
      </c>
    </row>
    <row r="132" customFormat="false" ht="15.75" hidden="false" customHeight="false" outlineLevel="0" collapsed="false">
      <c r="A132" s="1" t="s">
        <v>853</v>
      </c>
      <c r="B132" s="2" t="s">
        <v>19</v>
      </c>
      <c r="C132" s="3" t="s">
        <v>854</v>
      </c>
      <c r="D132" s="2" t="s">
        <v>855</v>
      </c>
      <c r="E132" s="4" t="n">
        <v>43909.6747916667</v>
      </c>
      <c r="F132" s="2"/>
      <c r="G132" s="2"/>
      <c r="H132" s="2" t="s">
        <v>856</v>
      </c>
      <c r="I132" s="2" t="s">
        <v>857</v>
      </c>
      <c r="J132" s="2" t="s">
        <v>24</v>
      </c>
      <c r="K132" s="2" t="s">
        <v>858</v>
      </c>
      <c r="L132" s="2" t="s">
        <v>26</v>
      </c>
      <c r="M132" s="5" t="s">
        <v>27</v>
      </c>
      <c r="N132" s="2" t="n">
        <v>26</v>
      </c>
      <c r="O132" s="2" t="n">
        <v>80</v>
      </c>
      <c r="P132" s="2"/>
      <c r="Q132" s="5" t="s">
        <v>859</v>
      </c>
      <c r="R132" s="2" t="s">
        <v>860</v>
      </c>
    </row>
    <row r="133" customFormat="false" ht="15.75" hidden="false" customHeight="false" outlineLevel="0" collapsed="false">
      <c r="A133" s="1" t="s">
        <v>851</v>
      </c>
      <c r="B133" s="2" t="s">
        <v>19</v>
      </c>
      <c r="C133" s="3" t="s">
        <v>861</v>
      </c>
      <c r="D133" s="2" t="s">
        <v>862</v>
      </c>
      <c r="E133" s="4" t="n">
        <v>43909.670625</v>
      </c>
      <c r="F133" s="2"/>
      <c r="G133" s="2"/>
      <c r="H133" s="2" t="s">
        <v>202</v>
      </c>
      <c r="I133" s="2" t="s">
        <v>203</v>
      </c>
      <c r="J133" s="2" t="s">
        <v>24</v>
      </c>
      <c r="K133" s="2" t="s">
        <v>863</v>
      </c>
      <c r="L133" s="2" t="s">
        <v>26</v>
      </c>
      <c r="M133" s="5" t="s">
        <v>27</v>
      </c>
      <c r="N133" s="2" t="n">
        <v>26</v>
      </c>
      <c r="O133" s="2" t="n">
        <v>80</v>
      </c>
      <c r="P133" s="2"/>
      <c r="Q133" s="5" t="s">
        <v>864</v>
      </c>
      <c r="R133" s="2" t="s">
        <v>206</v>
      </c>
    </row>
    <row r="134" customFormat="false" ht="15.75" hidden="false" customHeight="false" outlineLevel="0" collapsed="false">
      <c r="A134" s="1" t="s">
        <v>865</v>
      </c>
      <c r="B134" s="2" t="s">
        <v>19</v>
      </c>
      <c r="C134" s="3" t="s">
        <v>866</v>
      </c>
      <c r="D134" s="2" t="s">
        <v>867</v>
      </c>
      <c r="E134" s="4" t="n">
        <v>43909.6202662037</v>
      </c>
      <c r="F134" s="2"/>
      <c r="G134" s="2"/>
      <c r="H134" s="2"/>
      <c r="I134" s="2"/>
      <c r="J134" s="2" t="s">
        <v>24</v>
      </c>
      <c r="K134" s="2"/>
      <c r="L134" s="2" t="s">
        <v>26</v>
      </c>
      <c r="M134" s="5" t="s">
        <v>27</v>
      </c>
      <c r="N134" s="2" t="n">
        <v>26</v>
      </c>
      <c r="O134" s="2" t="n">
        <v>80</v>
      </c>
      <c r="P134" s="2"/>
      <c r="Q134" s="5" t="s">
        <v>868</v>
      </c>
      <c r="R134" s="2" t="s">
        <v>869</v>
      </c>
    </row>
    <row r="135" customFormat="false" ht="15.75" hidden="false" customHeight="false" outlineLevel="0" collapsed="false">
      <c r="A135" s="1" t="s">
        <v>870</v>
      </c>
      <c r="B135" s="2" t="s">
        <v>19</v>
      </c>
      <c r="C135" s="3" t="s">
        <v>871</v>
      </c>
      <c r="D135" s="2" t="s">
        <v>872</v>
      </c>
      <c r="E135" s="4" t="n">
        <v>43909.6127777778</v>
      </c>
      <c r="F135" s="2"/>
      <c r="G135" s="2"/>
      <c r="H135" s="2" t="s">
        <v>873</v>
      </c>
      <c r="I135" s="2" t="s">
        <v>874</v>
      </c>
      <c r="J135" s="2" t="s">
        <v>24</v>
      </c>
      <c r="K135" s="2" t="s">
        <v>875</v>
      </c>
      <c r="L135" s="2" t="s">
        <v>26</v>
      </c>
      <c r="M135" s="5" t="s">
        <v>27</v>
      </c>
      <c r="N135" s="2" t="n">
        <v>26</v>
      </c>
      <c r="O135" s="2" t="n">
        <v>80</v>
      </c>
      <c r="P135" s="2"/>
      <c r="Q135" s="5" t="s">
        <v>876</v>
      </c>
      <c r="R135" s="2" t="s">
        <v>877</v>
      </c>
    </row>
    <row r="136" customFormat="false" ht="15.75" hidden="false" customHeight="false" outlineLevel="0" collapsed="false">
      <c r="A136" s="1" t="s">
        <v>878</v>
      </c>
      <c r="B136" s="2" t="s">
        <v>19</v>
      </c>
      <c r="C136" s="3" t="s">
        <v>879</v>
      </c>
      <c r="D136" s="2" t="s">
        <v>880</v>
      </c>
      <c r="E136" s="4" t="n">
        <v>43909.6115625</v>
      </c>
      <c r="F136" s="2"/>
      <c r="G136" s="2"/>
      <c r="H136" s="2" t="s">
        <v>881</v>
      </c>
      <c r="I136" s="2" t="s">
        <v>882</v>
      </c>
      <c r="J136" s="2" t="s">
        <v>24</v>
      </c>
      <c r="K136" s="2" t="s">
        <v>883</v>
      </c>
      <c r="L136" s="2" t="s">
        <v>26</v>
      </c>
      <c r="M136" s="5" t="s">
        <v>27</v>
      </c>
      <c r="N136" s="2" t="n">
        <v>26</v>
      </c>
      <c r="O136" s="2" t="n">
        <v>80</v>
      </c>
      <c r="P136" s="2"/>
      <c r="Q136" s="5" t="s">
        <v>884</v>
      </c>
      <c r="R136" s="2" t="s">
        <v>885</v>
      </c>
    </row>
    <row r="137" customFormat="false" ht="15.75" hidden="false" customHeight="false" outlineLevel="0" collapsed="false">
      <c r="A137" s="1" t="s">
        <v>886</v>
      </c>
      <c r="B137" s="2" t="s">
        <v>19</v>
      </c>
      <c r="C137" s="3" t="s">
        <v>887</v>
      </c>
      <c r="D137" s="2" t="s">
        <v>888</v>
      </c>
      <c r="E137" s="4" t="n">
        <v>43909.6111111111</v>
      </c>
      <c r="F137" s="2"/>
      <c r="G137" s="2"/>
      <c r="H137" s="2" t="s">
        <v>873</v>
      </c>
      <c r="I137" s="2" t="s">
        <v>874</v>
      </c>
      <c r="J137" s="2" t="s">
        <v>24</v>
      </c>
      <c r="K137" s="2" t="s">
        <v>875</v>
      </c>
      <c r="L137" s="2" t="s">
        <v>26</v>
      </c>
      <c r="M137" s="5" t="s">
        <v>27</v>
      </c>
      <c r="N137" s="2" t="n">
        <v>26</v>
      </c>
      <c r="O137" s="2" t="n">
        <v>80</v>
      </c>
      <c r="P137" s="2"/>
      <c r="Q137" s="5" t="s">
        <v>889</v>
      </c>
      <c r="R137" s="2" t="s">
        <v>877</v>
      </c>
    </row>
    <row r="138" customFormat="false" ht="15.75" hidden="false" customHeight="false" outlineLevel="0" collapsed="false">
      <c r="A138" s="1" t="s">
        <v>890</v>
      </c>
      <c r="B138" s="2" t="s">
        <v>19</v>
      </c>
      <c r="C138" s="3" t="s">
        <v>891</v>
      </c>
      <c r="D138" s="2" t="s">
        <v>892</v>
      </c>
      <c r="E138" s="4" t="n">
        <v>43909.5484259259</v>
      </c>
      <c r="F138" s="2"/>
      <c r="G138" s="2"/>
      <c r="H138" s="2"/>
      <c r="I138" s="2"/>
      <c r="J138" s="2" t="s">
        <v>24</v>
      </c>
      <c r="K138" s="2"/>
      <c r="L138" s="2" t="s">
        <v>26</v>
      </c>
      <c r="M138" s="5" t="s">
        <v>27</v>
      </c>
      <c r="N138" s="2" t="n">
        <v>26</v>
      </c>
      <c r="O138" s="2" t="n">
        <v>80</v>
      </c>
      <c r="P138" s="2"/>
      <c r="Q138" s="5" t="s">
        <v>893</v>
      </c>
      <c r="R138" s="2" t="s">
        <v>894</v>
      </c>
    </row>
    <row r="139" customFormat="false" ht="15.75" hidden="false" customHeight="false" outlineLevel="0" collapsed="false">
      <c r="A139" s="1" t="s">
        <v>895</v>
      </c>
      <c r="B139" s="2" t="s">
        <v>19</v>
      </c>
      <c r="C139" s="3" t="s">
        <v>896</v>
      </c>
      <c r="D139" s="2" t="s">
        <v>897</v>
      </c>
      <c r="E139" s="4" t="n">
        <v>43909.4574768519</v>
      </c>
      <c r="F139" s="2"/>
      <c r="G139" s="2"/>
      <c r="H139" s="2" t="s">
        <v>898</v>
      </c>
      <c r="I139" s="2" t="s">
        <v>899</v>
      </c>
      <c r="J139" s="2" t="s">
        <v>24</v>
      </c>
      <c r="K139" s="2" t="s">
        <v>900</v>
      </c>
      <c r="L139" s="2" t="s">
        <v>26</v>
      </c>
      <c r="M139" s="5" t="s">
        <v>27</v>
      </c>
      <c r="N139" s="2" t="n">
        <v>26</v>
      </c>
      <c r="O139" s="2" t="n">
        <v>80</v>
      </c>
      <c r="P139" s="2"/>
      <c r="Q139" s="5" t="s">
        <v>901</v>
      </c>
      <c r="R139" s="2" t="s">
        <v>902</v>
      </c>
    </row>
    <row r="140" customFormat="false" ht="15.75" hidden="false" customHeight="false" outlineLevel="0" collapsed="false">
      <c r="A140" s="1" t="s">
        <v>903</v>
      </c>
      <c r="B140" s="2" t="s">
        <v>19</v>
      </c>
      <c r="C140" s="3" t="s">
        <v>904</v>
      </c>
      <c r="D140" s="2" t="s">
        <v>905</v>
      </c>
      <c r="E140" s="4" t="n">
        <v>43909.4464351852</v>
      </c>
      <c r="F140" s="2"/>
      <c r="G140" s="2"/>
      <c r="H140" s="2" t="s">
        <v>663</v>
      </c>
      <c r="I140" s="2" t="s">
        <v>664</v>
      </c>
      <c r="J140" s="2" t="s">
        <v>24</v>
      </c>
      <c r="K140" s="2" t="s">
        <v>906</v>
      </c>
      <c r="L140" s="2" t="s">
        <v>26</v>
      </c>
      <c r="M140" s="5" t="s">
        <v>27</v>
      </c>
      <c r="N140" s="2" t="n">
        <v>26</v>
      </c>
      <c r="O140" s="2" t="n">
        <v>80</v>
      </c>
      <c r="P140" s="2"/>
      <c r="Q140" s="5" t="s">
        <v>907</v>
      </c>
      <c r="R140" s="2" t="s">
        <v>667</v>
      </c>
    </row>
    <row r="141" customFormat="false" ht="15.75" hidden="false" customHeight="false" outlineLevel="0" collapsed="false">
      <c r="A141" s="1" t="s">
        <v>908</v>
      </c>
      <c r="B141" s="2" t="s">
        <v>19</v>
      </c>
      <c r="C141" s="3" t="s">
        <v>909</v>
      </c>
      <c r="D141" s="2" t="s">
        <v>910</v>
      </c>
      <c r="E141" s="4" t="n">
        <v>43909.4198032407</v>
      </c>
      <c r="F141" s="2"/>
      <c r="G141" s="2"/>
      <c r="H141" s="2" t="s">
        <v>911</v>
      </c>
      <c r="I141" s="2" t="s">
        <v>912</v>
      </c>
      <c r="J141" s="2" t="s">
        <v>24</v>
      </c>
      <c r="K141" s="2" t="s">
        <v>913</v>
      </c>
      <c r="L141" s="2" t="s">
        <v>26</v>
      </c>
      <c r="M141" s="5" t="s">
        <v>27</v>
      </c>
      <c r="N141" s="2" t="n">
        <v>26</v>
      </c>
      <c r="O141" s="2" t="n">
        <v>80</v>
      </c>
      <c r="P141" s="2"/>
      <c r="Q141" s="5" t="s">
        <v>914</v>
      </c>
      <c r="R141" s="2" t="s">
        <v>915</v>
      </c>
    </row>
    <row r="142" customFormat="false" ht="15.75" hidden="false" customHeight="false" outlineLevel="0" collapsed="false">
      <c r="A142" s="1" t="s">
        <v>916</v>
      </c>
      <c r="B142" s="2" t="s">
        <v>19</v>
      </c>
      <c r="C142" s="3" t="s">
        <v>917</v>
      </c>
      <c r="D142" s="2" t="s">
        <v>918</v>
      </c>
      <c r="E142" s="4" t="n">
        <v>43909.4153819444</v>
      </c>
      <c r="F142" s="2"/>
      <c r="G142" s="2"/>
      <c r="H142" s="2" t="s">
        <v>919</v>
      </c>
      <c r="I142" s="2" t="s">
        <v>920</v>
      </c>
      <c r="J142" s="2" t="s">
        <v>24</v>
      </c>
      <c r="K142" s="2" t="s">
        <v>921</v>
      </c>
      <c r="L142" s="2" t="s">
        <v>26</v>
      </c>
      <c r="M142" s="5" t="s">
        <v>27</v>
      </c>
      <c r="N142" s="2" t="n">
        <v>26</v>
      </c>
      <c r="O142" s="2" t="n">
        <v>80</v>
      </c>
      <c r="P142" s="2"/>
      <c r="Q142" s="5" t="s">
        <v>922</v>
      </c>
      <c r="R142" s="2" t="s">
        <v>923</v>
      </c>
    </row>
    <row r="143" customFormat="false" ht="15.75" hidden="false" customHeight="false" outlineLevel="0" collapsed="false">
      <c r="A143" s="1" t="s">
        <v>924</v>
      </c>
      <c r="B143" s="2" t="s">
        <v>19</v>
      </c>
      <c r="C143" s="3" t="s">
        <v>925</v>
      </c>
      <c r="D143" s="2" t="s">
        <v>926</v>
      </c>
      <c r="E143" s="4" t="n">
        <v>43909.3953819444</v>
      </c>
      <c r="F143" s="2"/>
      <c r="G143" s="2"/>
      <c r="H143" s="2" t="s">
        <v>927</v>
      </c>
      <c r="I143" s="2" t="s">
        <v>928</v>
      </c>
      <c r="J143" s="2" t="s">
        <v>24</v>
      </c>
      <c r="K143" s="2" t="s">
        <v>929</v>
      </c>
      <c r="L143" s="2" t="s">
        <v>26</v>
      </c>
      <c r="M143" s="5" t="s">
        <v>27</v>
      </c>
      <c r="N143" s="2" t="n">
        <v>26</v>
      </c>
      <c r="O143" s="2" t="n">
        <v>80</v>
      </c>
      <c r="P143" s="2"/>
      <c r="Q143" s="5" t="s">
        <v>930</v>
      </c>
      <c r="R143" s="2" t="s">
        <v>931</v>
      </c>
    </row>
    <row r="144" customFormat="false" ht="15.75" hidden="false" customHeight="false" outlineLevel="0" collapsed="false">
      <c r="A144" s="1" t="s">
        <v>932</v>
      </c>
      <c r="B144" s="2" t="s">
        <v>19</v>
      </c>
      <c r="C144" s="3" t="s">
        <v>933</v>
      </c>
      <c r="D144" s="2" t="s">
        <v>934</v>
      </c>
      <c r="E144" s="4" t="n">
        <v>43909.1722222222</v>
      </c>
      <c r="F144" s="2"/>
      <c r="G144" s="2"/>
      <c r="H144" s="2" t="s">
        <v>935</v>
      </c>
      <c r="I144" s="2" t="s">
        <v>936</v>
      </c>
      <c r="J144" s="2" t="s">
        <v>24</v>
      </c>
      <c r="K144" s="2" t="s">
        <v>937</v>
      </c>
      <c r="L144" s="2" t="s">
        <v>26</v>
      </c>
      <c r="M144" s="5" t="s">
        <v>27</v>
      </c>
      <c r="N144" s="2" t="n">
        <v>26</v>
      </c>
      <c r="O144" s="2" t="n">
        <v>80</v>
      </c>
      <c r="P144" s="2"/>
      <c r="Q144" s="5" t="s">
        <v>938</v>
      </c>
      <c r="R144" s="2" t="s">
        <v>939</v>
      </c>
    </row>
    <row r="145" customFormat="false" ht="15.75" hidden="false" customHeight="false" outlineLevel="0" collapsed="false">
      <c r="A145" s="1" t="s">
        <v>940</v>
      </c>
      <c r="B145" s="2" t="s">
        <v>19</v>
      </c>
      <c r="C145" s="3" t="s">
        <v>941</v>
      </c>
      <c r="D145" s="2" t="s">
        <v>942</v>
      </c>
      <c r="E145" s="4" t="n">
        <v>43909.1693518519</v>
      </c>
      <c r="F145" s="2"/>
      <c r="G145" s="2"/>
      <c r="H145" s="2" t="s">
        <v>83</v>
      </c>
      <c r="I145" s="2" t="s">
        <v>84</v>
      </c>
      <c r="J145" s="2" t="s">
        <v>24</v>
      </c>
      <c r="K145" s="2" t="s">
        <v>943</v>
      </c>
      <c r="L145" s="2" t="s">
        <v>26</v>
      </c>
      <c r="M145" s="5" t="s">
        <v>27</v>
      </c>
      <c r="N145" s="2" t="n">
        <v>26</v>
      </c>
      <c r="O145" s="2" t="n">
        <v>80</v>
      </c>
      <c r="P145" s="2"/>
      <c r="Q145" s="5" t="s">
        <v>944</v>
      </c>
      <c r="R145" s="2" t="s">
        <v>292</v>
      </c>
    </row>
    <row r="146" customFormat="false" ht="15.75" hidden="false" customHeight="false" outlineLevel="0" collapsed="false">
      <c r="A146" s="1" t="s">
        <v>945</v>
      </c>
      <c r="B146" s="2" t="s">
        <v>19</v>
      </c>
      <c r="C146" s="3" t="s">
        <v>946</v>
      </c>
      <c r="D146" s="2" t="s">
        <v>947</v>
      </c>
      <c r="E146" s="4" t="n">
        <v>43909.1668981482</v>
      </c>
      <c r="F146" s="2"/>
      <c r="G146" s="2"/>
      <c r="H146" s="2" t="s">
        <v>948</v>
      </c>
      <c r="I146" s="2" t="s">
        <v>949</v>
      </c>
      <c r="J146" s="2" t="s">
        <v>24</v>
      </c>
      <c r="K146" s="2" t="s">
        <v>950</v>
      </c>
      <c r="L146" s="2" t="s">
        <v>26</v>
      </c>
      <c r="M146" s="5" t="s">
        <v>27</v>
      </c>
      <c r="N146" s="2" t="n">
        <v>26</v>
      </c>
      <c r="O146" s="2" t="n">
        <v>80</v>
      </c>
      <c r="P146" s="2"/>
      <c r="Q146" s="5" t="s">
        <v>951</v>
      </c>
      <c r="R146" s="2" t="s">
        <v>952</v>
      </c>
    </row>
    <row r="147" customFormat="false" ht="15.75" hidden="false" customHeight="false" outlineLevel="0" collapsed="false">
      <c r="A147" s="1" t="s">
        <v>953</v>
      </c>
      <c r="B147" s="2" t="s">
        <v>19</v>
      </c>
      <c r="C147" s="3" t="s">
        <v>954</v>
      </c>
      <c r="D147" s="2" t="s">
        <v>955</v>
      </c>
      <c r="E147" s="4" t="n">
        <v>43909.1620601852</v>
      </c>
      <c r="F147" s="2"/>
      <c r="G147" s="2"/>
      <c r="H147" s="2" t="s">
        <v>83</v>
      </c>
      <c r="I147" s="2" t="s">
        <v>84</v>
      </c>
      <c r="J147" s="2" t="s">
        <v>24</v>
      </c>
      <c r="K147" s="2" t="s">
        <v>956</v>
      </c>
      <c r="L147" s="2" t="s">
        <v>26</v>
      </c>
      <c r="M147" s="5" t="s">
        <v>27</v>
      </c>
      <c r="N147" s="2" t="n">
        <v>26</v>
      </c>
      <c r="O147" s="2" t="n">
        <v>80</v>
      </c>
      <c r="P147" s="2"/>
      <c r="Q147" s="5" t="s">
        <v>957</v>
      </c>
      <c r="R147" s="2" t="s">
        <v>292</v>
      </c>
    </row>
    <row r="148" customFormat="false" ht="15.75" hidden="false" customHeight="false" outlineLevel="0" collapsed="false">
      <c r="A148" s="1" t="s">
        <v>958</v>
      </c>
      <c r="B148" s="2" t="s">
        <v>19</v>
      </c>
      <c r="C148" s="3" t="s">
        <v>959</v>
      </c>
      <c r="D148" s="2" t="s">
        <v>960</v>
      </c>
      <c r="E148" s="4" t="n">
        <v>43909.1615277778</v>
      </c>
      <c r="F148" s="2"/>
      <c r="G148" s="2"/>
      <c r="H148" s="2" t="s">
        <v>961</v>
      </c>
      <c r="I148" s="2" t="s">
        <v>962</v>
      </c>
      <c r="J148" s="2" t="s">
        <v>24</v>
      </c>
      <c r="K148" s="2" t="s">
        <v>963</v>
      </c>
      <c r="L148" s="2" t="s">
        <v>26</v>
      </c>
      <c r="M148" s="5" t="s">
        <v>27</v>
      </c>
      <c r="N148" s="2" t="n">
        <v>26</v>
      </c>
      <c r="O148" s="2" t="n">
        <v>80</v>
      </c>
      <c r="P148" s="2"/>
      <c r="Q148" s="5" t="s">
        <v>964</v>
      </c>
      <c r="R148" s="2" t="s">
        <v>965</v>
      </c>
    </row>
    <row r="149" customFormat="false" ht="15.75" hidden="false" customHeight="false" outlineLevel="0" collapsed="false">
      <c r="A149" s="1" t="s">
        <v>966</v>
      </c>
      <c r="B149" s="2" t="s">
        <v>19</v>
      </c>
      <c r="C149" s="3" t="s">
        <v>967</v>
      </c>
      <c r="D149" s="2" t="s">
        <v>968</v>
      </c>
      <c r="E149" s="4" t="n">
        <v>43909.160162037</v>
      </c>
      <c r="F149" s="2"/>
      <c r="G149" s="2"/>
      <c r="H149" s="2" t="s">
        <v>969</v>
      </c>
      <c r="I149" s="2" t="s">
        <v>970</v>
      </c>
      <c r="J149" s="2" t="s">
        <v>24</v>
      </c>
      <c r="K149" s="2" t="s">
        <v>971</v>
      </c>
      <c r="L149" s="2" t="s">
        <v>26</v>
      </c>
      <c r="M149" s="5" t="s">
        <v>27</v>
      </c>
      <c r="N149" s="2" t="n">
        <v>26</v>
      </c>
      <c r="O149" s="2" t="n">
        <v>80</v>
      </c>
      <c r="P149" s="2"/>
      <c r="Q149" s="5" t="s">
        <v>972</v>
      </c>
      <c r="R149" s="2" t="s">
        <v>973</v>
      </c>
    </row>
    <row r="150" customFormat="false" ht="15.75" hidden="false" customHeight="false" outlineLevel="0" collapsed="false">
      <c r="A150" s="1" t="s">
        <v>974</v>
      </c>
      <c r="B150" s="2" t="s">
        <v>19</v>
      </c>
      <c r="C150" s="3" t="s">
        <v>975</v>
      </c>
      <c r="D150" s="2" t="s">
        <v>976</v>
      </c>
      <c r="E150" s="4" t="n">
        <v>43909.158912037</v>
      </c>
      <c r="F150" s="2"/>
      <c r="G150" s="2"/>
      <c r="H150" s="2" t="s">
        <v>977</v>
      </c>
      <c r="I150" s="2" t="s">
        <v>978</v>
      </c>
      <c r="J150" s="2" t="s">
        <v>24</v>
      </c>
      <c r="K150" s="2" t="s">
        <v>979</v>
      </c>
      <c r="L150" s="2" t="s">
        <v>26</v>
      </c>
      <c r="M150" s="5" t="s">
        <v>27</v>
      </c>
      <c r="N150" s="2" t="n">
        <v>26</v>
      </c>
      <c r="O150" s="2" t="n">
        <v>80</v>
      </c>
      <c r="P150" s="2"/>
      <c r="Q150" s="5" t="s">
        <v>980</v>
      </c>
      <c r="R150" s="2" t="s">
        <v>981</v>
      </c>
    </row>
    <row r="151" customFormat="false" ht="15.75" hidden="false" customHeight="false" outlineLevel="0" collapsed="false">
      <c r="A151" s="1" t="s">
        <v>982</v>
      </c>
      <c r="B151" s="2" t="s">
        <v>19</v>
      </c>
      <c r="C151" s="3" t="s">
        <v>983</v>
      </c>
      <c r="D151" s="2" t="s">
        <v>984</v>
      </c>
      <c r="E151" s="4" t="n">
        <v>43908.6883912037</v>
      </c>
      <c r="F151" s="2"/>
      <c r="G151" s="2"/>
      <c r="H151" s="2" t="s">
        <v>985</v>
      </c>
      <c r="I151" s="2" t="s">
        <v>986</v>
      </c>
      <c r="J151" s="2" t="s">
        <v>24</v>
      </c>
      <c r="K151" s="2" t="s">
        <v>987</v>
      </c>
      <c r="L151" s="2" t="s">
        <v>26</v>
      </c>
      <c r="M151" s="5" t="s">
        <v>27</v>
      </c>
      <c r="N151" s="2" t="n">
        <v>26</v>
      </c>
      <c r="O151" s="2" t="n">
        <v>80</v>
      </c>
      <c r="P151" s="2"/>
      <c r="Q151" s="5" t="s">
        <v>988</v>
      </c>
      <c r="R151" s="2" t="s">
        <v>989</v>
      </c>
    </row>
    <row r="152" customFormat="false" ht="15.75" hidden="false" customHeight="false" outlineLevel="0" collapsed="false">
      <c r="A152" s="1" t="s">
        <v>990</v>
      </c>
      <c r="B152" s="2" t="s">
        <v>19</v>
      </c>
      <c r="C152" s="3" t="s">
        <v>991</v>
      </c>
      <c r="D152" s="2" t="s">
        <v>992</v>
      </c>
      <c r="E152" s="4" t="n">
        <v>43908.6878009259</v>
      </c>
      <c r="F152" s="2"/>
      <c r="G152" s="2"/>
      <c r="H152" s="2"/>
      <c r="I152" s="2"/>
      <c r="J152" s="2" t="s">
        <v>24</v>
      </c>
      <c r="K152" s="2"/>
      <c r="L152" s="2" t="s">
        <v>26</v>
      </c>
      <c r="M152" s="5" t="s">
        <v>27</v>
      </c>
      <c r="N152" s="2" t="n">
        <v>26</v>
      </c>
      <c r="O152" s="2" t="n">
        <v>80</v>
      </c>
      <c r="P152" s="2"/>
      <c r="Q152" s="5" t="s">
        <v>993</v>
      </c>
      <c r="R152" s="2" t="s">
        <v>994</v>
      </c>
    </row>
    <row r="153" customFormat="false" ht="15.75" hidden="false" customHeight="false" outlineLevel="0" collapsed="false">
      <c r="A153" s="1" t="s">
        <v>995</v>
      </c>
      <c r="B153" s="2" t="s">
        <v>19</v>
      </c>
      <c r="C153" s="3" t="s">
        <v>996</v>
      </c>
      <c r="D153" s="2" t="s">
        <v>997</v>
      </c>
      <c r="E153" s="4" t="n">
        <v>43908.6859375</v>
      </c>
      <c r="F153" s="2"/>
      <c r="G153" s="2"/>
      <c r="H153" s="2"/>
      <c r="I153" s="2"/>
      <c r="J153" s="2" t="s">
        <v>24</v>
      </c>
      <c r="K153" s="2"/>
      <c r="L153" s="2" t="s">
        <v>26</v>
      </c>
      <c r="M153" s="5" t="s">
        <v>27</v>
      </c>
      <c r="N153" s="2" t="n">
        <v>26</v>
      </c>
      <c r="O153" s="2" t="n">
        <v>80</v>
      </c>
      <c r="P153" s="2"/>
      <c r="Q153" s="5" t="s">
        <v>998</v>
      </c>
      <c r="R153" s="2" t="s">
        <v>999</v>
      </c>
    </row>
    <row r="154" customFormat="false" ht="15.75" hidden="false" customHeight="false" outlineLevel="0" collapsed="false">
      <c r="A154" s="1" t="s">
        <v>1000</v>
      </c>
      <c r="B154" s="2" t="s">
        <v>19</v>
      </c>
      <c r="C154" s="3" t="s">
        <v>1001</v>
      </c>
      <c r="D154" s="2" t="s">
        <v>1002</v>
      </c>
      <c r="E154" s="4" t="n">
        <v>43908.6333912037</v>
      </c>
      <c r="F154" s="2"/>
      <c r="G154" s="2"/>
      <c r="H154" s="2" t="s">
        <v>1003</v>
      </c>
      <c r="I154" s="2" t="s">
        <v>1004</v>
      </c>
      <c r="J154" s="2" t="s">
        <v>24</v>
      </c>
      <c r="K154" s="2" t="s">
        <v>1005</v>
      </c>
      <c r="L154" s="2" t="s">
        <v>26</v>
      </c>
      <c r="M154" s="5" t="s">
        <v>27</v>
      </c>
      <c r="N154" s="2" t="n">
        <v>26</v>
      </c>
      <c r="O154" s="2" t="n">
        <v>80</v>
      </c>
      <c r="P154" s="2"/>
      <c r="Q154" s="5" t="s">
        <v>1006</v>
      </c>
      <c r="R154" s="2" t="s">
        <v>1007</v>
      </c>
    </row>
    <row r="155" customFormat="false" ht="15.75" hidden="false" customHeight="false" outlineLevel="0" collapsed="false">
      <c r="A155" s="1" t="s">
        <v>1008</v>
      </c>
      <c r="B155" s="2" t="s">
        <v>19</v>
      </c>
      <c r="C155" s="3" t="s">
        <v>1009</v>
      </c>
      <c r="D155" s="2" t="s">
        <v>1010</v>
      </c>
      <c r="E155" s="4" t="n">
        <v>43908.6326851852</v>
      </c>
      <c r="F155" s="2"/>
      <c r="G155" s="2"/>
      <c r="H155" s="2" t="s">
        <v>1003</v>
      </c>
      <c r="I155" s="2" t="s">
        <v>1004</v>
      </c>
      <c r="J155" s="2" t="s">
        <v>24</v>
      </c>
      <c r="K155" s="2" t="s">
        <v>1005</v>
      </c>
      <c r="L155" s="2" t="s">
        <v>26</v>
      </c>
      <c r="M155" s="5" t="s">
        <v>27</v>
      </c>
      <c r="N155" s="2" t="n">
        <v>26</v>
      </c>
      <c r="O155" s="2" t="n">
        <v>80</v>
      </c>
      <c r="P155" s="2"/>
      <c r="Q155" s="5" t="s">
        <v>1011</v>
      </c>
      <c r="R155" s="2" t="s">
        <v>1007</v>
      </c>
    </row>
    <row r="156" customFormat="false" ht="15.75" hidden="false" customHeight="false" outlineLevel="0" collapsed="false">
      <c r="A156" s="1" t="s">
        <v>1012</v>
      </c>
      <c r="B156" s="2" t="s">
        <v>19</v>
      </c>
      <c r="C156" s="3" t="s">
        <v>1013</v>
      </c>
      <c r="D156" s="2" t="s">
        <v>1014</v>
      </c>
      <c r="E156" s="4" t="n">
        <v>43908.5785069444</v>
      </c>
      <c r="F156" s="2"/>
      <c r="G156" s="2"/>
      <c r="H156" s="2" t="s">
        <v>765</v>
      </c>
      <c r="I156" s="2" t="s">
        <v>766</v>
      </c>
      <c r="J156" s="2" t="s">
        <v>24</v>
      </c>
      <c r="K156" s="2" t="s">
        <v>1015</v>
      </c>
      <c r="L156" s="2" t="s">
        <v>26</v>
      </c>
      <c r="M156" s="5" t="s">
        <v>27</v>
      </c>
      <c r="N156" s="2" t="n">
        <v>26</v>
      </c>
      <c r="O156" s="2" t="n">
        <v>80</v>
      </c>
      <c r="P156" s="2"/>
      <c r="Q156" s="5" t="s">
        <v>1016</v>
      </c>
      <c r="R156" s="2" t="s">
        <v>769</v>
      </c>
    </row>
    <row r="157" customFormat="false" ht="15.75" hidden="false" customHeight="false" outlineLevel="0" collapsed="false">
      <c r="A157" s="1" t="s">
        <v>1017</v>
      </c>
      <c r="B157" s="2" t="s">
        <v>19</v>
      </c>
      <c r="C157" s="3" t="s">
        <v>1018</v>
      </c>
      <c r="D157" s="2" t="s">
        <v>1019</v>
      </c>
      <c r="E157" s="4" t="n">
        <v>43908.5294212963</v>
      </c>
      <c r="F157" s="2"/>
      <c r="G157" s="2"/>
      <c r="H157" s="2" t="s">
        <v>1020</v>
      </c>
      <c r="I157" s="2" t="s">
        <v>1021</v>
      </c>
      <c r="J157" s="2" t="s">
        <v>24</v>
      </c>
      <c r="K157" s="2" t="s">
        <v>1022</v>
      </c>
      <c r="L157" s="2" t="s">
        <v>26</v>
      </c>
      <c r="M157" s="5" t="s">
        <v>27</v>
      </c>
      <c r="N157" s="2" t="n">
        <v>26</v>
      </c>
      <c r="O157" s="2" t="n">
        <v>80</v>
      </c>
      <c r="P157" s="2"/>
      <c r="Q157" s="5" t="s">
        <v>1023</v>
      </c>
      <c r="R157" s="2" t="s">
        <v>1024</v>
      </c>
    </row>
    <row r="158" customFormat="false" ht="15.75" hidden="false" customHeight="false" outlineLevel="0" collapsed="false">
      <c r="A158" s="1" t="s">
        <v>1025</v>
      </c>
      <c r="B158" s="2" t="s">
        <v>19</v>
      </c>
      <c r="C158" s="3" t="s">
        <v>1026</v>
      </c>
      <c r="D158" s="2" t="s">
        <v>1027</v>
      </c>
      <c r="E158" s="4" t="n">
        <v>43908.5278356481</v>
      </c>
      <c r="F158" s="2"/>
      <c r="G158" s="2"/>
      <c r="H158" s="2" t="s">
        <v>1028</v>
      </c>
      <c r="I158" s="2" t="s">
        <v>1029</v>
      </c>
      <c r="J158" s="2" t="s">
        <v>24</v>
      </c>
      <c r="K158" s="2" t="s">
        <v>1030</v>
      </c>
      <c r="L158" s="2" t="s">
        <v>26</v>
      </c>
      <c r="M158" s="5" t="s">
        <v>27</v>
      </c>
      <c r="N158" s="2" t="n">
        <v>26</v>
      </c>
      <c r="O158" s="2" t="n">
        <v>80</v>
      </c>
      <c r="P158" s="2"/>
      <c r="Q158" s="5" t="s">
        <v>1031</v>
      </c>
      <c r="R158" s="2" t="s">
        <v>1032</v>
      </c>
    </row>
    <row r="159" customFormat="false" ht="15.75" hidden="false" customHeight="false" outlineLevel="0" collapsed="false">
      <c r="A159" s="1" t="s">
        <v>1033</v>
      </c>
      <c r="B159" s="2" t="s">
        <v>19</v>
      </c>
      <c r="C159" s="3" t="s">
        <v>1034</v>
      </c>
      <c r="D159" s="2" t="s">
        <v>1035</v>
      </c>
      <c r="E159" s="4" t="n">
        <v>43908.5116319445</v>
      </c>
      <c r="F159" s="2"/>
      <c r="G159" s="2"/>
      <c r="H159" s="2" t="s">
        <v>1036</v>
      </c>
      <c r="I159" s="2" t="s">
        <v>1037</v>
      </c>
      <c r="J159" s="2" t="s">
        <v>24</v>
      </c>
      <c r="K159" s="2" t="s">
        <v>1038</v>
      </c>
      <c r="L159" s="2" t="s">
        <v>26</v>
      </c>
      <c r="M159" s="5" t="s">
        <v>27</v>
      </c>
      <c r="N159" s="2" t="n">
        <v>26</v>
      </c>
      <c r="O159" s="2" t="n">
        <v>80</v>
      </c>
      <c r="P159" s="2"/>
      <c r="Q159" s="5" t="s">
        <v>1039</v>
      </c>
      <c r="R159" s="2" t="s">
        <v>1040</v>
      </c>
    </row>
    <row r="160" customFormat="false" ht="15.75" hidden="false" customHeight="false" outlineLevel="0" collapsed="false">
      <c r="A160" s="1" t="s">
        <v>1041</v>
      </c>
      <c r="B160" s="2" t="s">
        <v>19</v>
      </c>
      <c r="C160" s="3" t="s">
        <v>1042</v>
      </c>
      <c r="D160" s="2" t="s">
        <v>1043</v>
      </c>
      <c r="E160" s="4" t="n">
        <v>43908.5113194444</v>
      </c>
      <c r="F160" s="2"/>
      <c r="G160" s="2"/>
      <c r="H160" s="2"/>
      <c r="I160" s="2"/>
      <c r="J160" s="2" t="s">
        <v>24</v>
      </c>
      <c r="K160" s="2"/>
      <c r="L160" s="2" t="s">
        <v>26</v>
      </c>
      <c r="M160" s="5" t="s">
        <v>27</v>
      </c>
      <c r="N160" s="2" t="n">
        <v>26</v>
      </c>
      <c r="O160" s="2" t="n">
        <v>80</v>
      </c>
      <c r="P160" s="2"/>
      <c r="Q160" s="5" t="s">
        <v>1044</v>
      </c>
      <c r="R160" s="2" t="s">
        <v>1045</v>
      </c>
    </row>
    <row r="161" customFormat="false" ht="15.75" hidden="false" customHeight="false" outlineLevel="0" collapsed="false">
      <c r="A161" s="1" t="s">
        <v>1046</v>
      </c>
      <c r="B161" s="2" t="s">
        <v>19</v>
      </c>
      <c r="C161" s="3" t="s">
        <v>1047</v>
      </c>
      <c r="D161" s="2" t="s">
        <v>1048</v>
      </c>
      <c r="E161" s="4" t="n">
        <v>43908.5109027778</v>
      </c>
      <c r="F161" s="2"/>
      <c r="G161" s="2"/>
      <c r="H161" s="2" t="s">
        <v>1049</v>
      </c>
      <c r="I161" s="2" t="s">
        <v>1050</v>
      </c>
      <c r="J161" s="2" t="s">
        <v>24</v>
      </c>
      <c r="K161" s="2" t="s">
        <v>1051</v>
      </c>
      <c r="L161" s="2" t="s">
        <v>26</v>
      </c>
      <c r="M161" s="5" t="s">
        <v>27</v>
      </c>
      <c r="N161" s="2" t="n">
        <v>26</v>
      </c>
      <c r="O161" s="2" t="n">
        <v>80</v>
      </c>
      <c r="P161" s="2"/>
      <c r="Q161" s="5" t="s">
        <v>1052</v>
      </c>
      <c r="R161" s="2" t="s">
        <v>1053</v>
      </c>
    </row>
    <row r="162" customFormat="false" ht="15.75" hidden="false" customHeight="false" outlineLevel="0" collapsed="false">
      <c r="A162" s="1" t="s">
        <v>1054</v>
      </c>
      <c r="B162" s="2" t="s">
        <v>19</v>
      </c>
      <c r="C162" s="3" t="s">
        <v>1055</v>
      </c>
      <c r="D162" s="2" t="s">
        <v>1056</v>
      </c>
      <c r="E162" s="4" t="n">
        <v>43908.5092013889</v>
      </c>
      <c r="F162" s="2"/>
      <c r="G162" s="2"/>
      <c r="H162" s="2" t="s">
        <v>1057</v>
      </c>
      <c r="I162" s="2" t="s">
        <v>1058</v>
      </c>
      <c r="J162" s="2" t="s">
        <v>24</v>
      </c>
      <c r="K162" s="2" t="s">
        <v>1059</v>
      </c>
      <c r="L162" s="2" t="s">
        <v>26</v>
      </c>
      <c r="M162" s="5" t="s">
        <v>27</v>
      </c>
      <c r="N162" s="2" t="n">
        <v>26</v>
      </c>
      <c r="O162" s="2" t="n">
        <v>80</v>
      </c>
      <c r="P162" s="2"/>
      <c r="Q162" s="5" t="s">
        <v>1060</v>
      </c>
      <c r="R162" s="2" t="s">
        <v>1061</v>
      </c>
    </row>
    <row r="163" customFormat="false" ht="15.75" hidden="false" customHeight="false" outlineLevel="0" collapsed="false">
      <c r="A163" s="1" t="s">
        <v>1062</v>
      </c>
      <c r="B163" s="2" t="s">
        <v>19</v>
      </c>
      <c r="C163" s="3" t="s">
        <v>1063</v>
      </c>
      <c r="D163" s="2" t="s">
        <v>1064</v>
      </c>
      <c r="E163" s="4" t="n">
        <v>43908.5081134259</v>
      </c>
      <c r="F163" s="2"/>
      <c r="G163" s="2"/>
      <c r="H163" s="2" t="s">
        <v>1065</v>
      </c>
      <c r="I163" s="2" t="s">
        <v>1066</v>
      </c>
      <c r="J163" s="2" t="s">
        <v>24</v>
      </c>
      <c r="K163" s="2" t="s">
        <v>1067</v>
      </c>
      <c r="L163" s="2" t="s">
        <v>26</v>
      </c>
      <c r="M163" s="5" t="s">
        <v>27</v>
      </c>
      <c r="N163" s="2" t="n">
        <v>26</v>
      </c>
      <c r="O163" s="2" t="n">
        <v>80</v>
      </c>
      <c r="P163" s="2"/>
      <c r="Q163" s="5" t="s">
        <v>1068</v>
      </c>
      <c r="R163" s="2" t="s">
        <v>1069</v>
      </c>
    </row>
    <row r="164" customFormat="false" ht="15.75" hidden="false" customHeight="false" outlineLevel="0" collapsed="false">
      <c r="A164" s="1" t="s">
        <v>1070</v>
      </c>
      <c r="B164" s="2" t="s">
        <v>19</v>
      </c>
      <c r="C164" s="3" t="s">
        <v>1071</v>
      </c>
      <c r="D164" s="2" t="s">
        <v>1072</v>
      </c>
      <c r="E164" s="4" t="n">
        <v>43908.5076041667</v>
      </c>
      <c r="F164" s="2"/>
      <c r="G164" s="2"/>
      <c r="H164" s="2" t="s">
        <v>1065</v>
      </c>
      <c r="I164" s="2" t="s">
        <v>1066</v>
      </c>
      <c r="J164" s="2" t="s">
        <v>24</v>
      </c>
      <c r="K164" s="2" t="s">
        <v>1067</v>
      </c>
      <c r="L164" s="2" t="s">
        <v>26</v>
      </c>
      <c r="M164" s="5" t="s">
        <v>27</v>
      </c>
      <c r="N164" s="2" t="n">
        <v>26</v>
      </c>
      <c r="O164" s="2" t="n">
        <v>80</v>
      </c>
      <c r="P164" s="2"/>
      <c r="Q164" s="5" t="s">
        <v>1073</v>
      </c>
      <c r="R164" s="2" t="s">
        <v>1069</v>
      </c>
    </row>
    <row r="165" customFormat="false" ht="15.75" hidden="false" customHeight="false" outlineLevel="0" collapsed="false">
      <c r="A165" s="1" t="s">
        <v>1074</v>
      </c>
      <c r="B165" s="2" t="s">
        <v>19</v>
      </c>
      <c r="C165" s="3" t="s">
        <v>1075</v>
      </c>
      <c r="D165" s="2" t="s">
        <v>1076</v>
      </c>
      <c r="E165" s="4" t="n">
        <v>43908.5043055556</v>
      </c>
      <c r="F165" s="2"/>
      <c r="G165" s="2"/>
      <c r="H165" s="2" t="s">
        <v>1028</v>
      </c>
      <c r="I165" s="2" t="s">
        <v>1029</v>
      </c>
      <c r="J165" s="2" t="s">
        <v>24</v>
      </c>
      <c r="K165" s="2" t="s">
        <v>1077</v>
      </c>
      <c r="L165" s="2" t="s">
        <v>26</v>
      </c>
      <c r="M165" s="5" t="s">
        <v>27</v>
      </c>
      <c r="N165" s="2" t="n">
        <v>26</v>
      </c>
      <c r="O165" s="2" t="n">
        <v>80</v>
      </c>
      <c r="P165" s="2"/>
      <c r="Q165" s="5" t="s">
        <v>1078</v>
      </c>
      <c r="R165" s="2" t="s">
        <v>1032</v>
      </c>
    </row>
    <row r="166" customFormat="false" ht="15.75" hidden="false" customHeight="false" outlineLevel="0" collapsed="false">
      <c r="A166" s="1" t="s">
        <v>1079</v>
      </c>
      <c r="B166" s="2" t="s">
        <v>19</v>
      </c>
      <c r="C166" s="3" t="s">
        <v>1080</v>
      </c>
      <c r="D166" s="2" t="s">
        <v>1081</v>
      </c>
      <c r="E166" s="4" t="n">
        <v>43908.5032523148</v>
      </c>
      <c r="F166" s="2"/>
      <c r="G166" s="2"/>
      <c r="H166" s="2" t="s">
        <v>1049</v>
      </c>
      <c r="I166" s="2" t="s">
        <v>1050</v>
      </c>
      <c r="J166" s="2" t="s">
        <v>24</v>
      </c>
      <c r="K166" s="2" t="s">
        <v>1082</v>
      </c>
      <c r="L166" s="2" t="s">
        <v>26</v>
      </c>
      <c r="M166" s="5" t="s">
        <v>27</v>
      </c>
      <c r="N166" s="2" t="n">
        <v>26</v>
      </c>
      <c r="O166" s="2" t="n">
        <v>80</v>
      </c>
      <c r="P166" s="2"/>
      <c r="Q166" s="5" t="s">
        <v>1083</v>
      </c>
      <c r="R166" s="2" t="s">
        <v>1053</v>
      </c>
    </row>
    <row r="167" customFormat="false" ht="15.75" hidden="false" customHeight="false" outlineLevel="0" collapsed="false">
      <c r="A167" s="1" t="s">
        <v>1084</v>
      </c>
      <c r="B167" s="2" t="s">
        <v>19</v>
      </c>
      <c r="C167" s="3" t="s">
        <v>1085</v>
      </c>
      <c r="D167" s="2" t="s">
        <v>1086</v>
      </c>
      <c r="E167" s="4" t="n">
        <v>43908.502337963</v>
      </c>
      <c r="F167" s="2"/>
      <c r="G167" s="2"/>
      <c r="H167" s="2" t="s">
        <v>1065</v>
      </c>
      <c r="I167" s="2" t="s">
        <v>1066</v>
      </c>
      <c r="J167" s="2" t="s">
        <v>24</v>
      </c>
      <c r="K167" s="2" t="s">
        <v>1067</v>
      </c>
      <c r="L167" s="2" t="s">
        <v>26</v>
      </c>
      <c r="M167" s="5" t="s">
        <v>27</v>
      </c>
      <c r="N167" s="2" t="n">
        <v>26</v>
      </c>
      <c r="O167" s="2" t="n">
        <v>80</v>
      </c>
      <c r="P167" s="2"/>
      <c r="Q167" s="5" t="s">
        <v>1087</v>
      </c>
      <c r="R167" s="2" t="s">
        <v>1069</v>
      </c>
    </row>
    <row r="168" customFormat="false" ht="15.75" hidden="false" customHeight="false" outlineLevel="0" collapsed="false">
      <c r="A168" s="1" t="s">
        <v>1088</v>
      </c>
      <c r="B168" s="2" t="s">
        <v>19</v>
      </c>
      <c r="C168" s="3" t="s">
        <v>1089</v>
      </c>
      <c r="D168" s="2" t="s">
        <v>1090</v>
      </c>
      <c r="E168" s="4" t="n">
        <v>43908.4817824074</v>
      </c>
      <c r="F168" s="2"/>
      <c r="G168" s="2"/>
      <c r="H168" s="2" t="s">
        <v>1091</v>
      </c>
      <c r="I168" s="2" t="s">
        <v>1092</v>
      </c>
      <c r="J168" s="2" t="s">
        <v>24</v>
      </c>
      <c r="K168" s="2" t="s">
        <v>1093</v>
      </c>
      <c r="L168" s="2" t="s">
        <v>26</v>
      </c>
      <c r="M168" s="5" t="s">
        <v>27</v>
      </c>
      <c r="N168" s="2" t="n">
        <v>26</v>
      </c>
      <c r="O168" s="2" t="n">
        <v>80</v>
      </c>
      <c r="P168" s="2"/>
      <c r="Q168" s="5" t="s">
        <v>1094</v>
      </c>
      <c r="R168" s="2" t="s">
        <v>1095</v>
      </c>
    </row>
    <row r="169" customFormat="false" ht="15.75" hidden="false" customHeight="false" outlineLevel="0" collapsed="false">
      <c r="A169" s="1" t="s">
        <v>1096</v>
      </c>
      <c r="B169" s="2" t="s">
        <v>19</v>
      </c>
      <c r="C169" s="3" t="s">
        <v>1097</v>
      </c>
      <c r="D169" s="2" t="s">
        <v>1098</v>
      </c>
      <c r="E169" s="4" t="n">
        <v>43908.4575115741</v>
      </c>
      <c r="F169" s="2"/>
      <c r="G169" s="2"/>
      <c r="H169" s="2" t="s">
        <v>202</v>
      </c>
      <c r="I169" s="2" t="s">
        <v>203</v>
      </c>
      <c r="J169" s="2" t="s">
        <v>24</v>
      </c>
      <c r="K169" s="2" t="s">
        <v>1099</v>
      </c>
      <c r="L169" s="2" t="s">
        <v>26</v>
      </c>
      <c r="M169" s="5" t="s">
        <v>27</v>
      </c>
      <c r="N169" s="2" t="n">
        <v>26</v>
      </c>
      <c r="O169" s="2" t="n">
        <v>80</v>
      </c>
      <c r="P169" s="2"/>
      <c r="Q169" s="5" t="s">
        <v>1100</v>
      </c>
      <c r="R169" s="2" t="s">
        <v>206</v>
      </c>
    </row>
    <row r="170" customFormat="false" ht="15.75" hidden="false" customHeight="false" outlineLevel="0" collapsed="false">
      <c r="A170" s="1" t="s">
        <v>1101</v>
      </c>
      <c r="B170" s="2" t="s">
        <v>19</v>
      </c>
      <c r="C170" s="3" t="s">
        <v>1102</v>
      </c>
      <c r="D170" s="2" t="s">
        <v>1103</v>
      </c>
      <c r="E170" s="4" t="n">
        <v>43908.4345601852</v>
      </c>
      <c r="F170" s="2"/>
      <c r="G170" s="2"/>
      <c r="H170" s="2" t="s">
        <v>1104</v>
      </c>
      <c r="I170" s="2" t="s">
        <v>1105</v>
      </c>
      <c r="J170" s="2" t="s">
        <v>24</v>
      </c>
      <c r="K170" s="2" t="s">
        <v>1106</v>
      </c>
      <c r="L170" s="2" t="s">
        <v>26</v>
      </c>
      <c r="M170" s="5" t="s">
        <v>27</v>
      </c>
      <c r="N170" s="2" t="n">
        <v>26</v>
      </c>
      <c r="O170" s="2" t="n">
        <v>80</v>
      </c>
      <c r="P170" s="2"/>
      <c r="Q170" s="5" t="s">
        <v>1107</v>
      </c>
      <c r="R170" s="2" t="s">
        <v>1108</v>
      </c>
    </row>
    <row r="171" customFormat="false" ht="15.75" hidden="false" customHeight="false" outlineLevel="0" collapsed="false">
      <c r="A171" s="1" t="s">
        <v>1109</v>
      </c>
      <c r="B171" s="2" t="s">
        <v>19</v>
      </c>
      <c r="C171" s="3" t="s">
        <v>1110</v>
      </c>
      <c r="D171" s="2" t="s">
        <v>1111</v>
      </c>
      <c r="E171" s="4" t="n">
        <v>43908.3795833333</v>
      </c>
      <c r="F171" s="2"/>
      <c r="G171" s="2"/>
      <c r="H171" s="2" t="s">
        <v>820</v>
      </c>
      <c r="I171" s="2" t="s">
        <v>821</v>
      </c>
      <c r="J171" s="2" t="s">
        <v>24</v>
      </c>
      <c r="K171" s="2" t="s">
        <v>1112</v>
      </c>
      <c r="L171" s="2" t="s">
        <v>26</v>
      </c>
      <c r="M171" s="5" t="s">
        <v>27</v>
      </c>
      <c r="N171" s="2" t="n">
        <v>26</v>
      </c>
      <c r="O171" s="2" t="n">
        <v>80</v>
      </c>
      <c r="P171" s="2"/>
      <c r="Q171" s="5" t="s">
        <v>1113</v>
      </c>
      <c r="R171" s="2" t="s">
        <v>824</v>
      </c>
    </row>
    <row r="172" customFormat="false" ht="15.75" hidden="false" customHeight="false" outlineLevel="0" collapsed="false">
      <c r="A172" s="1" t="s">
        <v>1114</v>
      </c>
      <c r="B172" s="2" t="s">
        <v>19</v>
      </c>
      <c r="C172" s="3" t="s">
        <v>1115</v>
      </c>
      <c r="D172" s="2" t="s">
        <v>1116</v>
      </c>
      <c r="E172" s="4" t="n">
        <v>43908.3084490741</v>
      </c>
      <c r="F172" s="2"/>
      <c r="G172" s="2"/>
      <c r="H172" s="2" t="s">
        <v>1117</v>
      </c>
      <c r="I172" s="2" t="s">
        <v>1118</v>
      </c>
      <c r="J172" s="2" t="s">
        <v>24</v>
      </c>
      <c r="K172" s="2" t="s">
        <v>1119</v>
      </c>
      <c r="L172" s="2" t="s">
        <v>26</v>
      </c>
      <c r="M172" s="5" t="s">
        <v>27</v>
      </c>
      <c r="N172" s="2" t="n">
        <v>26</v>
      </c>
      <c r="O172" s="2" t="n">
        <v>80</v>
      </c>
      <c r="P172" s="2"/>
      <c r="Q172" s="5" t="s">
        <v>1120</v>
      </c>
      <c r="R172" s="2" t="s">
        <v>1121</v>
      </c>
    </row>
    <row r="173" customFormat="false" ht="15.75" hidden="false" customHeight="false" outlineLevel="0" collapsed="false">
      <c r="A173" s="1" t="s">
        <v>1122</v>
      </c>
      <c r="B173" s="2" t="s">
        <v>19</v>
      </c>
      <c r="C173" s="3" t="s">
        <v>1123</v>
      </c>
      <c r="D173" s="2" t="s">
        <v>1124</v>
      </c>
      <c r="E173" s="4" t="n">
        <v>43908.1969907407</v>
      </c>
      <c r="F173" s="2"/>
      <c r="G173" s="2"/>
      <c r="H173" s="2" t="s">
        <v>1125</v>
      </c>
      <c r="I173" s="2" t="s">
        <v>1126</v>
      </c>
      <c r="J173" s="2" t="s">
        <v>24</v>
      </c>
      <c r="K173" s="2" t="s">
        <v>1127</v>
      </c>
      <c r="L173" s="2" t="s">
        <v>26</v>
      </c>
      <c r="M173" s="5" t="s">
        <v>27</v>
      </c>
      <c r="N173" s="2" t="n">
        <v>26</v>
      </c>
      <c r="O173" s="2" t="n">
        <v>80</v>
      </c>
      <c r="P173" s="2"/>
      <c r="Q173" s="5" t="s">
        <v>1128</v>
      </c>
      <c r="R173" s="2" t="s">
        <v>1129</v>
      </c>
    </row>
    <row r="174" customFormat="false" ht="15.75" hidden="false" customHeight="false" outlineLevel="0" collapsed="false">
      <c r="A174" s="1" t="s">
        <v>1130</v>
      </c>
      <c r="B174" s="2" t="s">
        <v>19</v>
      </c>
      <c r="C174" s="3" t="s">
        <v>1131</v>
      </c>
      <c r="D174" s="2" t="s">
        <v>1132</v>
      </c>
      <c r="E174" s="4" t="n">
        <v>43908.1932060185</v>
      </c>
      <c r="F174" s="2"/>
      <c r="G174" s="2"/>
      <c r="H174" s="2"/>
      <c r="I174" s="2"/>
      <c r="J174" s="2" t="s">
        <v>24</v>
      </c>
      <c r="K174" s="2"/>
      <c r="L174" s="2" t="s">
        <v>26</v>
      </c>
      <c r="M174" s="5" t="s">
        <v>27</v>
      </c>
      <c r="N174" s="2" t="n">
        <v>26</v>
      </c>
      <c r="O174" s="2" t="n">
        <v>80</v>
      </c>
      <c r="P174" s="2"/>
      <c r="Q174" s="5" t="s">
        <v>1133</v>
      </c>
      <c r="R174" s="2" t="s">
        <v>1134</v>
      </c>
    </row>
    <row r="175" customFormat="false" ht="15.75" hidden="false" customHeight="false" outlineLevel="0" collapsed="false">
      <c r="A175" s="1" t="s">
        <v>1135</v>
      </c>
      <c r="B175" s="2" t="s">
        <v>19</v>
      </c>
      <c r="C175" s="3" t="s">
        <v>1136</v>
      </c>
      <c r="D175" s="2" t="s">
        <v>1137</v>
      </c>
      <c r="E175" s="4" t="n">
        <v>43908.1683449074</v>
      </c>
      <c r="F175" s="2"/>
      <c r="G175" s="2"/>
      <c r="H175" s="2" t="s">
        <v>1138</v>
      </c>
      <c r="I175" s="2" t="s">
        <v>1139</v>
      </c>
      <c r="J175" s="2" t="s">
        <v>24</v>
      </c>
      <c r="K175" s="2" t="s">
        <v>1140</v>
      </c>
      <c r="L175" s="2" t="s">
        <v>26</v>
      </c>
      <c r="M175" s="5" t="s">
        <v>27</v>
      </c>
      <c r="N175" s="2" t="n">
        <v>26</v>
      </c>
      <c r="O175" s="2" t="n">
        <v>80</v>
      </c>
      <c r="P175" s="2"/>
      <c r="Q175" s="5" t="s">
        <v>1141</v>
      </c>
      <c r="R175" s="2" t="s">
        <v>1142</v>
      </c>
    </row>
    <row r="176" customFormat="false" ht="15.75" hidden="false" customHeight="false" outlineLevel="0" collapsed="false">
      <c r="A176" s="1" t="s">
        <v>1143</v>
      </c>
      <c r="B176" s="2" t="s">
        <v>19</v>
      </c>
      <c r="C176" s="3" t="s">
        <v>1144</v>
      </c>
      <c r="D176" s="2" t="s">
        <v>1145</v>
      </c>
      <c r="E176" s="4" t="n">
        <v>43908.1668865741</v>
      </c>
      <c r="F176" s="2"/>
      <c r="G176" s="2"/>
      <c r="H176" s="2" t="s">
        <v>1146</v>
      </c>
      <c r="I176" s="2" t="s">
        <v>1147</v>
      </c>
      <c r="J176" s="2" t="s">
        <v>24</v>
      </c>
      <c r="K176" s="2" t="s">
        <v>1148</v>
      </c>
      <c r="L176" s="2" t="s">
        <v>26</v>
      </c>
      <c r="M176" s="5" t="s">
        <v>27</v>
      </c>
      <c r="N176" s="2" t="n">
        <v>26</v>
      </c>
      <c r="O176" s="2" t="n">
        <v>80</v>
      </c>
      <c r="P176" s="2"/>
      <c r="Q176" s="5" t="s">
        <v>1149</v>
      </c>
      <c r="R176" s="2" t="s">
        <v>1150</v>
      </c>
    </row>
    <row r="177" customFormat="false" ht="15.75" hidden="false" customHeight="false" outlineLevel="0" collapsed="false">
      <c r="A177" s="1" t="s">
        <v>1151</v>
      </c>
      <c r="B177" s="2" t="s">
        <v>19</v>
      </c>
      <c r="C177" s="3" t="s">
        <v>1152</v>
      </c>
      <c r="D177" s="2" t="s">
        <v>1153</v>
      </c>
      <c r="E177" s="4" t="n">
        <v>43908.1666782407</v>
      </c>
      <c r="F177" s="2"/>
      <c r="G177" s="2"/>
      <c r="H177" s="2" t="s">
        <v>1154</v>
      </c>
      <c r="I177" s="2" t="s">
        <v>1155</v>
      </c>
      <c r="J177" s="2" t="s">
        <v>24</v>
      </c>
      <c r="K177" s="2" t="s">
        <v>1156</v>
      </c>
      <c r="L177" s="2" t="s">
        <v>26</v>
      </c>
      <c r="M177" s="5" t="s">
        <v>27</v>
      </c>
      <c r="N177" s="2" t="n">
        <v>26</v>
      </c>
      <c r="O177" s="2" t="n">
        <v>80</v>
      </c>
      <c r="P177" s="2"/>
      <c r="Q177" s="5" t="s">
        <v>1157</v>
      </c>
      <c r="R177" s="2" t="s">
        <v>1158</v>
      </c>
    </row>
    <row r="178" customFormat="false" ht="15.75" hidden="false" customHeight="false" outlineLevel="0" collapsed="false">
      <c r="A178" s="1" t="s">
        <v>1159</v>
      </c>
      <c r="B178" s="2" t="s">
        <v>19</v>
      </c>
      <c r="C178" s="3" t="s">
        <v>1160</v>
      </c>
      <c r="D178" s="2" t="s">
        <v>1161</v>
      </c>
      <c r="E178" s="4" t="n">
        <v>43908.1653356481</v>
      </c>
      <c r="F178" s="2"/>
      <c r="G178" s="2"/>
      <c r="H178" s="2"/>
      <c r="I178" s="2"/>
      <c r="J178" s="2" t="s">
        <v>24</v>
      </c>
      <c r="K178" s="2"/>
      <c r="L178" s="2" t="s">
        <v>26</v>
      </c>
      <c r="M178" s="5" t="s">
        <v>27</v>
      </c>
      <c r="N178" s="2" t="n">
        <v>26</v>
      </c>
      <c r="O178" s="2" t="n">
        <v>80</v>
      </c>
      <c r="P178" s="2"/>
      <c r="Q178" s="5" t="s">
        <v>1162</v>
      </c>
      <c r="R178" s="2" t="s">
        <v>1163</v>
      </c>
    </row>
    <row r="179" customFormat="false" ht="15.75" hidden="false" customHeight="false" outlineLevel="0" collapsed="false">
      <c r="A179" s="1" t="s">
        <v>1164</v>
      </c>
      <c r="B179" s="2" t="s">
        <v>19</v>
      </c>
      <c r="C179" s="3" t="s">
        <v>1165</v>
      </c>
      <c r="D179" s="2" t="s">
        <v>1166</v>
      </c>
      <c r="E179" s="4" t="n">
        <v>43908.1650810185</v>
      </c>
      <c r="F179" s="2"/>
      <c r="G179" s="2"/>
      <c r="H179" s="2" t="s">
        <v>1146</v>
      </c>
      <c r="I179" s="2" t="s">
        <v>1147</v>
      </c>
      <c r="J179" s="2" t="s">
        <v>24</v>
      </c>
      <c r="K179" s="2" t="s">
        <v>1148</v>
      </c>
      <c r="L179" s="2" t="s">
        <v>26</v>
      </c>
      <c r="M179" s="5" t="s">
        <v>27</v>
      </c>
      <c r="N179" s="2" t="n">
        <v>26</v>
      </c>
      <c r="O179" s="2" t="n">
        <v>80</v>
      </c>
      <c r="P179" s="2"/>
      <c r="Q179" s="5" t="s">
        <v>1167</v>
      </c>
      <c r="R179" s="2" t="s">
        <v>1168</v>
      </c>
    </row>
    <row r="180" customFormat="false" ht="15.75" hidden="false" customHeight="false" outlineLevel="0" collapsed="false">
      <c r="A180" s="1" t="s">
        <v>1169</v>
      </c>
      <c r="B180" s="2" t="s">
        <v>19</v>
      </c>
      <c r="C180" s="3" t="s">
        <v>1170</v>
      </c>
      <c r="D180" s="2" t="s">
        <v>1171</v>
      </c>
      <c r="E180" s="4" t="n">
        <v>43908.1632523148</v>
      </c>
      <c r="F180" s="2"/>
      <c r="G180" s="2"/>
      <c r="H180" s="2" t="s">
        <v>399</v>
      </c>
      <c r="I180" s="2" t="s">
        <v>400</v>
      </c>
      <c r="J180" s="2" t="s">
        <v>24</v>
      </c>
      <c r="K180" s="2" t="s">
        <v>1172</v>
      </c>
      <c r="L180" s="2" t="s">
        <v>26</v>
      </c>
      <c r="M180" s="5" t="s">
        <v>27</v>
      </c>
      <c r="N180" s="2" t="n">
        <v>26</v>
      </c>
      <c r="O180" s="2" t="n">
        <v>80</v>
      </c>
      <c r="P180" s="2"/>
      <c r="Q180" s="5" t="s">
        <v>1173</v>
      </c>
      <c r="R180" s="2" t="s">
        <v>403</v>
      </c>
    </row>
    <row r="181" customFormat="false" ht="15.75" hidden="false" customHeight="false" outlineLevel="0" collapsed="false">
      <c r="A181" s="1" t="s">
        <v>1174</v>
      </c>
      <c r="B181" s="2" t="s">
        <v>19</v>
      </c>
      <c r="C181" s="3" t="s">
        <v>1175</v>
      </c>
      <c r="D181" s="2" t="s">
        <v>1176</v>
      </c>
      <c r="E181" s="4" t="n">
        <v>43908.1593634259</v>
      </c>
      <c r="F181" s="2"/>
      <c r="G181" s="2"/>
      <c r="H181" s="2" t="s">
        <v>1177</v>
      </c>
      <c r="I181" s="2" t="s">
        <v>1178</v>
      </c>
      <c r="J181" s="2" t="s">
        <v>24</v>
      </c>
      <c r="K181" s="2" t="s">
        <v>1179</v>
      </c>
      <c r="L181" s="2" t="s">
        <v>26</v>
      </c>
      <c r="M181" s="5" t="s">
        <v>27</v>
      </c>
      <c r="N181" s="2" t="n">
        <v>26</v>
      </c>
      <c r="O181" s="2" t="n">
        <v>80</v>
      </c>
      <c r="P181" s="2"/>
      <c r="Q181" s="5" t="s">
        <v>1180</v>
      </c>
      <c r="R181" s="2" t="s">
        <v>1181</v>
      </c>
    </row>
    <row r="182" customFormat="false" ht="15.75" hidden="false" customHeight="false" outlineLevel="0" collapsed="false">
      <c r="A182" s="1" t="s">
        <v>1182</v>
      </c>
      <c r="B182" s="2" t="s">
        <v>19</v>
      </c>
      <c r="C182" s="3" t="s">
        <v>1183</v>
      </c>
      <c r="D182" s="2" t="s">
        <v>1184</v>
      </c>
      <c r="E182" s="4" t="n">
        <v>43908.1579166667</v>
      </c>
      <c r="F182" s="2"/>
      <c r="G182" s="2"/>
      <c r="H182" s="2" t="s">
        <v>1185</v>
      </c>
      <c r="I182" s="2" t="s">
        <v>1186</v>
      </c>
      <c r="J182" s="2" t="s">
        <v>24</v>
      </c>
      <c r="K182" s="2" t="s">
        <v>1187</v>
      </c>
      <c r="L182" s="2" t="s">
        <v>26</v>
      </c>
      <c r="M182" s="5" t="s">
        <v>27</v>
      </c>
      <c r="N182" s="2" t="n">
        <v>26</v>
      </c>
      <c r="O182" s="2" t="n">
        <v>80</v>
      </c>
      <c r="P182" s="2"/>
      <c r="Q182" s="5" t="s">
        <v>1188</v>
      </c>
      <c r="R182" s="2" t="s">
        <v>1189</v>
      </c>
    </row>
    <row r="183" customFormat="false" ht="15.75" hidden="false" customHeight="false" outlineLevel="0" collapsed="false">
      <c r="A183" s="1" t="s">
        <v>1190</v>
      </c>
      <c r="B183" s="2" t="s">
        <v>19</v>
      </c>
      <c r="C183" s="3" t="s">
        <v>1191</v>
      </c>
      <c r="D183" s="2" t="s">
        <v>1192</v>
      </c>
      <c r="E183" s="4" t="n">
        <v>43908.1568518519</v>
      </c>
      <c r="F183" s="2"/>
      <c r="G183" s="2"/>
      <c r="H183" s="2" t="s">
        <v>202</v>
      </c>
      <c r="I183" s="2" t="s">
        <v>203</v>
      </c>
      <c r="J183" s="2" t="s">
        <v>24</v>
      </c>
      <c r="K183" s="2" t="s">
        <v>1193</v>
      </c>
      <c r="L183" s="2" t="s">
        <v>26</v>
      </c>
      <c r="M183" s="5" t="s">
        <v>27</v>
      </c>
      <c r="N183" s="2" t="n">
        <v>26</v>
      </c>
      <c r="O183" s="2" t="n">
        <v>80</v>
      </c>
      <c r="P183" s="2"/>
      <c r="Q183" s="5" t="s">
        <v>1194</v>
      </c>
      <c r="R183" s="2" t="s">
        <v>206</v>
      </c>
    </row>
    <row r="184" customFormat="false" ht="15.75" hidden="false" customHeight="false" outlineLevel="0" collapsed="false">
      <c r="A184" s="1" t="s">
        <v>1195</v>
      </c>
      <c r="B184" s="2" t="s">
        <v>19</v>
      </c>
      <c r="C184" s="3" t="s">
        <v>1196</v>
      </c>
      <c r="D184" s="2" t="s">
        <v>1197</v>
      </c>
      <c r="E184" s="4" t="n">
        <v>43908.1548958333</v>
      </c>
      <c r="F184" s="2"/>
      <c r="G184" s="2"/>
      <c r="H184" s="2" t="s">
        <v>1198</v>
      </c>
      <c r="I184" s="2" t="s">
        <v>1199</v>
      </c>
      <c r="J184" s="2" t="s">
        <v>24</v>
      </c>
      <c r="K184" s="2" t="s">
        <v>1200</v>
      </c>
      <c r="L184" s="2" t="s">
        <v>26</v>
      </c>
      <c r="M184" s="5" t="s">
        <v>27</v>
      </c>
      <c r="N184" s="2" t="n">
        <v>26</v>
      </c>
      <c r="O184" s="2" t="n">
        <v>80</v>
      </c>
      <c r="P184" s="2"/>
      <c r="Q184" s="5" t="s">
        <v>1201</v>
      </c>
      <c r="R184" s="2" t="s">
        <v>1202</v>
      </c>
    </row>
    <row r="185" customFormat="false" ht="15.75" hidden="false" customHeight="false" outlineLevel="0" collapsed="false">
      <c r="A185" s="1" t="s">
        <v>1203</v>
      </c>
      <c r="B185" s="2" t="s">
        <v>19</v>
      </c>
      <c r="C185" s="3" t="s">
        <v>1204</v>
      </c>
      <c r="D185" s="2" t="s">
        <v>1205</v>
      </c>
      <c r="E185" s="4" t="n">
        <v>43907.8006018519</v>
      </c>
      <c r="F185" s="2"/>
      <c r="G185" s="2"/>
      <c r="H185" s="2" t="s">
        <v>202</v>
      </c>
      <c r="I185" s="2" t="s">
        <v>203</v>
      </c>
      <c r="J185" s="2" t="s">
        <v>24</v>
      </c>
      <c r="K185" s="2" t="s">
        <v>1206</v>
      </c>
      <c r="L185" s="2" t="s">
        <v>26</v>
      </c>
      <c r="M185" s="5" t="s">
        <v>27</v>
      </c>
      <c r="N185" s="2" t="n">
        <v>26</v>
      </c>
      <c r="O185" s="2" t="n">
        <v>80</v>
      </c>
      <c r="P185" s="2"/>
      <c r="Q185" s="5" t="s">
        <v>1207</v>
      </c>
      <c r="R185" s="2" t="s">
        <v>206</v>
      </c>
    </row>
    <row r="186" customFormat="false" ht="15.75" hidden="false" customHeight="false" outlineLevel="0" collapsed="false">
      <c r="A186" s="1" t="s">
        <v>1208</v>
      </c>
      <c r="B186" s="2" t="s">
        <v>19</v>
      </c>
      <c r="C186" s="3" t="s">
        <v>1209</v>
      </c>
      <c r="D186" s="2" t="s">
        <v>1210</v>
      </c>
      <c r="E186" s="4" t="n">
        <v>43907.7993055556</v>
      </c>
      <c r="F186" s="2"/>
      <c r="G186" s="2"/>
      <c r="H186" s="2" t="s">
        <v>1211</v>
      </c>
      <c r="I186" s="2" t="s">
        <v>1212</v>
      </c>
      <c r="J186" s="2" t="s">
        <v>24</v>
      </c>
      <c r="K186" s="2" t="s">
        <v>1213</v>
      </c>
      <c r="L186" s="2" t="s">
        <v>26</v>
      </c>
      <c r="M186" s="5" t="s">
        <v>27</v>
      </c>
      <c r="N186" s="2" t="n">
        <v>26</v>
      </c>
      <c r="O186" s="2" t="n">
        <v>80</v>
      </c>
      <c r="P186" s="2"/>
      <c r="Q186" s="5" t="s">
        <v>1214</v>
      </c>
      <c r="R186" s="2" t="s">
        <v>1215</v>
      </c>
    </row>
    <row r="187" customFormat="false" ht="15.75" hidden="false" customHeight="false" outlineLevel="0" collapsed="false">
      <c r="A187" s="1" t="s">
        <v>1216</v>
      </c>
      <c r="B187" s="2" t="s">
        <v>19</v>
      </c>
      <c r="C187" s="3" t="s">
        <v>1217</v>
      </c>
      <c r="D187" s="2" t="s">
        <v>1218</v>
      </c>
      <c r="E187" s="4" t="n">
        <v>43907.7992013889</v>
      </c>
      <c r="F187" s="2"/>
      <c r="G187" s="2"/>
      <c r="H187" s="2"/>
      <c r="I187" s="2"/>
      <c r="J187" s="2" t="s">
        <v>24</v>
      </c>
      <c r="K187" s="2"/>
      <c r="L187" s="2" t="s">
        <v>26</v>
      </c>
      <c r="M187" s="5" t="s">
        <v>27</v>
      </c>
      <c r="N187" s="2" t="n">
        <v>26</v>
      </c>
      <c r="O187" s="2" t="n">
        <v>80</v>
      </c>
      <c r="P187" s="2"/>
      <c r="Q187" s="5" t="s">
        <v>1219</v>
      </c>
      <c r="R187" s="2" t="s">
        <v>1220</v>
      </c>
    </row>
    <row r="188" customFormat="false" ht="15.75" hidden="false" customHeight="false" outlineLevel="0" collapsed="false">
      <c r="A188" s="1" t="s">
        <v>1221</v>
      </c>
      <c r="B188" s="2" t="s">
        <v>19</v>
      </c>
      <c r="C188" s="3" t="s">
        <v>1222</v>
      </c>
      <c r="D188" s="2" t="s">
        <v>1223</v>
      </c>
      <c r="E188" s="4" t="n">
        <v>43907.776724537</v>
      </c>
      <c r="F188" s="2"/>
      <c r="G188" s="2"/>
      <c r="H188" s="2" t="s">
        <v>1224</v>
      </c>
      <c r="I188" s="2" t="s">
        <v>1225</v>
      </c>
      <c r="J188" s="2" t="s">
        <v>24</v>
      </c>
      <c r="K188" s="2" t="s">
        <v>1226</v>
      </c>
      <c r="L188" s="2" t="s">
        <v>26</v>
      </c>
      <c r="M188" s="5" t="s">
        <v>27</v>
      </c>
      <c r="N188" s="2" t="n">
        <v>26</v>
      </c>
      <c r="O188" s="2" t="n">
        <v>80</v>
      </c>
      <c r="P188" s="2"/>
      <c r="Q188" s="5" t="s">
        <v>1227</v>
      </c>
      <c r="R188" s="2" t="s">
        <v>1228</v>
      </c>
    </row>
    <row r="189" customFormat="false" ht="15.75" hidden="false" customHeight="false" outlineLevel="0" collapsed="false">
      <c r="A189" s="1" t="s">
        <v>1229</v>
      </c>
      <c r="B189" s="2" t="s">
        <v>19</v>
      </c>
      <c r="C189" s="3" t="s">
        <v>1230</v>
      </c>
      <c r="D189" s="2" t="s">
        <v>1231</v>
      </c>
      <c r="E189" s="4" t="n">
        <v>43907.7419675926</v>
      </c>
      <c r="F189" s="2"/>
      <c r="G189" s="2"/>
      <c r="H189" s="2" t="s">
        <v>1020</v>
      </c>
      <c r="I189" s="2" t="s">
        <v>1021</v>
      </c>
      <c r="J189" s="2" t="s">
        <v>24</v>
      </c>
      <c r="K189" s="2" t="s">
        <v>1232</v>
      </c>
      <c r="L189" s="2" t="s">
        <v>26</v>
      </c>
      <c r="M189" s="5" t="s">
        <v>27</v>
      </c>
      <c r="N189" s="2" t="n">
        <v>26</v>
      </c>
      <c r="O189" s="2" t="n">
        <v>80</v>
      </c>
      <c r="P189" s="2"/>
      <c r="Q189" s="5" t="s">
        <v>1233</v>
      </c>
      <c r="R189" s="2" t="s">
        <v>1024</v>
      </c>
    </row>
    <row r="190" customFormat="false" ht="15.75" hidden="false" customHeight="false" outlineLevel="0" collapsed="false">
      <c r="A190" s="1" t="s">
        <v>1234</v>
      </c>
      <c r="B190" s="2" t="s">
        <v>19</v>
      </c>
      <c r="C190" s="3" t="s">
        <v>1235</v>
      </c>
      <c r="D190" s="2" t="s">
        <v>1236</v>
      </c>
      <c r="E190" s="4" t="n">
        <v>43907.678275463</v>
      </c>
      <c r="F190" s="2"/>
      <c r="G190" s="2"/>
      <c r="H190" s="2" t="s">
        <v>757</v>
      </c>
      <c r="I190" s="2" t="s">
        <v>758</v>
      </c>
      <c r="J190" s="2" t="s">
        <v>24</v>
      </c>
      <c r="K190" s="2" t="s">
        <v>1237</v>
      </c>
      <c r="L190" s="2" t="s">
        <v>26</v>
      </c>
      <c r="M190" s="5" t="s">
        <v>27</v>
      </c>
      <c r="N190" s="2" t="n">
        <v>26</v>
      </c>
      <c r="O190" s="2" t="n">
        <v>80</v>
      </c>
      <c r="P190" s="2"/>
      <c r="Q190" s="5" t="s">
        <v>1238</v>
      </c>
      <c r="R190" s="2" t="s">
        <v>1239</v>
      </c>
    </row>
    <row r="191" customFormat="false" ht="15.75" hidden="false" customHeight="false" outlineLevel="0" collapsed="false">
      <c r="A191" s="1" t="s">
        <v>1240</v>
      </c>
      <c r="B191" s="2" t="s">
        <v>19</v>
      </c>
      <c r="C191" s="3" t="s">
        <v>1241</v>
      </c>
      <c r="D191" s="2" t="s">
        <v>1242</v>
      </c>
      <c r="E191" s="4" t="n">
        <v>43907.6720949074</v>
      </c>
      <c r="F191" s="2"/>
      <c r="G191" s="2"/>
      <c r="H191" s="2"/>
      <c r="I191" s="2"/>
      <c r="J191" s="2" t="s">
        <v>24</v>
      </c>
      <c r="K191" s="2"/>
      <c r="L191" s="2" t="s">
        <v>26</v>
      </c>
      <c r="M191" s="5" t="s">
        <v>27</v>
      </c>
      <c r="N191" s="2" t="n">
        <v>26</v>
      </c>
      <c r="O191" s="2" t="n">
        <v>80</v>
      </c>
      <c r="P191" s="2"/>
      <c r="Q191" s="5" t="s">
        <v>1243</v>
      </c>
      <c r="R191" s="2" t="s">
        <v>1244</v>
      </c>
    </row>
    <row r="192" customFormat="false" ht="15.75" hidden="false" customHeight="false" outlineLevel="0" collapsed="false">
      <c r="A192" s="1" t="s">
        <v>1245</v>
      </c>
      <c r="B192" s="2" t="s">
        <v>19</v>
      </c>
      <c r="C192" s="3" t="s">
        <v>1246</v>
      </c>
      <c r="D192" s="2" t="s">
        <v>1247</v>
      </c>
      <c r="E192" s="4" t="n">
        <v>43907.6713657407</v>
      </c>
      <c r="F192" s="2"/>
      <c r="G192" s="2"/>
      <c r="H192" s="2" t="s">
        <v>1248</v>
      </c>
      <c r="I192" s="2" t="s">
        <v>1249</v>
      </c>
      <c r="J192" s="2" t="s">
        <v>24</v>
      </c>
      <c r="K192" s="2" t="s">
        <v>1250</v>
      </c>
      <c r="L192" s="2" t="s">
        <v>26</v>
      </c>
      <c r="M192" s="5" t="s">
        <v>27</v>
      </c>
      <c r="N192" s="2" t="n">
        <v>26</v>
      </c>
      <c r="O192" s="2" t="n">
        <v>80</v>
      </c>
      <c r="P192" s="2"/>
      <c r="Q192" s="5" t="s">
        <v>1251</v>
      </c>
      <c r="R192" s="2" t="s">
        <v>1252</v>
      </c>
    </row>
    <row r="193" customFormat="false" ht="15.75" hidden="false" customHeight="false" outlineLevel="0" collapsed="false">
      <c r="A193" s="1" t="s">
        <v>1253</v>
      </c>
      <c r="B193" s="2" t="s">
        <v>19</v>
      </c>
      <c r="C193" s="3" t="s">
        <v>1254</v>
      </c>
      <c r="D193" s="2" t="s">
        <v>1255</v>
      </c>
      <c r="E193" s="4" t="n">
        <v>43907.6701851852</v>
      </c>
      <c r="F193" s="2"/>
      <c r="G193" s="2"/>
      <c r="H193" s="2" t="s">
        <v>1248</v>
      </c>
      <c r="I193" s="2" t="s">
        <v>1249</v>
      </c>
      <c r="J193" s="2" t="s">
        <v>24</v>
      </c>
      <c r="K193" s="2" t="s">
        <v>1256</v>
      </c>
      <c r="L193" s="2" t="s">
        <v>26</v>
      </c>
      <c r="M193" s="5" t="s">
        <v>27</v>
      </c>
      <c r="N193" s="2" t="n">
        <v>26</v>
      </c>
      <c r="O193" s="2" t="n">
        <v>80</v>
      </c>
      <c r="P193" s="2"/>
      <c r="Q193" s="5" t="s">
        <v>1257</v>
      </c>
      <c r="R193" s="2" t="s">
        <v>1258</v>
      </c>
    </row>
    <row r="194" customFormat="false" ht="15.75" hidden="false" customHeight="false" outlineLevel="0" collapsed="false">
      <c r="A194" s="1" t="s">
        <v>1259</v>
      </c>
      <c r="B194" s="2" t="s">
        <v>19</v>
      </c>
      <c r="C194" s="3" t="s">
        <v>1260</v>
      </c>
      <c r="D194" s="2" t="s">
        <v>1261</v>
      </c>
      <c r="E194" s="4" t="n">
        <v>43907.6569675926</v>
      </c>
      <c r="F194" s="2"/>
      <c r="G194" s="2"/>
      <c r="H194" s="2" t="s">
        <v>241</v>
      </c>
      <c r="I194" s="2" t="s">
        <v>242</v>
      </c>
      <c r="J194" s="2" t="s">
        <v>24</v>
      </c>
      <c r="K194" s="2" t="s">
        <v>1262</v>
      </c>
      <c r="L194" s="2" t="s">
        <v>26</v>
      </c>
      <c r="M194" s="5" t="s">
        <v>27</v>
      </c>
      <c r="N194" s="2" t="n">
        <v>26</v>
      </c>
      <c r="O194" s="2" t="n">
        <v>80</v>
      </c>
      <c r="P194" s="2"/>
      <c r="Q194" s="5" t="s">
        <v>1263</v>
      </c>
      <c r="R194" s="2" t="s">
        <v>245</v>
      </c>
    </row>
    <row r="195" customFormat="false" ht="15.75" hidden="false" customHeight="false" outlineLevel="0" collapsed="false">
      <c r="A195" s="1" t="s">
        <v>1264</v>
      </c>
      <c r="B195" s="2" t="s">
        <v>19</v>
      </c>
      <c r="C195" s="3" t="s">
        <v>1265</v>
      </c>
      <c r="D195" s="2" t="s">
        <v>1266</v>
      </c>
      <c r="E195" s="4" t="n">
        <v>43907.6452083333</v>
      </c>
      <c r="F195" s="2"/>
      <c r="G195" s="2"/>
      <c r="H195" s="2" t="s">
        <v>1267</v>
      </c>
      <c r="I195" s="2" t="s">
        <v>1268</v>
      </c>
      <c r="J195" s="2" t="s">
        <v>24</v>
      </c>
      <c r="K195" s="2" t="s">
        <v>1269</v>
      </c>
      <c r="L195" s="2" t="s">
        <v>26</v>
      </c>
      <c r="M195" s="5" t="s">
        <v>27</v>
      </c>
      <c r="N195" s="2" t="n">
        <v>26</v>
      </c>
      <c r="O195" s="2" t="n">
        <v>80</v>
      </c>
      <c r="P195" s="2"/>
      <c r="Q195" s="5" t="s">
        <v>1270</v>
      </c>
      <c r="R195" s="2" t="s">
        <v>1271</v>
      </c>
    </row>
    <row r="196" customFormat="false" ht="15.75" hidden="false" customHeight="false" outlineLevel="0" collapsed="false">
      <c r="A196" s="1" t="s">
        <v>1272</v>
      </c>
      <c r="B196" s="2" t="s">
        <v>19</v>
      </c>
      <c r="C196" s="3" t="s">
        <v>1273</v>
      </c>
      <c r="D196" s="2" t="s">
        <v>1274</v>
      </c>
      <c r="E196" s="4" t="n">
        <v>43907.6446412037</v>
      </c>
      <c r="F196" s="2"/>
      <c r="G196" s="2"/>
      <c r="H196" s="2" t="s">
        <v>1267</v>
      </c>
      <c r="I196" s="2" t="s">
        <v>1268</v>
      </c>
      <c r="J196" s="2" t="s">
        <v>24</v>
      </c>
      <c r="K196" s="2" t="s">
        <v>1269</v>
      </c>
      <c r="L196" s="2" t="s">
        <v>26</v>
      </c>
      <c r="M196" s="5" t="s">
        <v>27</v>
      </c>
      <c r="N196" s="2" t="n">
        <v>26</v>
      </c>
      <c r="O196" s="2" t="n">
        <v>80</v>
      </c>
      <c r="P196" s="2"/>
      <c r="Q196" s="5" t="s">
        <v>1275</v>
      </c>
      <c r="R196" s="2" t="s">
        <v>1271</v>
      </c>
    </row>
    <row r="197" customFormat="false" ht="15.75" hidden="false" customHeight="false" outlineLevel="0" collapsed="false">
      <c r="A197" s="1" t="s">
        <v>1276</v>
      </c>
      <c r="B197" s="2" t="s">
        <v>19</v>
      </c>
      <c r="C197" s="3" t="s">
        <v>1277</v>
      </c>
      <c r="D197" s="2" t="s">
        <v>1278</v>
      </c>
      <c r="E197" s="4" t="n">
        <v>43907.6404976852</v>
      </c>
      <c r="F197" s="2"/>
      <c r="G197" s="2"/>
      <c r="H197" s="2" t="s">
        <v>1279</v>
      </c>
      <c r="I197" s="2" t="s">
        <v>1280</v>
      </c>
      <c r="J197" s="2" t="s">
        <v>24</v>
      </c>
      <c r="K197" s="2" t="s">
        <v>1281</v>
      </c>
      <c r="L197" s="2" t="s">
        <v>26</v>
      </c>
      <c r="M197" s="5" t="s">
        <v>27</v>
      </c>
      <c r="N197" s="2" t="n">
        <v>26</v>
      </c>
      <c r="O197" s="2" t="n">
        <v>80</v>
      </c>
      <c r="P197" s="2"/>
      <c r="Q197" s="5" t="s">
        <v>1282</v>
      </c>
      <c r="R197" s="2" t="s">
        <v>1283</v>
      </c>
    </row>
    <row r="198" customFormat="false" ht="15.75" hidden="false" customHeight="false" outlineLevel="0" collapsed="false">
      <c r="A198" s="1" t="s">
        <v>1284</v>
      </c>
      <c r="B198" s="2" t="s">
        <v>19</v>
      </c>
      <c r="C198" s="3" t="s">
        <v>1285</v>
      </c>
      <c r="D198" s="2" t="s">
        <v>1286</v>
      </c>
      <c r="E198" s="4" t="n">
        <v>43907.6238657407</v>
      </c>
      <c r="F198" s="2"/>
      <c r="G198" s="2"/>
      <c r="H198" s="2" t="s">
        <v>1287</v>
      </c>
      <c r="I198" s="2" t="s">
        <v>1288</v>
      </c>
      <c r="J198" s="2" t="s">
        <v>24</v>
      </c>
      <c r="K198" s="2" t="s">
        <v>1289</v>
      </c>
      <c r="L198" s="2" t="s">
        <v>26</v>
      </c>
      <c r="M198" s="5" t="s">
        <v>27</v>
      </c>
      <c r="N198" s="2" t="n">
        <v>26</v>
      </c>
      <c r="O198" s="2" t="n">
        <v>80</v>
      </c>
      <c r="P198" s="2"/>
      <c r="Q198" s="5" t="s">
        <v>1290</v>
      </c>
      <c r="R198" s="2" t="s">
        <v>1291</v>
      </c>
    </row>
    <row r="199" customFormat="false" ht="15.75" hidden="false" customHeight="false" outlineLevel="0" collapsed="false">
      <c r="A199" s="1" t="s">
        <v>1292</v>
      </c>
      <c r="B199" s="2" t="s">
        <v>19</v>
      </c>
      <c r="C199" s="3" t="s">
        <v>1293</v>
      </c>
      <c r="D199" s="2" t="s">
        <v>1294</v>
      </c>
      <c r="E199" s="4" t="n">
        <v>43907.6232638889</v>
      </c>
      <c r="F199" s="2"/>
      <c r="G199" s="2"/>
      <c r="H199" s="2"/>
      <c r="I199" s="2"/>
      <c r="J199" s="2" t="s">
        <v>24</v>
      </c>
      <c r="K199" s="2"/>
      <c r="L199" s="2" t="s">
        <v>26</v>
      </c>
      <c r="M199" s="5" t="s">
        <v>27</v>
      </c>
      <c r="N199" s="2" t="n">
        <v>26</v>
      </c>
      <c r="O199" s="2" t="n">
        <v>80</v>
      </c>
      <c r="P199" s="2"/>
      <c r="Q199" s="5" t="s">
        <v>1295</v>
      </c>
      <c r="R199" s="2" t="s">
        <v>1296</v>
      </c>
    </row>
    <row r="200" customFormat="false" ht="15.75" hidden="false" customHeight="false" outlineLevel="0" collapsed="false">
      <c r="A200" s="1" t="s">
        <v>1297</v>
      </c>
      <c r="B200" s="2" t="s">
        <v>19</v>
      </c>
      <c r="C200" s="3" t="s">
        <v>1298</v>
      </c>
      <c r="D200" s="2" t="s">
        <v>1299</v>
      </c>
      <c r="E200" s="4" t="n">
        <v>43907.6231712963</v>
      </c>
      <c r="F200" s="2"/>
      <c r="G200" s="2"/>
      <c r="H200" s="2" t="s">
        <v>1300</v>
      </c>
      <c r="I200" s="2" t="s">
        <v>1301</v>
      </c>
      <c r="J200" s="2" t="s">
        <v>24</v>
      </c>
      <c r="K200" s="2" t="s">
        <v>1302</v>
      </c>
      <c r="L200" s="2" t="s">
        <v>26</v>
      </c>
      <c r="M200" s="5" t="s">
        <v>27</v>
      </c>
      <c r="N200" s="2" t="n">
        <v>26</v>
      </c>
      <c r="O200" s="2" t="n">
        <v>80</v>
      </c>
      <c r="P200" s="2"/>
      <c r="Q200" s="5" t="s">
        <v>1303</v>
      </c>
      <c r="R200" s="2" t="s">
        <v>1304</v>
      </c>
    </row>
    <row r="201" customFormat="false" ht="15.75" hidden="false" customHeight="false" outlineLevel="0" collapsed="false">
      <c r="A201" s="1" t="s">
        <v>1305</v>
      </c>
      <c r="B201" s="2" t="s">
        <v>19</v>
      </c>
      <c r="C201" s="3" t="s">
        <v>1306</v>
      </c>
      <c r="D201" s="2" t="s">
        <v>1307</v>
      </c>
      <c r="E201" s="4" t="n">
        <v>43907.6217708333</v>
      </c>
      <c r="F201" s="2"/>
      <c r="G201" s="2"/>
      <c r="H201" s="2" t="s">
        <v>476</v>
      </c>
      <c r="I201" s="2" t="s">
        <v>477</v>
      </c>
      <c r="J201" s="2" t="s">
        <v>24</v>
      </c>
      <c r="K201" s="2" t="s">
        <v>1308</v>
      </c>
      <c r="L201" s="2" t="s">
        <v>26</v>
      </c>
      <c r="M201" s="5" t="s">
        <v>27</v>
      </c>
      <c r="N201" s="2" t="n">
        <v>26</v>
      </c>
      <c r="O201" s="2" t="n">
        <v>80</v>
      </c>
      <c r="P201" s="2"/>
      <c r="Q201" s="5" t="s">
        <v>1309</v>
      </c>
      <c r="R201" s="2" t="s">
        <v>1310</v>
      </c>
    </row>
    <row r="202" customFormat="false" ht="15.75" hidden="false" customHeight="false" outlineLevel="0" collapsed="false">
      <c r="A202" s="1" t="s">
        <v>1311</v>
      </c>
      <c r="B202" s="2" t="s">
        <v>19</v>
      </c>
      <c r="C202" s="3" t="s">
        <v>1312</v>
      </c>
      <c r="D202" s="2" t="s">
        <v>1313</v>
      </c>
      <c r="E202" s="4" t="n">
        <v>43907.4885532407</v>
      </c>
      <c r="F202" s="2"/>
      <c r="G202" s="2"/>
      <c r="H202" s="2" t="s">
        <v>1314</v>
      </c>
      <c r="I202" s="2" t="s">
        <v>1315</v>
      </c>
      <c r="J202" s="2" t="s">
        <v>24</v>
      </c>
      <c r="K202" s="2" t="s">
        <v>1316</v>
      </c>
      <c r="L202" s="2" t="s">
        <v>26</v>
      </c>
      <c r="M202" s="5" t="s">
        <v>27</v>
      </c>
      <c r="N202" s="2" t="n">
        <v>26</v>
      </c>
      <c r="O202" s="2" t="n">
        <v>80</v>
      </c>
      <c r="P202" s="2"/>
      <c r="Q202" s="5" t="s">
        <v>1317</v>
      </c>
      <c r="R202" s="2" t="s">
        <v>1318</v>
      </c>
    </row>
    <row r="203" customFormat="false" ht="15.75" hidden="false" customHeight="false" outlineLevel="0" collapsed="false">
      <c r="A203" s="1" t="s">
        <v>1319</v>
      </c>
      <c r="B203" s="2" t="s">
        <v>19</v>
      </c>
      <c r="C203" s="3" t="s">
        <v>1320</v>
      </c>
      <c r="D203" s="2" t="s">
        <v>1321</v>
      </c>
      <c r="E203" s="4" t="n">
        <v>43907.4803240741</v>
      </c>
      <c r="F203" s="2"/>
      <c r="G203" s="2"/>
      <c r="H203" s="2" t="s">
        <v>91</v>
      </c>
      <c r="I203" s="2" t="s">
        <v>92</v>
      </c>
      <c r="J203" s="2" t="s">
        <v>24</v>
      </c>
      <c r="K203" s="2" t="s">
        <v>1322</v>
      </c>
      <c r="L203" s="2" t="s">
        <v>26</v>
      </c>
      <c r="M203" s="5" t="s">
        <v>27</v>
      </c>
      <c r="N203" s="2" t="n">
        <v>26</v>
      </c>
      <c r="O203" s="2" t="n">
        <v>80</v>
      </c>
      <c r="P203" s="2"/>
      <c r="Q203" s="5" t="s">
        <v>1323</v>
      </c>
      <c r="R203" s="2" t="s">
        <v>95</v>
      </c>
    </row>
    <row r="204" customFormat="false" ht="15.75" hidden="false" customHeight="false" outlineLevel="0" collapsed="false">
      <c r="A204" s="1" t="s">
        <v>1324</v>
      </c>
      <c r="B204" s="2" t="s">
        <v>19</v>
      </c>
      <c r="C204" s="3" t="s">
        <v>1325</v>
      </c>
      <c r="D204" s="2" t="s">
        <v>1326</v>
      </c>
      <c r="E204" s="4" t="n">
        <v>43907.4786111111</v>
      </c>
      <c r="F204" s="2"/>
      <c r="G204" s="2"/>
      <c r="H204" s="2"/>
      <c r="I204" s="2"/>
      <c r="J204" s="2" t="s">
        <v>24</v>
      </c>
      <c r="K204" s="2"/>
      <c r="L204" s="2" t="s">
        <v>26</v>
      </c>
      <c r="M204" s="5" t="s">
        <v>27</v>
      </c>
      <c r="N204" s="2" t="n">
        <v>26</v>
      </c>
      <c r="O204" s="2" t="n">
        <v>80</v>
      </c>
      <c r="P204" s="2"/>
      <c r="Q204" s="5" t="s">
        <v>1327</v>
      </c>
      <c r="R204" s="2" t="s">
        <v>1328</v>
      </c>
    </row>
    <row r="205" customFormat="false" ht="15.75" hidden="false" customHeight="false" outlineLevel="0" collapsed="false">
      <c r="A205" s="1" t="s">
        <v>1329</v>
      </c>
      <c r="B205" s="2" t="s">
        <v>19</v>
      </c>
      <c r="C205" s="3" t="s">
        <v>1330</v>
      </c>
      <c r="D205" s="2" t="s">
        <v>1331</v>
      </c>
      <c r="E205" s="4" t="n">
        <v>43907.4714236111</v>
      </c>
      <c r="F205" s="2"/>
      <c r="G205" s="2"/>
      <c r="H205" s="2" t="s">
        <v>1332</v>
      </c>
      <c r="I205" s="2" t="s">
        <v>1333</v>
      </c>
      <c r="J205" s="2" t="s">
        <v>24</v>
      </c>
      <c r="K205" s="2" t="s">
        <v>1334</v>
      </c>
      <c r="L205" s="2" t="s">
        <v>26</v>
      </c>
      <c r="M205" s="5" t="s">
        <v>27</v>
      </c>
      <c r="N205" s="2" t="n">
        <v>26</v>
      </c>
      <c r="O205" s="2" t="n">
        <v>80</v>
      </c>
      <c r="P205" s="2"/>
      <c r="Q205" s="5" t="s">
        <v>1335</v>
      </c>
      <c r="R205" s="2" t="s">
        <v>1336</v>
      </c>
    </row>
    <row r="206" customFormat="false" ht="15.75" hidden="false" customHeight="false" outlineLevel="0" collapsed="false">
      <c r="A206" s="1" t="s">
        <v>1337</v>
      </c>
      <c r="B206" s="2" t="s">
        <v>19</v>
      </c>
      <c r="C206" s="3" t="s">
        <v>1338</v>
      </c>
      <c r="D206" s="2" t="s">
        <v>1339</v>
      </c>
      <c r="E206" s="4" t="n">
        <v>43907.4703125</v>
      </c>
      <c r="F206" s="2"/>
      <c r="G206" s="2"/>
      <c r="H206" s="2" t="s">
        <v>1340</v>
      </c>
      <c r="I206" s="2" t="s">
        <v>1341</v>
      </c>
      <c r="J206" s="2" t="s">
        <v>24</v>
      </c>
      <c r="K206" s="2" t="s">
        <v>1342</v>
      </c>
      <c r="L206" s="2" t="s">
        <v>26</v>
      </c>
      <c r="M206" s="5" t="s">
        <v>27</v>
      </c>
      <c r="N206" s="2" t="n">
        <v>26</v>
      </c>
      <c r="O206" s="2" t="n">
        <v>80</v>
      </c>
      <c r="P206" s="2"/>
      <c r="Q206" s="5" t="s">
        <v>1343</v>
      </c>
      <c r="R206" s="2" t="s">
        <v>1344</v>
      </c>
    </row>
    <row r="207" customFormat="false" ht="15.75" hidden="false" customHeight="false" outlineLevel="0" collapsed="false">
      <c r="A207" s="1" t="s">
        <v>1345</v>
      </c>
      <c r="B207" s="2" t="s">
        <v>19</v>
      </c>
      <c r="C207" s="3" t="s">
        <v>1346</v>
      </c>
      <c r="D207" s="2" t="s">
        <v>1347</v>
      </c>
      <c r="E207" s="4" t="n">
        <v>43907.4696875</v>
      </c>
      <c r="F207" s="2"/>
      <c r="G207" s="2"/>
      <c r="H207" s="2" t="s">
        <v>1348</v>
      </c>
      <c r="I207" s="2" t="s">
        <v>1349</v>
      </c>
      <c r="J207" s="2" t="s">
        <v>24</v>
      </c>
      <c r="K207" s="2" t="s">
        <v>1350</v>
      </c>
      <c r="L207" s="2" t="s">
        <v>26</v>
      </c>
      <c r="M207" s="5" t="s">
        <v>27</v>
      </c>
      <c r="N207" s="2" t="n">
        <v>26</v>
      </c>
      <c r="O207" s="2" t="n">
        <v>80</v>
      </c>
      <c r="P207" s="2"/>
      <c r="Q207" s="5" t="s">
        <v>1351</v>
      </c>
      <c r="R207" s="2" t="s">
        <v>1352</v>
      </c>
    </row>
    <row r="208" customFormat="false" ht="15.75" hidden="false" customHeight="false" outlineLevel="0" collapsed="false">
      <c r="A208" s="1" t="s">
        <v>1353</v>
      </c>
      <c r="B208" s="2" t="s">
        <v>19</v>
      </c>
      <c r="C208" s="3" t="s">
        <v>1354</v>
      </c>
      <c r="D208" s="2" t="s">
        <v>1355</v>
      </c>
      <c r="E208" s="4" t="n">
        <v>43907.469212963</v>
      </c>
      <c r="F208" s="2"/>
      <c r="G208" s="2"/>
      <c r="H208" s="2" t="s">
        <v>22</v>
      </c>
      <c r="I208" s="2" t="s">
        <v>23</v>
      </c>
      <c r="J208" s="2" t="s">
        <v>24</v>
      </c>
      <c r="K208" s="2" t="s">
        <v>1356</v>
      </c>
      <c r="L208" s="2" t="s">
        <v>26</v>
      </c>
      <c r="M208" s="5" t="s">
        <v>27</v>
      </c>
      <c r="N208" s="2" t="n">
        <v>26</v>
      </c>
      <c r="O208" s="2" t="n">
        <v>80</v>
      </c>
      <c r="P208" s="2"/>
      <c r="Q208" s="5" t="s">
        <v>1357</v>
      </c>
      <c r="R208" s="2" t="s">
        <v>29</v>
      </c>
    </row>
    <row r="209" customFormat="false" ht="15.75" hidden="false" customHeight="false" outlineLevel="0" collapsed="false">
      <c r="A209" s="1" t="s">
        <v>1358</v>
      </c>
      <c r="B209" s="2" t="s">
        <v>19</v>
      </c>
      <c r="C209" s="3" t="s">
        <v>1359</v>
      </c>
      <c r="D209" s="2" t="s">
        <v>1360</v>
      </c>
      <c r="E209" s="4" t="n">
        <v>43907.4678703704</v>
      </c>
      <c r="F209" s="2"/>
      <c r="G209" s="2"/>
      <c r="H209" s="2" t="s">
        <v>91</v>
      </c>
      <c r="I209" s="2" t="s">
        <v>92</v>
      </c>
      <c r="J209" s="2" t="s">
        <v>24</v>
      </c>
      <c r="K209" s="2" t="s">
        <v>1361</v>
      </c>
      <c r="L209" s="2" t="s">
        <v>26</v>
      </c>
      <c r="M209" s="5" t="s">
        <v>27</v>
      </c>
      <c r="N209" s="2" t="n">
        <v>26</v>
      </c>
      <c r="O209" s="2" t="n">
        <v>80</v>
      </c>
      <c r="P209" s="2"/>
      <c r="Q209" s="5" t="s">
        <v>1362</v>
      </c>
      <c r="R209" s="2" t="s">
        <v>95</v>
      </c>
    </row>
    <row r="210" customFormat="false" ht="15.75" hidden="false" customHeight="false" outlineLevel="0" collapsed="false">
      <c r="A210" s="1" t="s">
        <v>1363</v>
      </c>
      <c r="B210" s="2" t="s">
        <v>19</v>
      </c>
      <c r="C210" s="3" t="s">
        <v>1364</v>
      </c>
      <c r="D210" s="2" t="s">
        <v>1365</v>
      </c>
      <c r="E210" s="4" t="n">
        <v>43907.4670023148</v>
      </c>
      <c r="F210" s="2"/>
      <c r="G210" s="2"/>
      <c r="H210" s="2" t="s">
        <v>304</v>
      </c>
      <c r="I210" s="2" t="s">
        <v>305</v>
      </c>
      <c r="J210" s="2" t="s">
        <v>24</v>
      </c>
      <c r="K210" s="2" t="s">
        <v>1366</v>
      </c>
      <c r="L210" s="2" t="s">
        <v>26</v>
      </c>
      <c r="M210" s="5" t="s">
        <v>27</v>
      </c>
      <c r="N210" s="2" t="n">
        <v>26</v>
      </c>
      <c r="O210" s="2" t="n">
        <v>80</v>
      </c>
      <c r="P210" s="2"/>
      <c r="Q210" s="5" t="s">
        <v>1367</v>
      </c>
      <c r="R210" s="2" t="s">
        <v>308</v>
      </c>
    </row>
    <row r="211" customFormat="false" ht="15.75" hidden="false" customHeight="false" outlineLevel="0" collapsed="false">
      <c r="A211" s="1" t="s">
        <v>1368</v>
      </c>
      <c r="B211" s="2" t="s">
        <v>19</v>
      </c>
      <c r="C211" s="3" t="s">
        <v>1369</v>
      </c>
      <c r="D211" s="2" t="s">
        <v>1370</v>
      </c>
      <c r="E211" s="4" t="n">
        <v>43907.466087963</v>
      </c>
      <c r="F211" s="2"/>
      <c r="G211" s="2"/>
      <c r="H211" s="2" t="s">
        <v>1287</v>
      </c>
      <c r="I211" s="2" t="s">
        <v>1288</v>
      </c>
      <c r="J211" s="2" t="s">
        <v>24</v>
      </c>
      <c r="K211" s="2" t="s">
        <v>1371</v>
      </c>
      <c r="L211" s="2" t="s">
        <v>26</v>
      </c>
      <c r="M211" s="5" t="s">
        <v>27</v>
      </c>
      <c r="N211" s="2" t="n">
        <v>26</v>
      </c>
      <c r="O211" s="2" t="n">
        <v>80</v>
      </c>
      <c r="P211" s="2"/>
      <c r="Q211" s="5" t="s">
        <v>1372</v>
      </c>
      <c r="R211" s="2" t="s">
        <v>1291</v>
      </c>
    </row>
    <row r="212" customFormat="false" ht="15.75" hidden="false" customHeight="false" outlineLevel="0" collapsed="false">
      <c r="A212" s="1" t="s">
        <v>1373</v>
      </c>
      <c r="B212" s="2" t="s">
        <v>19</v>
      </c>
      <c r="C212" s="3" t="s">
        <v>1374</v>
      </c>
      <c r="D212" s="2" t="s">
        <v>1375</v>
      </c>
      <c r="E212" s="4" t="n">
        <v>43907.4643402778</v>
      </c>
      <c r="F212" s="2"/>
      <c r="G212" s="2"/>
      <c r="H212" s="2" t="s">
        <v>1376</v>
      </c>
      <c r="I212" s="2" t="s">
        <v>1377</v>
      </c>
      <c r="J212" s="2" t="s">
        <v>24</v>
      </c>
      <c r="K212" s="2" t="s">
        <v>1378</v>
      </c>
      <c r="L212" s="2" t="s">
        <v>26</v>
      </c>
      <c r="M212" s="5" t="s">
        <v>27</v>
      </c>
      <c r="N212" s="2" t="n">
        <v>26</v>
      </c>
      <c r="O212" s="2" t="n">
        <v>80</v>
      </c>
      <c r="P212" s="2"/>
      <c r="Q212" s="5" t="s">
        <v>1379</v>
      </c>
      <c r="R212" s="2" t="s">
        <v>1380</v>
      </c>
    </row>
    <row r="213" customFormat="false" ht="15.75" hidden="false" customHeight="false" outlineLevel="0" collapsed="false">
      <c r="A213" s="1" t="s">
        <v>1381</v>
      </c>
      <c r="B213" s="2" t="s">
        <v>19</v>
      </c>
      <c r="C213" s="3" t="s">
        <v>1382</v>
      </c>
      <c r="D213" s="2" t="s">
        <v>1383</v>
      </c>
      <c r="E213" s="4" t="n">
        <v>43907.462662037</v>
      </c>
      <c r="F213" s="2"/>
      <c r="G213" s="2"/>
      <c r="H213" s="2" t="s">
        <v>1384</v>
      </c>
      <c r="I213" s="2" t="s">
        <v>1385</v>
      </c>
      <c r="J213" s="2" t="s">
        <v>24</v>
      </c>
      <c r="K213" s="2" t="s">
        <v>1386</v>
      </c>
      <c r="L213" s="2" t="s">
        <v>26</v>
      </c>
      <c r="M213" s="5" t="s">
        <v>27</v>
      </c>
      <c r="N213" s="2" t="n">
        <v>26</v>
      </c>
      <c r="O213" s="2" t="n">
        <v>80</v>
      </c>
      <c r="P213" s="2"/>
      <c r="Q213" s="5" t="s">
        <v>1387</v>
      </c>
      <c r="R213" s="2" t="s">
        <v>1388</v>
      </c>
    </row>
    <row r="214" customFormat="false" ht="15.75" hidden="false" customHeight="false" outlineLevel="0" collapsed="false">
      <c r="A214" s="1" t="s">
        <v>1389</v>
      </c>
      <c r="B214" s="2" t="s">
        <v>19</v>
      </c>
      <c r="C214" s="3" t="s">
        <v>1390</v>
      </c>
      <c r="D214" s="2" t="s">
        <v>1391</v>
      </c>
      <c r="E214" s="4" t="n">
        <v>43907.4491898148</v>
      </c>
      <c r="F214" s="2"/>
      <c r="G214" s="2"/>
      <c r="H214" s="2" t="s">
        <v>1392</v>
      </c>
      <c r="I214" s="2" t="s">
        <v>1393</v>
      </c>
      <c r="J214" s="2" t="s">
        <v>24</v>
      </c>
      <c r="K214" s="2" t="s">
        <v>1394</v>
      </c>
      <c r="L214" s="2" t="s">
        <v>26</v>
      </c>
      <c r="M214" s="5" t="s">
        <v>27</v>
      </c>
      <c r="N214" s="2" t="n">
        <v>26</v>
      </c>
      <c r="O214" s="2" t="n">
        <v>80</v>
      </c>
      <c r="P214" s="2"/>
      <c r="Q214" s="5" t="s">
        <v>1395</v>
      </c>
      <c r="R214" s="2" t="s">
        <v>1396</v>
      </c>
    </row>
    <row r="215" customFormat="false" ht="15.75" hidden="false" customHeight="false" outlineLevel="0" collapsed="false">
      <c r="A215" s="1" t="s">
        <v>1397</v>
      </c>
      <c r="B215" s="2" t="s">
        <v>19</v>
      </c>
      <c r="C215" s="3" t="s">
        <v>1398</v>
      </c>
      <c r="D215" s="2" t="s">
        <v>1399</v>
      </c>
      <c r="E215" s="4" t="n">
        <v>43907.4488310185</v>
      </c>
      <c r="F215" s="2"/>
      <c r="G215" s="2"/>
      <c r="H215" s="2"/>
      <c r="I215" s="2"/>
      <c r="J215" s="2" t="s">
        <v>24</v>
      </c>
      <c r="K215" s="2"/>
      <c r="L215" s="2" t="s">
        <v>26</v>
      </c>
      <c r="M215" s="5" t="s">
        <v>27</v>
      </c>
      <c r="N215" s="2" t="n">
        <v>26</v>
      </c>
      <c r="O215" s="2" t="n">
        <v>80</v>
      </c>
      <c r="P215" s="2"/>
      <c r="Q215" s="5" t="s">
        <v>1400</v>
      </c>
      <c r="R215" s="2" t="s">
        <v>659</v>
      </c>
    </row>
    <row r="216" customFormat="false" ht="15.75" hidden="false" customHeight="false" outlineLevel="0" collapsed="false">
      <c r="A216" s="1" t="s">
        <v>1401</v>
      </c>
      <c r="B216" s="2" t="s">
        <v>19</v>
      </c>
      <c r="C216" s="3" t="s">
        <v>1402</v>
      </c>
      <c r="D216" s="2" t="s">
        <v>1403</v>
      </c>
      <c r="E216" s="4" t="n">
        <v>43907.4484027778</v>
      </c>
      <c r="F216" s="2"/>
      <c r="G216" s="2"/>
      <c r="H216" s="2" t="s">
        <v>1404</v>
      </c>
      <c r="I216" s="2" t="s">
        <v>1405</v>
      </c>
      <c r="J216" s="2" t="s">
        <v>24</v>
      </c>
      <c r="K216" s="2" t="s">
        <v>1406</v>
      </c>
      <c r="L216" s="2" t="s">
        <v>26</v>
      </c>
      <c r="M216" s="5" t="s">
        <v>27</v>
      </c>
      <c r="N216" s="2" t="n">
        <v>26</v>
      </c>
      <c r="O216" s="2" t="n">
        <v>80</v>
      </c>
      <c r="P216" s="2"/>
      <c r="Q216" s="5" t="s">
        <v>1407</v>
      </c>
      <c r="R216" s="2" t="s">
        <v>1408</v>
      </c>
    </row>
    <row r="217" customFormat="false" ht="15.75" hidden="false" customHeight="false" outlineLevel="0" collapsed="false">
      <c r="A217" s="1" t="s">
        <v>1409</v>
      </c>
      <c r="B217" s="2" t="s">
        <v>19</v>
      </c>
      <c r="C217" s="3" t="s">
        <v>1410</v>
      </c>
      <c r="D217" s="2" t="s">
        <v>1411</v>
      </c>
      <c r="E217" s="4" t="n">
        <v>43907.4478240741</v>
      </c>
      <c r="F217" s="2"/>
      <c r="G217" s="2"/>
      <c r="H217" s="2" t="s">
        <v>202</v>
      </c>
      <c r="I217" s="2" t="s">
        <v>203</v>
      </c>
      <c r="J217" s="2" t="s">
        <v>24</v>
      </c>
      <c r="K217" s="2" t="s">
        <v>1412</v>
      </c>
      <c r="L217" s="2" t="s">
        <v>26</v>
      </c>
      <c r="M217" s="5" t="s">
        <v>27</v>
      </c>
      <c r="N217" s="2" t="n">
        <v>26</v>
      </c>
      <c r="O217" s="2" t="n">
        <v>80</v>
      </c>
      <c r="P217" s="2"/>
      <c r="Q217" s="5" t="s">
        <v>1413</v>
      </c>
      <c r="R217" s="2" t="s">
        <v>206</v>
      </c>
    </row>
    <row r="218" customFormat="false" ht="15.75" hidden="false" customHeight="false" outlineLevel="0" collapsed="false">
      <c r="A218" s="1" t="s">
        <v>1414</v>
      </c>
      <c r="B218" s="2" t="s">
        <v>19</v>
      </c>
      <c r="C218" s="3" t="s">
        <v>1415</v>
      </c>
      <c r="D218" s="2" t="s">
        <v>1416</v>
      </c>
      <c r="E218" s="4" t="n">
        <v>43907.4472916667</v>
      </c>
      <c r="F218" s="2"/>
      <c r="G218" s="2"/>
      <c r="H218" s="2"/>
      <c r="I218" s="2"/>
      <c r="J218" s="2" t="s">
        <v>24</v>
      </c>
      <c r="K218" s="2"/>
      <c r="L218" s="2" t="s">
        <v>26</v>
      </c>
      <c r="M218" s="5" t="s">
        <v>27</v>
      </c>
      <c r="N218" s="2" t="n">
        <v>26</v>
      </c>
      <c r="O218" s="2" t="n">
        <v>80</v>
      </c>
      <c r="P218" s="2"/>
      <c r="Q218" s="5" t="s">
        <v>1417</v>
      </c>
      <c r="R218" s="2" t="s">
        <v>721</v>
      </c>
    </row>
    <row r="219" customFormat="false" ht="15.75" hidden="false" customHeight="false" outlineLevel="0" collapsed="false">
      <c r="A219" s="1" t="s">
        <v>1418</v>
      </c>
      <c r="B219" s="2" t="s">
        <v>19</v>
      </c>
      <c r="C219" s="3" t="s">
        <v>1419</v>
      </c>
      <c r="D219" s="2" t="s">
        <v>1420</v>
      </c>
      <c r="E219" s="4" t="n">
        <v>43907.4191550926</v>
      </c>
      <c r="F219" s="2"/>
      <c r="G219" s="2"/>
      <c r="H219" s="2" t="s">
        <v>1421</v>
      </c>
      <c r="I219" s="2" t="s">
        <v>1422</v>
      </c>
      <c r="J219" s="2" t="s">
        <v>24</v>
      </c>
      <c r="K219" s="2" t="s">
        <v>1423</v>
      </c>
      <c r="L219" s="2" t="s">
        <v>26</v>
      </c>
      <c r="M219" s="5" t="s">
        <v>27</v>
      </c>
      <c r="N219" s="2" t="n">
        <v>26</v>
      </c>
      <c r="O219" s="2" t="n">
        <v>80</v>
      </c>
      <c r="P219" s="2"/>
      <c r="Q219" s="5" t="s">
        <v>1424</v>
      </c>
      <c r="R219" s="2" t="s">
        <v>1425</v>
      </c>
    </row>
    <row r="220" customFormat="false" ht="15.75" hidden="false" customHeight="false" outlineLevel="0" collapsed="false">
      <c r="A220" s="1" t="s">
        <v>1426</v>
      </c>
      <c r="B220" s="2" t="s">
        <v>19</v>
      </c>
      <c r="C220" s="3" t="s">
        <v>1427</v>
      </c>
      <c r="D220" s="2" t="s">
        <v>1428</v>
      </c>
      <c r="E220" s="4" t="n">
        <v>43907.4180555556</v>
      </c>
      <c r="F220" s="2"/>
      <c r="G220" s="2"/>
      <c r="H220" s="2" t="s">
        <v>1429</v>
      </c>
      <c r="I220" s="2" t="s">
        <v>1430</v>
      </c>
      <c r="J220" s="2" t="s">
        <v>24</v>
      </c>
      <c r="K220" s="2" t="s">
        <v>1431</v>
      </c>
      <c r="L220" s="2" t="s">
        <v>26</v>
      </c>
      <c r="M220" s="5" t="s">
        <v>27</v>
      </c>
      <c r="N220" s="2" t="n">
        <v>26</v>
      </c>
      <c r="O220" s="2" t="n">
        <v>80</v>
      </c>
      <c r="P220" s="2"/>
      <c r="Q220" s="5" t="s">
        <v>1432</v>
      </c>
      <c r="R220" s="2" t="s">
        <v>1433</v>
      </c>
    </row>
    <row r="221" customFormat="false" ht="15.75" hidden="false" customHeight="false" outlineLevel="0" collapsed="false">
      <c r="A221" s="1" t="s">
        <v>1434</v>
      </c>
      <c r="B221" s="2" t="s">
        <v>19</v>
      </c>
      <c r="C221" s="3" t="s">
        <v>1435</v>
      </c>
      <c r="D221" s="2" t="s">
        <v>1436</v>
      </c>
      <c r="E221" s="4" t="n">
        <v>43907.4031828704</v>
      </c>
      <c r="F221" s="2"/>
      <c r="G221" s="2"/>
      <c r="H221" s="2" t="s">
        <v>1429</v>
      </c>
      <c r="I221" s="2" t="s">
        <v>1430</v>
      </c>
      <c r="J221" s="2" t="s">
        <v>24</v>
      </c>
      <c r="K221" s="2" t="s">
        <v>1437</v>
      </c>
      <c r="L221" s="2" t="s">
        <v>26</v>
      </c>
      <c r="M221" s="5" t="s">
        <v>27</v>
      </c>
      <c r="N221" s="2" t="n">
        <v>26</v>
      </c>
      <c r="O221" s="2" t="n">
        <v>80</v>
      </c>
      <c r="P221" s="2"/>
      <c r="Q221" s="5" t="s">
        <v>1438</v>
      </c>
      <c r="R221" s="2" t="s">
        <v>1433</v>
      </c>
    </row>
    <row r="222" customFormat="false" ht="15.75" hidden="false" customHeight="false" outlineLevel="0" collapsed="false">
      <c r="A222" s="1" t="s">
        <v>1439</v>
      </c>
      <c r="B222" s="2" t="s">
        <v>19</v>
      </c>
      <c r="C222" s="3" t="s">
        <v>1440</v>
      </c>
      <c r="D222" s="2" t="s">
        <v>1441</v>
      </c>
      <c r="E222" s="4" t="n">
        <v>43907.4024421296</v>
      </c>
      <c r="F222" s="2"/>
      <c r="G222" s="2"/>
      <c r="H222" s="2" t="s">
        <v>202</v>
      </c>
      <c r="I222" s="2" t="s">
        <v>203</v>
      </c>
      <c r="J222" s="2" t="s">
        <v>24</v>
      </c>
      <c r="K222" s="2" t="s">
        <v>1442</v>
      </c>
      <c r="L222" s="2" t="s">
        <v>26</v>
      </c>
      <c r="M222" s="5" t="s">
        <v>27</v>
      </c>
      <c r="N222" s="2" t="n">
        <v>26</v>
      </c>
      <c r="O222" s="2" t="n">
        <v>80</v>
      </c>
      <c r="P222" s="2"/>
      <c r="Q222" s="5" t="s">
        <v>1443</v>
      </c>
      <c r="R222" s="2" t="s">
        <v>206</v>
      </c>
    </row>
    <row r="223" customFormat="false" ht="15.75" hidden="false" customHeight="false" outlineLevel="0" collapsed="false">
      <c r="A223" s="1" t="s">
        <v>1444</v>
      </c>
      <c r="B223" s="2" t="s">
        <v>19</v>
      </c>
      <c r="C223" s="3" t="s">
        <v>1445</v>
      </c>
      <c r="D223" s="2" t="s">
        <v>1446</v>
      </c>
      <c r="E223" s="4" t="n">
        <v>43907.3331944444</v>
      </c>
      <c r="F223" s="2"/>
      <c r="G223" s="2"/>
      <c r="H223" s="2" t="s">
        <v>1447</v>
      </c>
      <c r="I223" s="2" t="s">
        <v>1448</v>
      </c>
      <c r="J223" s="2" t="s">
        <v>24</v>
      </c>
      <c r="K223" s="2" t="s">
        <v>1449</v>
      </c>
      <c r="L223" s="2" t="s">
        <v>26</v>
      </c>
      <c r="M223" s="5" t="s">
        <v>27</v>
      </c>
      <c r="N223" s="2" t="n">
        <v>26</v>
      </c>
      <c r="O223" s="2" t="n">
        <v>80</v>
      </c>
      <c r="P223" s="2"/>
      <c r="Q223" s="5" t="s">
        <v>1450</v>
      </c>
      <c r="R223" s="2" t="s">
        <v>1451</v>
      </c>
    </row>
    <row r="224" customFormat="false" ht="15.75" hidden="false" customHeight="false" outlineLevel="0" collapsed="false">
      <c r="A224" s="1" t="s">
        <v>1452</v>
      </c>
      <c r="B224" s="2" t="s">
        <v>19</v>
      </c>
      <c r="C224" s="3" t="s">
        <v>1453</v>
      </c>
      <c r="D224" s="2" t="s">
        <v>1454</v>
      </c>
      <c r="E224" s="4" t="n">
        <v>43907.3224305556</v>
      </c>
      <c r="F224" s="2"/>
      <c r="G224" s="2"/>
      <c r="H224" s="2" t="s">
        <v>1455</v>
      </c>
      <c r="I224" s="2" t="s">
        <v>1456</v>
      </c>
      <c r="J224" s="2" t="s">
        <v>24</v>
      </c>
      <c r="K224" s="2" t="s">
        <v>1457</v>
      </c>
      <c r="L224" s="2" t="s">
        <v>26</v>
      </c>
      <c r="M224" s="5" t="s">
        <v>27</v>
      </c>
      <c r="N224" s="2" t="n">
        <v>26</v>
      </c>
      <c r="O224" s="2" t="n">
        <v>80</v>
      </c>
      <c r="P224" s="2"/>
      <c r="Q224" s="5" t="s">
        <v>1458</v>
      </c>
      <c r="R224" s="2" t="s">
        <v>1459</v>
      </c>
    </row>
    <row r="225" customFormat="false" ht="15.75" hidden="false" customHeight="false" outlineLevel="0" collapsed="false">
      <c r="A225" s="1" t="s">
        <v>1460</v>
      </c>
      <c r="B225" s="2" t="s">
        <v>19</v>
      </c>
      <c r="C225" s="3" t="s">
        <v>1461</v>
      </c>
      <c r="D225" s="2" t="s">
        <v>1462</v>
      </c>
      <c r="E225" s="4" t="n">
        <v>43907.3190972222</v>
      </c>
      <c r="F225" s="2"/>
      <c r="G225" s="2"/>
      <c r="H225" s="2" t="s">
        <v>1463</v>
      </c>
      <c r="I225" s="2" t="s">
        <v>1464</v>
      </c>
      <c r="J225" s="2" t="s">
        <v>24</v>
      </c>
      <c r="K225" s="2"/>
      <c r="L225" s="2" t="s">
        <v>26</v>
      </c>
      <c r="M225" s="5" t="s">
        <v>27</v>
      </c>
      <c r="N225" s="2" t="n">
        <v>26</v>
      </c>
      <c r="O225" s="2" t="n">
        <v>80</v>
      </c>
      <c r="P225" s="2"/>
      <c r="Q225" s="5" t="s">
        <v>1465</v>
      </c>
      <c r="R225" s="2" t="s">
        <v>1466</v>
      </c>
    </row>
    <row r="226" customFormat="false" ht="15.75" hidden="false" customHeight="false" outlineLevel="0" collapsed="false">
      <c r="A226" s="1" t="s">
        <v>1467</v>
      </c>
      <c r="B226" s="2" t="s">
        <v>19</v>
      </c>
      <c r="C226" s="3" t="s">
        <v>1468</v>
      </c>
      <c r="D226" s="2" t="s">
        <v>1469</v>
      </c>
      <c r="E226" s="4" t="n">
        <v>43907.3162152778</v>
      </c>
      <c r="F226" s="2"/>
      <c r="G226" s="2"/>
      <c r="H226" s="2" t="s">
        <v>1470</v>
      </c>
      <c r="I226" s="2" t="s">
        <v>1471</v>
      </c>
      <c r="J226" s="2" t="s">
        <v>24</v>
      </c>
      <c r="K226" s="2"/>
      <c r="L226" s="2" t="s">
        <v>26</v>
      </c>
      <c r="M226" s="5" t="s">
        <v>27</v>
      </c>
      <c r="N226" s="2" t="n">
        <v>26</v>
      </c>
      <c r="O226" s="2" t="n">
        <v>80</v>
      </c>
      <c r="P226" s="2"/>
      <c r="Q226" s="5" t="s">
        <v>1472</v>
      </c>
      <c r="R226" s="2" t="s">
        <v>1473</v>
      </c>
    </row>
    <row r="227" customFormat="false" ht="15.75" hidden="false" customHeight="false" outlineLevel="0" collapsed="false">
      <c r="A227" s="1" t="s">
        <v>1474</v>
      </c>
      <c r="B227" s="2" t="s">
        <v>19</v>
      </c>
      <c r="C227" s="3" t="s">
        <v>1475</v>
      </c>
      <c r="D227" s="2" t="s">
        <v>1476</v>
      </c>
      <c r="E227" s="4" t="n">
        <v>43907.3150347222</v>
      </c>
      <c r="F227" s="2"/>
      <c r="G227" s="2"/>
      <c r="H227" s="2" t="s">
        <v>1477</v>
      </c>
      <c r="I227" s="2" t="s">
        <v>1478</v>
      </c>
      <c r="J227" s="2" t="s">
        <v>24</v>
      </c>
      <c r="K227" s="2" t="s">
        <v>1479</v>
      </c>
      <c r="L227" s="2" t="s">
        <v>26</v>
      </c>
      <c r="M227" s="5" t="s">
        <v>27</v>
      </c>
      <c r="N227" s="2" t="n">
        <v>26</v>
      </c>
      <c r="O227" s="2" t="n">
        <v>80</v>
      </c>
      <c r="P227" s="2"/>
      <c r="Q227" s="5" t="s">
        <v>1480</v>
      </c>
      <c r="R227" s="2" t="s">
        <v>1481</v>
      </c>
    </row>
    <row r="228" customFormat="false" ht="15.75" hidden="false" customHeight="false" outlineLevel="0" collapsed="false">
      <c r="A228" s="1" t="s">
        <v>1482</v>
      </c>
      <c r="B228" s="2" t="s">
        <v>19</v>
      </c>
      <c r="C228" s="3" t="s">
        <v>1483</v>
      </c>
      <c r="D228" s="2" t="s">
        <v>1484</v>
      </c>
      <c r="E228" s="4" t="n">
        <v>43907.314537037</v>
      </c>
      <c r="F228" s="2"/>
      <c r="G228" s="2"/>
      <c r="H228" s="2" t="s">
        <v>765</v>
      </c>
      <c r="I228" s="2" t="s">
        <v>766</v>
      </c>
      <c r="J228" s="2" t="s">
        <v>24</v>
      </c>
      <c r="K228" s="2" t="s">
        <v>1485</v>
      </c>
      <c r="L228" s="2" t="s">
        <v>26</v>
      </c>
      <c r="M228" s="5" t="s">
        <v>27</v>
      </c>
      <c r="N228" s="2" t="n">
        <v>26</v>
      </c>
      <c r="O228" s="2" t="n">
        <v>80</v>
      </c>
      <c r="P228" s="2"/>
      <c r="Q228" s="5" t="s">
        <v>1486</v>
      </c>
      <c r="R228" s="2" t="s">
        <v>769</v>
      </c>
    </row>
    <row r="229" customFormat="false" ht="15.75" hidden="false" customHeight="false" outlineLevel="0" collapsed="false">
      <c r="A229" s="1" t="s">
        <v>1487</v>
      </c>
      <c r="B229" s="2" t="s">
        <v>19</v>
      </c>
      <c r="C229" s="3" t="s">
        <v>1488</v>
      </c>
      <c r="D229" s="2" t="s">
        <v>1489</v>
      </c>
      <c r="E229" s="4" t="n">
        <v>43907.3116782407</v>
      </c>
      <c r="F229" s="2"/>
      <c r="G229" s="2"/>
      <c r="H229" s="2" t="s">
        <v>1490</v>
      </c>
      <c r="I229" s="2" t="s">
        <v>1491</v>
      </c>
      <c r="J229" s="2" t="s">
        <v>24</v>
      </c>
      <c r="K229" s="2" t="s">
        <v>1492</v>
      </c>
      <c r="L229" s="2" t="s">
        <v>26</v>
      </c>
      <c r="M229" s="5" t="s">
        <v>27</v>
      </c>
      <c r="N229" s="2" t="n">
        <v>26</v>
      </c>
      <c r="O229" s="2" t="n">
        <v>80</v>
      </c>
      <c r="P229" s="2"/>
      <c r="Q229" s="5" t="s">
        <v>1493</v>
      </c>
      <c r="R229" s="2" t="s">
        <v>1494</v>
      </c>
    </row>
    <row r="230" customFormat="false" ht="15.75" hidden="false" customHeight="false" outlineLevel="0" collapsed="false">
      <c r="A230" s="1" t="s">
        <v>1495</v>
      </c>
      <c r="B230" s="2" t="s">
        <v>19</v>
      </c>
      <c r="C230" s="3" t="s">
        <v>1496</v>
      </c>
      <c r="D230" s="2" t="s">
        <v>1497</v>
      </c>
      <c r="E230" s="4" t="n">
        <v>43907.3108796296</v>
      </c>
      <c r="F230" s="2"/>
      <c r="G230" s="2"/>
      <c r="H230" s="2" t="s">
        <v>202</v>
      </c>
      <c r="I230" s="2" t="s">
        <v>203</v>
      </c>
      <c r="J230" s="2" t="s">
        <v>24</v>
      </c>
      <c r="K230" s="2" t="s">
        <v>1498</v>
      </c>
      <c r="L230" s="2" t="s">
        <v>26</v>
      </c>
      <c r="M230" s="5" t="s">
        <v>27</v>
      </c>
      <c r="N230" s="2" t="n">
        <v>26</v>
      </c>
      <c r="O230" s="2" t="n">
        <v>80</v>
      </c>
      <c r="P230" s="2"/>
      <c r="Q230" s="5" t="s">
        <v>1499</v>
      </c>
      <c r="R230" s="2" t="s">
        <v>206</v>
      </c>
    </row>
    <row r="231" customFormat="false" ht="15.75" hidden="false" customHeight="false" outlineLevel="0" collapsed="false">
      <c r="A231" s="1" t="s">
        <v>1500</v>
      </c>
      <c r="B231" s="2" t="s">
        <v>19</v>
      </c>
      <c r="C231" s="3" t="s">
        <v>1501</v>
      </c>
      <c r="D231" s="2" t="s">
        <v>1502</v>
      </c>
      <c r="E231" s="4" t="n">
        <v>43907.3097337963</v>
      </c>
      <c r="F231" s="2"/>
      <c r="G231" s="2"/>
      <c r="H231" s="2" t="s">
        <v>476</v>
      </c>
      <c r="I231" s="2" t="s">
        <v>477</v>
      </c>
      <c r="J231" s="2" t="s">
        <v>24</v>
      </c>
      <c r="K231" s="2" t="s">
        <v>1503</v>
      </c>
      <c r="L231" s="2" t="s">
        <v>26</v>
      </c>
      <c r="M231" s="5" t="s">
        <v>27</v>
      </c>
      <c r="N231" s="2" t="n">
        <v>26</v>
      </c>
      <c r="O231" s="2" t="n">
        <v>80</v>
      </c>
      <c r="P231" s="2"/>
      <c r="Q231" s="5" t="s">
        <v>1504</v>
      </c>
      <c r="R231" s="2" t="s">
        <v>1310</v>
      </c>
    </row>
    <row r="232" customFormat="false" ht="15.75" hidden="false" customHeight="false" outlineLevel="0" collapsed="false">
      <c r="A232" s="1" t="s">
        <v>1505</v>
      </c>
      <c r="B232" s="2" t="s">
        <v>19</v>
      </c>
      <c r="C232" s="3" t="s">
        <v>1506</v>
      </c>
      <c r="D232" s="2" t="s">
        <v>1507</v>
      </c>
      <c r="E232" s="4" t="n">
        <v>43907.309212963</v>
      </c>
      <c r="F232" s="2"/>
      <c r="G232" s="2"/>
      <c r="H232" s="2" t="s">
        <v>476</v>
      </c>
      <c r="I232" s="2" t="s">
        <v>477</v>
      </c>
      <c r="J232" s="2" t="s">
        <v>24</v>
      </c>
      <c r="K232" s="2" t="s">
        <v>1508</v>
      </c>
      <c r="L232" s="2" t="s">
        <v>26</v>
      </c>
      <c r="M232" s="5" t="s">
        <v>27</v>
      </c>
      <c r="N232" s="2" t="n">
        <v>26</v>
      </c>
      <c r="O232" s="2" t="n">
        <v>80</v>
      </c>
      <c r="P232" s="2"/>
      <c r="Q232" s="5" t="s">
        <v>1509</v>
      </c>
      <c r="R232" s="2" t="s">
        <v>1510</v>
      </c>
    </row>
    <row r="233" customFormat="false" ht="15.75" hidden="false" customHeight="false" outlineLevel="0" collapsed="false">
      <c r="A233" s="1" t="s">
        <v>1511</v>
      </c>
      <c r="B233" s="2" t="s">
        <v>19</v>
      </c>
      <c r="C233" s="3" t="s">
        <v>1512</v>
      </c>
      <c r="D233" s="2" t="s">
        <v>1513</v>
      </c>
      <c r="E233" s="4" t="n">
        <v>43907.3071412037</v>
      </c>
      <c r="F233" s="2"/>
      <c r="G233" s="2"/>
      <c r="H233" s="2" t="s">
        <v>1514</v>
      </c>
      <c r="I233" s="2" t="s">
        <v>1515</v>
      </c>
      <c r="J233" s="2" t="s">
        <v>24</v>
      </c>
      <c r="K233" s="2" t="s">
        <v>1516</v>
      </c>
      <c r="L233" s="2" t="s">
        <v>26</v>
      </c>
      <c r="M233" s="5" t="s">
        <v>27</v>
      </c>
      <c r="N233" s="2" t="n">
        <v>26</v>
      </c>
      <c r="O233" s="2" t="n">
        <v>80</v>
      </c>
      <c r="P233" s="2"/>
      <c r="Q233" s="5" t="s">
        <v>1517</v>
      </c>
      <c r="R233" s="2" t="s">
        <v>1518</v>
      </c>
    </row>
    <row r="234" customFormat="false" ht="15.75" hidden="false" customHeight="false" outlineLevel="0" collapsed="false">
      <c r="A234" s="1" t="s">
        <v>1519</v>
      </c>
      <c r="B234" s="2" t="s">
        <v>19</v>
      </c>
      <c r="C234" s="3" t="s">
        <v>1520</v>
      </c>
      <c r="D234" s="2" t="s">
        <v>1521</v>
      </c>
      <c r="E234" s="4" t="n">
        <v>43907.3062384259</v>
      </c>
      <c r="F234" s="2"/>
      <c r="G234" s="2"/>
      <c r="H234" s="2" t="s">
        <v>1522</v>
      </c>
      <c r="I234" s="2" t="s">
        <v>1523</v>
      </c>
      <c r="J234" s="2" t="s">
        <v>24</v>
      </c>
      <c r="K234" s="2" t="s">
        <v>1524</v>
      </c>
      <c r="L234" s="2" t="s">
        <v>26</v>
      </c>
      <c r="M234" s="5" t="s">
        <v>27</v>
      </c>
      <c r="N234" s="2" t="n">
        <v>26</v>
      </c>
      <c r="O234" s="2" t="n">
        <v>80</v>
      </c>
      <c r="P234" s="2"/>
      <c r="Q234" s="5" t="s">
        <v>1525</v>
      </c>
      <c r="R234" s="2" t="s">
        <v>1526</v>
      </c>
    </row>
    <row r="235" customFormat="false" ht="15.75" hidden="false" customHeight="false" outlineLevel="0" collapsed="false">
      <c r="A235" s="1" t="s">
        <v>1527</v>
      </c>
      <c r="B235" s="2" t="s">
        <v>19</v>
      </c>
      <c r="C235" s="3" t="s">
        <v>1528</v>
      </c>
      <c r="D235" s="2" t="s">
        <v>1529</v>
      </c>
      <c r="E235" s="4" t="n">
        <v>43906.8799305556</v>
      </c>
      <c r="F235" s="2"/>
      <c r="G235" s="2"/>
      <c r="H235" s="2" t="s">
        <v>1020</v>
      </c>
      <c r="I235" s="2" t="s">
        <v>1021</v>
      </c>
      <c r="J235" s="2" t="s">
        <v>24</v>
      </c>
      <c r="K235" s="2" t="s">
        <v>1530</v>
      </c>
      <c r="L235" s="2" t="s">
        <v>26</v>
      </c>
      <c r="M235" s="5" t="s">
        <v>27</v>
      </c>
      <c r="N235" s="2" t="n">
        <v>26</v>
      </c>
      <c r="O235" s="2" t="n">
        <v>80</v>
      </c>
      <c r="P235" s="2"/>
      <c r="Q235" s="5" t="s">
        <v>1531</v>
      </c>
      <c r="R235" s="2" t="s">
        <v>1024</v>
      </c>
    </row>
    <row r="236" customFormat="false" ht="15.75" hidden="false" customHeight="false" outlineLevel="0" collapsed="false">
      <c r="A236" s="1" t="s">
        <v>1532</v>
      </c>
      <c r="B236" s="2" t="s">
        <v>19</v>
      </c>
      <c r="C236" s="3" t="s">
        <v>1533</v>
      </c>
      <c r="D236" s="2" t="s">
        <v>1534</v>
      </c>
      <c r="E236" s="4" t="n">
        <v>43906.8398726852</v>
      </c>
      <c r="F236" s="2"/>
      <c r="G236" s="2"/>
      <c r="H236" s="2" t="s">
        <v>1535</v>
      </c>
      <c r="I236" s="2" t="s">
        <v>1536</v>
      </c>
      <c r="J236" s="2" t="s">
        <v>24</v>
      </c>
      <c r="K236" s="2" t="s">
        <v>1537</v>
      </c>
      <c r="L236" s="2" t="s">
        <v>26</v>
      </c>
      <c r="M236" s="5" t="s">
        <v>27</v>
      </c>
      <c r="N236" s="2" t="n">
        <v>26</v>
      </c>
      <c r="O236" s="2" t="n">
        <v>80</v>
      </c>
      <c r="P236" s="2"/>
      <c r="Q236" s="5" t="s">
        <v>1538</v>
      </c>
      <c r="R236" s="2" t="s">
        <v>1539</v>
      </c>
    </row>
    <row r="237" customFormat="false" ht="15.75" hidden="false" customHeight="false" outlineLevel="0" collapsed="false">
      <c r="A237" s="1" t="s">
        <v>1540</v>
      </c>
      <c r="B237" s="2" t="s">
        <v>19</v>
      </c>
      <c r="C237" s="3" t="s">
        <v>1541</v>
      </c>
      <c r="D237" s="2" t="s">
        <v>1542</v>
      </c>
      <c r="E237" s="4" t="n">
        <v>43906.8391782407</v>
      </c>
      <c r="F237" s="2"/>
      <c r="G237" s="2"/>
      <c r="H237" s="2" t="s">
        <v>1543</v>
      </c>
      <c r="I237" s="2" t="s">
        <v>1544</v>
      </c>
      <c r="J237" s="2" t="s">
        <v>24</v>
      </c>
      <c r="K237" s="2" t="s">
        <v>1545</v>
      </c>
      <c r="L237" s="2" t="s">
        <v>26</v>
      </c>
      <c r="M237" s="5" t="s">
        <v>27</v>
      </c>
      <c r="N237" s="2" t="n">
        <v>26</v>
      </c>
      <c r="O237" s="2" t="n">
        <v>80</v>
      </c>
      <c r="P237" s="2"/>
      <c r="Q237" s="5" t="s">
        <v>1546</v>
      </c>
      <c r="R237" s="2" t="s">
        <v>1547</v>
      </c>
    </row>
    <row r="238" customFormat="false" ht="15.75" hidden="false" customHeight="false" outlineLevel="0" collapsed="false">
      <c r="A238" s="1" t="s">
        <v>1548</v>
      </c>
      <c r="B238" s="2" t="s">
        <v>19</v>
      </c>
      <c r="C238" s="3" t="s">
        <v>1549</v>
      </c>
      <c r="D238" s="2" t="s">
        <v>1550</v>
      </c>
      <c r="E238" s="4" t="n">
        <v>43906.7876967593</v>
      </c>
      <c r="F238" s="2"/>
      <c r="G238" s="2"/>
      <c r="H238" s="2" t="s">
        <v>820</v>
      </c>
      <c r="I238" s="2" t="s">
        <v>821</v>
      </c>
      <c r="J238" s="2" t="s">
        <v>24</v>
      </c>
      <c r="K238" s="2" t="s">
        <v>1551</v>
      </c>
      <c r="L238" s="2" t="s">
        <v>26</v>
      </c>
      <c r="M238" s="5" t="s">
        <v>27</v>
      </c>
      <c r="N238" s="2" t="n">
        <v>26</v>
      </c>
      <c r="O238" s="2" t="n">
        <v>80</v>
      </c>
      <c r="P238" s="2"/>
      <c r="Q238" s="5" t="s">
        <v>1552</v>
      </c>
      <c r="R238" s="2" t="s">
        <v>824</v>
      </c>
    </row>
    <row r="239" customFormat="false" ht="15.75" hidden="false" customHeight="false" outlineLevel="0" collapsed="false">
      <c r="A239" s="1" t="s">
        <v>1553</v>
      </c>
      <c r="B239" s="2" t="s">
        <v>19</v>
      </c>
      <c r="C239" s="3" t="s">
        <v>1554</v>
      </c>
      <c r="D239" s="2" t="s">
        <v>1555</v>
      </c>
      <c r="E239" s="4" t="n">
        <v>43906.7854861111</v>
      </c>
      <c r="F239" s="2"/>
      <c r="G239" s="2"/>
      <c r="H239" s="2"/>
      <c r="I239" s="2"/>
      <c r="J239" s="2" t="s">
        <v>24</v>
      </c>
      <c r="K239" s="2"/>
      <c r="L239" s="2" t="s">
        <v>26</v>
      </c>
      <c r="M239" s="5" t="s">
        <v>27</v>
      </c>
      <c r="N239" s="2" t="n">
        <v>26</v>
      </c>
      <c r="O239" s="2" t="n">
        <v>80</v>
      </c>
      <c r="P239" s="2"/>
      <c r="Q239" s="5" t="s">
        <v>1556</v>
      </c>
      <c r="R239" s="2" t="s">
        <v>1557</v>
      </c>
    </row>
    <row r="240" customFormat="false" ht="15.75" hidden="false" customHeight="false" outlineLevel="0" collapsed="false">
      <c r="A240" s="1" t="s">
        <v>1558</v>
      </c>
      <c r="B240" s="2" t="s">
        <v>19</v>
      </c>
      <c r="C240" s="3" t="s">
        <v>1559</v>
      </c>
      <c r="D240" s="2" t="s">
        <v>1560</v>
      </c>
      <c r="E240" s="4" t="n">
        <v>43906.7829861111</v>
      </c>
      <c r="F240" s="2"/>
      <c r="G240" s="2"/>
      <c r="H240" s="2" t="s">
        <v>1561</v>
      </c>
      <c r="I240" s="2" t="s">
        <v>1562</v>
      </c>
      <c r="J240" s="2" t="s">
        <v>24</v>
      </c>
      <c r="K240" s="2" t="s">
        <v>1563</v>
      </c>
      <c r="L240" s="2" t="s">
        <v>26</v>
      </c>
      <c r="M240" s="5" t="s">
        <v>27</v>
      </c>
      <c r="N240" s="2" t="n">
        <v>26</v>
      </c>
      <c r="O240" s="2" t="n">
        <v>80</v>
      </c>
      <c r="P240" s="2"/>
      <c r="Q240" s="5" t="s">
        <v>1564</v>
      </c>
      <c r="R240" s="2" t="s">
        <v>1565</v>
      </c>
    </row>
    <row r="241" customFormat="false" ht="15.75" hidden="false" customHeight="false" outlineLevel="0" collapsed="false">
      <c r="A241" s="1" t="s">
        <v>1566</v>
      </c>
      <c r="B241" s="2" t="s">
        <v>19</v>
      </c>
      <c r="C241" s="3" t="s">
        <v>1567</v>
      </c>
      <c r="D241" s="2" t="s">
        <v>1568</v>
      </c>
      <c r="E241" s="4" t="n">
        <v>43906.7822685185</v>
      </c>
      <c r="F241" s="2"/>
      <c r="G241" s="2"/>
      <c r="H241" s="2" t="s">
        <v>1376</v>
      </c>
      <c r="I241" s="2" t="s">
        <v>1377</v>
      </c>
      <c r="J241" s="2" t="s">
        <v>24</v>
      </c>
      <c r="K241" s="2" t="s">
        <v>1569</v>
      </c>
      <c r="L241" s="2" t="s">
        <v>26</v>
      </c>
      <c r="M241" s="5" t="s">
        <v>27</v>
      </c>
      <c r="N241" s="2" t="n">
        <v>26</v>
      </c>
      <c r="O241" s="2" t="n">
        <v>80</v>
      </c>
      <c r="P241" s="2"/>
      <c r="Q241" s="5" t="s">
        <v>1570</v>
      </c>
      <c r="R241" s="2" t="s">
        <v>1380</v>
      </c>
    </row>
    <row r="242" customFormat="false" ht="15.75" hidden="false" customHeight="false" outlineLevel="0" collapsed="false">
      <c r="A242" s="1" t="s">
        <v>1571</v>
      </c>
      <c r="B242" s="2" t="s">
        <v>19</v>
      </c>
      <c r="C242" s="3" t="s">
        <v>1572</v>
      </c>
      <c r="D242" s="2" t="s">
        <v>1573</v>
      </c>
      <c r="E242" s="4" t="n">
        <v>43906.781712963</v>
      </c>
      <c r="F242" s="2"/>
      <c r="G242" s="2"/>
      <c r="H242" s="2" t="s">
        <v>1574</v>
      </c>
      <c r="I242" s="2" t="s">
        <v>1575</v>
      </c>
      <c r="J242" s="2" t="s">
        <v>24</v>
      </c>
      <c r="K242" s="2" t="s">
        <v>1576</v>
      </c>
      <c r="L242" s="2" t="s">
        <v>26</v>
      </c>
      <c r="M242" s="5" t="s">
        <v>27</v>
      </c>
      <c r="N242" s="2" t="n">
        <v>26</v>
      </c>
      <c r="O242" s="2" t="n">
        <v>80</v>
      </c>
      <c r="P242" s="2"/>
      <c r="Q242" s="5" t="s">
        <v>1577</v>
      </c>
      <c r="R242" s="2" t="s">
        <v>1578</v>
      </c>
    </row>
    <row r="243" customFormat="false" ht="15.75" hidden="false" customHeight="false" outlineLevel="0" collapsed="false">
      <c r="A243" s="1" t="s">
        <v>1579</v>
      </c>
      <c r="B243" s="2" t="s">
        <v>19</v>
      </c>
      <c r="C243" s="3" t="s">
        <v>1580</v>
      </c>
      <c r="D243" s="2" t="s">
        <v>1581</v>
      </c>
      <c r="E243" s="4" t="n">
        <v>43906.7809027778</v>
      </c>
      <c r="F243" s="2"/>
      <c r="G243" s="2"/>
      <c r="H243" s="2" t="s">
        <v>1582</v>
      </c>
      <c r="I243" s="2" t="s">
        <v>1583</v>
      </c>
      <c r="J243" s="2" t="s">
        <v>24</v>
      </c>
      <c r="K243" s="2" t="s">
        <v>1584</v>
      </c>
      <c r="L243" s="2" t="s">
        <v>26</v>
      </c>
      <c r="M243" s="5" t="s">
        <v>27</v>
      </c>
      <c r="N243" s="2" t="n">
        <v>26</v>
      </c>
      <c r="O243" s="2" t="n">
        <v>80</v>
      </c>
      <c r="P243" s="2"/>
      <c r="Q243" s="5" t="s">
        <v>1585</v>
      </c>
      <c r="R243" s="2" t="s">
        <v>1586</v>
      </c>
    </row>
    <row r="244" customFormat="false" ht="15.75" hidden="false" customHeight="false" outlineLevel="0" collapsed="false">
      <c r="A244" s="1" t="s">
        <v>1587</v>
      </c>
      <c r="B244" s="2" t="s">
        <v>19</v>
      </c>
      <c r="C244" s="3" t="s">
        <v>1588</v>
      </c>
      <c r="D244" s="2" t="s">
        <v>1589</v>
      </c>
      <c r="E244" s="4" t="n">
        <v>43906.5666550926</v>
      </c>
      <c r="F244" s="2"/>
      <c r="G244" s="2"/>
      <c r="H244" s="2" t="s">
        <v>341</v>
      </c>
      <c r="I244" s="2" t="s">
        <v>342</v>
      </c>
      <c r="J244" s="2" t="s">
        <v>24</v>
      </c>
      <c r="K244" s="2" t="s">
        <v>1590</v>
      </c>
      <c r="L244" s="2" t="s">
        <v>26</v>
      </c>
      <c r="M244" s="5" t="s">
        <v>27</v>
      </c>
      <c r="N244" s="2" t="n">
        <v>26</v>
      </c>
      <c r="O244" s="2" t="n">
        <v>80</v>
      </c>
      <c r="P244" s="2"/>
      <c r="Q244" s="5" t="s">
        <v>1591</v>
      </c>
      <c r="R244" s="2" t="s">
        <v>1592</v>
      </c>
    </row>
    <row r="245" customFormat="false" ht="15.75" hidden="false" customHeight="false" outlineLevel="0" collapsed="false">
      <c r="A245" s="1" t="s">
        <v>1593</v>
      </c>
      <c r="B245" s="2" t="s">
        <v>19</v>
      </c>
      <c r="C245" s="3" t="s">
        <v>1594</v>
      </c>
      <c r="D245" s="2" t="s">
        <v>1595</v>
      </c>
      <c r="E245" s="4" t="n">
        <v>43906.4287037037</v>
      </c>
      <c r="F245" s="2"/>
      <c r="G245" s="2"/>
      <c r="H245" s="2" t="s">
        <v>1596</v>
      </c>
      <c r="I245" s="2" t="s">
        <v>1597</v>
      </c>
      <c r="J245" s="2" t="s">
        <v>24</v>
      </c>
      <c r="K245" s="2" t="s">
        <v>1598</v>
      </c>
      <c r="L245" s="2" t="s">
        <v>26</v>
      </c>
      <c r="M245" s="5" t="s">
        <v>27</v>
      </c>
      <c r="N245" s="2" t="n">
        <v>26</v>
      </c>
      <c r="O245" s="2" t="n">
        <v>80</v>
      </c>
      <c r="P245" s="2"/>
      <c r="Q245" s="5" t="s">
        <v>1599</v>
      </c>
      <c r="R245" s="2" t="s">
        <v>1600</v>
      </c>
    </row>
    <row r="246" customFormat="false" ht="15.75" hidden="false" customHeight="false" outlineLevel="0" collapsed="false">
      <c r="A246" s="1" t="s">
        <v>1601</v>
      </c>
      <c r="B246" s="2" t="s">
        <v>19</v>
      </c>
      <c r="C246" s="3" t="s">
        <v>1602</v>
      </c>
      <c r="D246" s="2" t="s">
        <v>1603</v>
      </c>
      <c r="E246" s="4" t="n">
        <v>43906.4272337963</v>
      </c>
      <c r="F246" s="2"/>
      <c r="G246" s="2"/>
      <c r="H246" s="2" t="s">
        <v>1020</v>
      </c>
      <c r="I246" s="2" t="s">
        <v>1021</v>
      </c>
      <c r="J246" s="2" t="s">
        <v>24</v>
      </c>
      <c r="K246" s="2" t="s">
        <v>1604</v>
      </c>
      <c r="L246" s="2" t="s">
        <v>26</v>
      </c>
      <c r="M246" s="5" t="s">
        <v>27</v>
      </c>
      <c r="N246" s="2" t="n">
        <v>26</v>
      </c>
      <c r="O246" s="2" t="n">
        <v>80</v>
      </c>
      <c r="P246" s="2"/>
      <c r="Q246" s="5" t="s">
        <v>1605</v>
      </c>
      <c r="R246" s="2" t="s">
        <v>1024</v>
      </c>
    </row>
    <row r="247" customFormat="false" ht="15.75" hidden="false" customHeight="false" outlineLevel="0" collapsed="false">
      <c r="A247" s="1" t="s">
        <v>1606</v>
      </c>
      <c r="B247" s="2" t="s">
        <v>19</v>
      </c>
      <c r="C247" s="3" t="s">
        <v>1607</v>
      </c>
      <c r="D247" s="2" t="s">
        <v>1608</v>
      </c>
      <c r="E247" s="4" t="n">
        <v>43906.4151736111</v>
      </c>
      <c r="F247" s="2"/>
      <c r="G247" s="2"/>
      <c r="H247" s="2" t="s">
        <v>1609</v>
      </c>
      <c r="I247" s="2" t="s">
        <v>1610</v>
      </c>
      <c r="J247" s="2" t="s">
        <v>24</v>
      </c>
      <c r="K247" s="2" t="s">
        <v>1611</v>
      </c>
      <c r="L247" s="2" t="s">
        <v>26</v>
      </c>
      <c r="M247" s="5" t="s">
        <v>27</v>
      </c>
      <c r="N247" s="2" t="n">
        <v>26</v>
      </c>
      <c r="O247" s="2" t="n">
        <v>80</v>
      </c>
      <c r="P247" s="2"/>
      <c r="Q247" s="5" t="s">
        <v>1612</v>
      </c>
      <c r="R247" s="2" t="s">
        <v>1613</v>
      </c>
    </row>
    <row r="248" customFormat="false" ht="15.75" hidden="false" customHeight="false" outlineLevel="0" collapsed="false">
      <c r="A248" s="1" t="s">
        <v>1614</v>
      </c>
      <c r="B248" s="2" t="s">
        <v>19</v>
      </c>
      <c r="C248" s="3" t="s">
        <v>1615</v>
      </c>
      <c r="D248" s="2" t="s">
        <v>1616</v>
      </c>
      <c r="E248" s="4" t="n">
        <v>43906.3389236111</v>
      </c>
      <c r="F248" s="2"/>
      <c r="G248" s="2"/>
      <c r="H248" s="2"/>
      <c r="I248" s="2"/>
      <c r="J248" s="2" t="s">
        <v>24</v>
      </c>
      <c r="K248" s="2"/>
      <c r="L248" s="2" t="s">
        <v>26</v>
      </c>
      <c r="M248" s="5" t="s">
        <v>27</v>
      </c>
      <c r="N248" s="2" t="n">
        <v>26</v>
      </c>
      <c r="O248" s="2" t="n">
        <v>80</v>
      </c>
      <c r="P248" s="2"/>
      <c r="Q248" s="5" t="s">
        <v>1617</v>
      </c>
      <c r="R248" s="2" t="s">
        <v>1618</v>
      </c>
    </row>
    <row r="249" customFormat="false" ht="15.75" hidden="false" customHeight="false" outlineLevel="0" collapsed="false">
      <c r="A249" s="1" t="s">
        <v>1619</v>
      </c>
      <c r="B249" s="2" t="s">
        <v>19</v>
      </c>
      <c r="C249" s="3" t="s">
        <v>1620</v>
      </c>
      <c r="D249" s="2" t="s">
        <v>1621</v>
      </c>
      <c r="E249" s="4" t="n">
        <v>43906.3202430556</v>
      </c>
      <c r="F249" s="2"/>
      <c r="G249" s="2"/>
      <c r="H249" s="2"/>
      <c r="I249" s="2"/>
      <c r="J249" s="2" t="s">
        <v>24</v>
      </c>
      <c r="K249" s="2"/>
      <c r="L249" s="2" t="s">
        <v>26</v>
      </c>
      <c r="M249" s="5" t="s">
        <v>27</v>
      </c>
      <c r="N249" s="2" t="n">
        <v>26</v>
      </c>
      <c r="O249" s="2" t="n">
        <v>80</v>
      </c>
      <c r="P249" s="2"/>
      <c r="Q249" s="5" t="s">
        <v>1622</v>
      </c>
      <c r="R249" s="2" t="s">
        <v>1623</v>
      </c>
    </row>
    <row r="250" customFormat="false" ht="15.75" hidden="false" customHeight="false" outlineLevel="0" collapsed="false">
      <c r="A250" s="1" t="s">
        <v>1624</v>
      </c>
      <c r="B250" s="2" t="s">
        <v>19</v>
      </c>
      <c r="C250" s="3" t="s">
        <v>1625</v>
      </c>
      <c r="D250" s="2" t="s">
        <v>1626</v>
      </c>
      <c r="E250" s="4" t="n">
        <v>43906.2746643519</v>
      </c>
      <c r="F250" s="2"/>
      <c r="G250" s="2"/>
      <c r="H250" s="2" t="s">
        <v>1627</v>
      </c>
      <c r="I250" s="2" t="s">
        <v>1628</v>
      </c>
      <c r="J250" s="2" t="s">
        <v>24</v>
      </c>
      <c r="K250" s="2" t="s">
        <v>1629</v>
      </c>
      <c r="L250" s="2" t="s">
        <v>26</v>
      </c>
      <c r="M250" s="5" t="s">
        <v>27</v>
      </c>
      <c r="N250" s="2" t="n">
        <v>26</v>
      </c>
      <c r="O250" s="2" t="n">
        <v>80</v>
      </c>
      <c r="P250" s="2"/>
      <c r="Q250" s="5" t="s">
        <v>1630</v>
      </c>
      <c r="R250" s="2" t="s">
        <v>1631</v>
      </c>
    </row>
    <row r="251" customFormat="false" ht="15.75" hidden="false" customHeight="false" outlineLevel="0" collapsed="false">
      <c r="A251" s="1" t="s">
        <v>1632</v>
      </c>
      <c r="B251" s="2" t="s">
        <v>19</v>
      </c>
      <c r="C251" s="3" t="s">
        <v>1633</v>
      </c>
      <c r="D251" s="2" t="s">
        <v>1634</v>
      </c>
      <c r="E251" s="4" t="n">
        <v>43905.9451388889</v>
      </c>
      <c r="F251" s="2"/>
      <c r="G251" s="2"/>
      <c r="H251" s="2" t="s">
        <v>1635</v>
      </c>
      <c r="I251" s="2" t="s">
        <v>1636</v>
      </c>
      <c r="J251" s="2" t="s">
        <v>24</v>
      </c>
      <c r="K251" s="2" t="s">
        <v>1637</v>
      </c>
      <c r="L251" s="2" t="s">
        <v>26</v>
      </c>
      <c r="M251" s="5" t="s">
        <v>27</v>
      </c>
      <c r="N251" s="2" t="n">
        <v>26</v>
      </c>
      <c r="O251" s="2" t="n">
        <v>80</v>
      </c>
      <c r="P251" s="2"/>
      <c r="Q251" s="5" t="s">
        <v>1638</v>
      </c>
      <c r="R251" s="2" t="s">
        <v>1639</v>
      </c>
    </row>
    <row r="252" customFormat="false" ht="15.75" hidden="false" customHeight="false" outlineLevel="0" collapsed="false">
      <c r="A252" s="1" t="s">
        <v>1640</v>
      </c>
      <c r="B252" s="2" t="s">
        <v>19</v>
      </c>
      <c r="C252" s="3" t="s">
        <v>1641</v>
      </c>
      <c r="D252" s="2" t="s">
        <v>1642</v>
      </c>
      <c r="E252" s="4" t="n">
        <v>43905.9437962963</v>
      </c>
      <c r="F252" s="2"/>
      <c r="G252" s="2"/>
      <c r="H252" s="2" t="s">
        <v>1643</v>
      </c>
      <c r="I252" s="2" t="s">
        <v>1644</v>
      </c>
      <c r="J252" s="2" t="s">
        <v>24</v>
      </c>
      <c r="K252" s="2" t="s">
        <v>1645</v>
      </c>
      <c r="L252" s="2" t="s">
        <v>26</v>
      </c>
      <c r="M252" s="5" t="s">
        <v>27</v>
      </c>
      <c r="N252" s="2" t="n">
        <v>26</v>
      </c>
      <c r="O252" s="2" t="n">
        <v>80</v>
      </c>
      <c r="P252" s="2"/>
      <c r="Q252" s="5" t="s">
        <v>1646</v>
      </c>
      <c r="R252" s="2" t="s">
        <v>1647</v>
      </c>
    </row>
    <row r="253" customFormat="false" ht="15.75" hidden="false" customHeight="false" outlineLevel="0" collapsed="false">
      <c r="A253" s="1" t="s">
        <v>1648</v>
      </c>
      <c r="B253" s="2" t="s">
        <v>19</v>
      </c>
      <c r="C253" s="3" t="s">
        <v>1649</v>
      </c>
      <c r="D253" s="2" t="s">
        <v>1650</v>
      </c>
      <c r="E253" s="4" t="n">
        <v>43905.9407175926</v>
      </c>
      <c r="F253" s="2"/>
      <c r="G253" s="2"/>
      <c r="H253" s="2" t="s">
        <v>1514</v>
      </c>
      <c r="I253" s="2" t="s">
        <v>1515</v>
      </c>
      <c r="J253" s="2" t="s">
        <v>24</v>
      </c>
      <c r="K253" s="2" t="s">
        <v>1651</v>
      </c>
      <c r="L253" s="2" t="s">
        <v>26</v>
      </c>
      <c r="M253" s="5" t="s">
        <v>27</v>
      </c>
      <c r="N253" s="2" t="n">
        <v>26</v>
      </c>
      <c r="O253" s="2" t="n">
        <v>80</v>
      </c>
      <c r="P253" s="2"/>
      <c r="Q253" s="5" t="s">
        <v>1652</v>
      </c>
      <c r="R253" s="2" t="s">
        <v>1518</v>
      </c>
    </row>
    <row r="254" customFormat="false" ht="15.75" hidden="false" customHeight="false" outlineLevel="0" collapsed="false">
      <c r="A254" s="1" t="s">
        <v>1653</v>
      </c>
      <c r="B254" s="2" t="s">
        <v>19</v>
      </c>
      <c r="C254" s="3" t="s">
        <v>1654</v>
      </c>
      <c r="D254" s="2" t="s">
        <v>1655</v>
      </c>
      <c r="E254" s="4" t="n">
        <v>43905.9382407407</v>
      </c>
      <c r="F254" s="2"/>
      <c r="G254" s="2"/>
      <c r="H254" s="2"/>
      <c r="I254" s="2"/>
      <c r="J254" s="2" t="s">
        <v>24</v>
      </c>
      <c r="K254" s="2"/>
      <c r="L254" s="2" t="s">
        <v>26</v>
      </c>
      <c r="M254" s="5" t="s">
        <v>27</v>
      </c>
      <c r="N254" s="2" t="n">
        <v>26</v>
      </c>
      <c r="O254" s="2" t="n">
        <v>80</v>
      </c>
      <c r="P254" s="2"/>
      <c r="Q254" s="5" t="s">
        <v>1656</v>
      </c>
      <c r="R254" s="2" t="s">
        <v>1657</v>
      </c>
    </row>
    <row r="255" customFormat="false" ht="15.75" hidden="false" customHeight="false" outlineLevel="0" collapsed="false">
      <c r="A255" s="1" t="s">
        <v>1658</v>
      </c>
      <c r="B255" s="2" t="s">
        <v>19</v>
      </c>
      <c r="C255" s="3" t="s">
        <v>1659</v>
      </c>
      <c r="D255" s="2" t="s">
        <v>1660</v>
      </c>
      <c r="E255" s="4" t="n">
        <v>43905.9378125</v>
      </c>
      <c r="F255" s="2"/>
      <c r="G255" s="2"/>
      <c r="H255" s="2" t="s">
        <v>1661</v>
      </c>
      <c r="I255" s="2" t="s">
        <v>1662</v>
      </c>
      <c r="J255" s="2" t="s">
        <v>24</v>
      </c>
      <c r="K255" s="2" t="s">
        <v>1663</v>
      </c>
      <c r="L255" s="2" t="s">
        <v>26</v>
      </c>
      <c r="M255" s="5" t="s">
        <v>27</v>
      </c>
      <c r="N255" s="2" t="n">
        <v>26</v>
      </c>
      <c r="O255" s="2" t="n">
        <v>80</v>
      </c>
      <c r="P255" s="2"/>
      <c r="Q255" s="5" t="s">
        <v>1664</v>
      </c>
      <c r="R255" s="2" t="s">
        <v>1665</v>
      </c>
    </row>
    <row r="256" customFormat="false" ht="15.75" hidden="false" customHeight="false" outlineLevel="0" collapsed="false">
      <c r="A256" s="1" t="s">
        <v>1666</v>
      </c>
      <c r="B256" s="2" t="s">
        <v>19</v>
      </c>
      <c r="C256" s="3" t="s">
        <v>1667</v>
      </c>
      <c r="D256" s="2" t="s">
        <v>1668</v>
      </c>
      <c r="E256" s="4" t="n">
        <v>43905.9344791667</v>
      </c>
      <c r="F256" s="2"/>
      <c r="G256" s="2"/>
      <c r="H256" s="2" t="s">
        <v>1669</v>
      </c>
      <c r="I256" s="2" t="s">
        <v>1670</v>
      </c>
      <c r="J256" s="2" t="s">
        <v>24</v>
      </c>
      <c r="K256" s="2" t="s">
        <v>1671</v>
      </c>
      <c r="L256" s="2" t="s">
        <v>26</v>
      </c>
      <c r="M256" s="5" t="s">
        <v>27</v>
      </c>
      <c r="N256" s="2" t="n">
        <v>26</v>
      </c>
      <c r="O256" s="2" t="n">
        <v>80</v>
      </c>
      <c r="P256" s="2"/>
      <c r="Q256" s="5" t="s">
        <v>1672</v>
      </c>
      <c r="R256" s="2" t="s">
        <v>1673</v>
      </c>
    </row>
    <row r="257" customFormat="false" ht="15.75" hidden="false" customHeight="false" outlineLevel="0" collapsed="false">
      <c r="A257" s="1" t="s">
        <v>1674</v>
      </c>
      <c r="B257" s="2" t="s">
        <v>19</v>
      </c>
      <c r="C257" s="3" t="s">
        <v>1675</v>
      </c>
      <c r="D257" s="2" t="s">
        <v>1676</v>
      </c>
      <c r="E257" s="4" t="n">
        <v>43905.9337037037</v>
      </c>
      <c r="F257" s="2"/>
      <c r="G257" s="2"/>
      <c r="H257" s="2" t="s">
        <v>1677</v>
      </c>
      <c r="I257" s="2" t="s">
        <v>1678</v>
      </c>
      <c r="J257" s="2" t="s">
        <v>24</v>
      </c>
      <c r="K257" s="2" t="s">
        <v>1679</v>
      </c>
      <c r="L257" s="2" t="s">
        <v>26</v>
      </c>
      <c r="M257" s="5" t="s">
        <v>27</v>
      </c>
      <c r="N257" s="2" t="n">
        <v>26</v>
      </c>
      <c r="O257" s="2" t="n">
        <v>80</v>
      </c>
      <c r="P257" s="2"/>
      <c r="Q257" s="5" t="s">
        <v>1680</v>
      </c>
      <c r="R257" s="2" t="s">
        <v>1681</v>
      </c>
    </row>
    <row r="258" customFormat="false" ht="15.75" hidden="false" customHeight="false" outlineLevel="0" collapsed="false">
      <c r="A258" s="1" t="s">
        <v>1682</v>
      </c>
      <c r="B258" s="2" t="s">
        <v>19</v>
      </c>
      <c r="C258" s="3" t="s">
        <v>1683</v>
      </c>
      <c r="D258" s="2" t="s">
        <v>1684</v>
      </c>
      <c r="E258" s="4" t="n">
        <v>43905.9327430556</v>
      </c>
      <c r="F258" s="2"/>
      <c r="G258" s="2"/>
      <c r="H258" s="2" t="s">
        <v>1685</v>
      </c>
      <c r="I258" s="2" t="s">
        <v>1686</v>
      </c>
      <c r="J258" s="2" t="s">
        <v>24</v>
      </c>
      <c r="K258" s="2" t="s">
        <v>1687</v>
      </c>
      <c r="L258" s="2" t="s">
        <v>26</v>
      </c>
      <c r="M258" s="5" t="s">
        <v>27</v>
      </c>
      <c r="N258" s="2" t="n">
        <v>26</v>
      </c>
      <c r="O258" s="2" t="n">
        <v>80</v>
      </c>
      <c r="P258" s="2"/>
      <c r="Q258" s="5" t="s">
        <v>1688</v>
      </c>
      <c r="R258" s="2" t="s">
        <v>1689</v>
      </c>
    </row>
    <row r="259" customFormat="false" ht="15.75" hidden="false" customHeight="false" outlineLevel="0" collapsed="false">
      <c r="A259" s="1" t="s">
        <v>1690</v>
      </c>
      <c r="B259" s="2" t="s">
        <v>19</v>
      </c>
      <c r="C259" s="3" t="s">
        <v>1691</v>
      </c>
      <c r="D259" s="2" t="s">
        <v>1692</v>
      </c>
      <c r="E259" s="4" t="n">
        <v>43905.9315277778</v>
      </c>
      <c r="F259" s="2"/>
      <c r="G259" s="2"/>
      <c r="H259" s="2" t="s">
        <v>1693</v>
      </c>
      <c r="I259" s="2" t="s">
        <v>1694</v>
      </c>
      <c r="J259" s="2" t="s">
        <v>24</v>
      </c>
      <c r="K259" s="2" t="s">
        <v>1695</v>
      </c>
      <c r="L259" s="2" t="s">
        <v>26</v>
      </c>
      <c r="M259" s="5" t="s">
        <v>27</v>
      </c>
      <c r="N259" s="2" t="n">
        <v>26</v>
      </c>
      <c r="O259" s="2" t="n">
        <v>80</v>
      </c>
      <c r="P259" s="2"/>
      <c r="Q259" s="5" t="s">
        <v>1696</v>
      </c>
      <c r="R259" s="2" t="s">
        <v>1697</v>
      </c>
    </row>
    <row r="260" customFormat="false" ht="15.75" hidden="false" customHeight="false" outlineLevel="0" collapsed="false">
      <c r="A260" s="1" t="s">
        <v>1698</v>
      </c>
      <c r="B260" s="2" t="s">
        <v>19</v>
      </c>
      <c r="C260" s="3" t="s">
        <v>1699</v>
      </c>
      <c r="D260" s="2" t="s">
        <v>1700</v>
      </c>
      <c r="E260" s="4" t="n">
        <v>43905.920462963</v>
      </c>
      <c r="F260" s="2"/>
      <c r="G260" s="2"/>
      <c r="H260" s="2" t="s">
        <v>1701</v>
      </c>
      <c r="I260" s="2" t="s">
        <v>1702</v>
      </c>
      <c r="J260" s="2" t="s">
        <v>24</v>
      </c>
      <c r="K260" s="2" t="s">
        <v>1703</v>
      </c>
      <c r="L260" s="2" t="s">
        <v>26</v>
      </c>
      <c r="M260" s="5" t="s">
        <v>27</v>
      </c>
      <c r="N260" s="2" t="n">
        <v>26</v>
      </c>
      <c r="O260" s="2" t="n">
        <v>80</v>
      </c>
      <c r="P260" s="2"/>
      <c r="Q260" s="5" t="s">
        <v>1704</v>
      </c>
      <c r="R260" s="2" t="s">
        <v>1705</v>
      </c>
    </row>
    <row r="261" customFormat="false" ht="15.75" hidden="false" customHeight="false" outlineLevel="0" collapsed="false">
      <c r="A261" s="1" t="s">
        <v>1706</v>
      </c>
      <c r="B261" s="2" t="s">
        <v>19</v>
      </c>
      <c r="C261" s="3" t="s">
        <v>1707</v>
      </c>
      <c r="D261" s="2" t="s">
        <v>1708</v>
      </c>
      <c r="E261" s="4" t="n">
        <v>43905.9194560185</v>
      </c>
      <c r="F261" s="2"/>
      <c r="G261" s="2"/>
      <c r="H261" s="2" t="s">
        <v>1701</v>
      </c>
      <c r="I261" s="2" t="s">
        <v>1702</v>
      </c>
      <c r="J261" s="2" t="s">
        <v>24</v>
      </c>
      <c r="K261" s="2" t="s">
        <v>1703</v>
      </c>
      <c r="L261" s="2" t="s">
        <v>26</v>
      </c>
      <c r="M261" s="5" t="s">
        <v>27</v>
      </c>
      <c r="N261" s="2" t="n">
        <v>26</v>
      </c>
      <c r="O261" s="2" t="n">
        <v>80</v>
      </c>
      <c r="P261" s="2"/>
      <c r="Q261" s="5" t="s">
        <v>1709</v>
      </c>
      <c r="R261" s="2" t="s">
        <v>1705</v>
      </c>
    </row>
    <row r="262" customFormat="false" ht="15.75" hidden="false" customHeight="false" outlineLevel="0" collapsed="false">
      <c r="A262" s="1" t="s">
        <v>1710</v>
      </c>
      <c r="B262" s="2" t="s">
        <v>19</v>
      </c>
      <c r="C262" s="3" t="s">
        <v>1711</v>
      </c>
      <c r="D262" s="2" t="s">
        <v>1712</v>
      </c>
      <c r="E262" s="4" t="n">
        <v>43905.9187037037</v>
      </c>
      <c r="F262" s="2"/>
      <c r="G262" s="2"/>
      <c r="H262" s="2"/>
      <c r="I262" s="2"/>
      <c r="J262" s="2" t="s">
        <v>24</v>
      </c>
      <c r="K262" s="2"/>
      <c r="L262" s="2" t="s">
        <v>26</v>
      </c>
      <c r="M262" s="5" t="s">
        <v>27</v>
      </c>
      <c r="N262" s="2" t="n">
        <v>26</v>
      </c>
      <c r="O262" s="2" t="n">
        <v>80</v>
      </c>
      <c r="P262" s="2"/>
      <c r="Q262" s="5" t="s">
        <v>1713</v>
      </c>
      <c r="R262" s="2" t="s">
        <v>1714</v>
      </c>
    </row>
    <row r="263" customFormat="false" ht="15.75" hidden="false" customHeight="false" outlineLevel="0" collapsed="false">
      <c r="A263" s="1" t="s">
        <v>1715</v>
      </c>
      <c r="B263" s="2" t="s">
        <v>19</v>
      </c>
      <c r="C263" s="3" t="s">
        <v>1716</v>
      </c>
      <c r="D263" s="2" t="s">
        <v>1717</v>
      </c>
      <c r="E263" s="4" t="n">
        <v>43905.9179861111</v>
      </c>
      <c r="F263" s="2"/>
      <c r="G263" s="2"/>
      <c r="H263" s="2"/>
      <c r="I263" s="2"/>
      <c r="J263" s="2" t="s">
        <v>24</v>
      </c>
      <c r="K263" s="2"/>
      <c r="L263" s="2" t="s">
        <v>26</v>
      </c>
      <c r="M263" s="5" t="s">
        <v>27</v>
      </c>
      <c r="N263" s="2" t="n">
        <v>26</v>
      </c>
      <c r="O263" s="2" t="n">
        <v>80</v>
      </c>
      <c r="P263" s="2"/>
      <c r="Q263" s="5" t="s">
        <v>1718</v>
      </c>
      <c r="R263" s="2" t="s">
        <v>1657</v>
      </c>
    </row>
    <row r="264" customFormat="false" ht="15.75" hidden="false" customHeight="false" outlineLevel="0" collapsed="false">
      <c r="A264" s="1" t="s">
        <v>1719</v>
      </c>
      <c r="B264" s="2" t="s">
        <v>19</v>
      </c>
      <c r="C264" s="3" t="s">
        <v>1720</v>
      </c>
      <c r="D264" s="2" t="s">
        <v>1721</v>
      </c>
      <c r="E264" s="4" t="n">
        <v>43905.7907638889</v>
      </c>
      <c r="F264" s="2"/>
      <c r="G264" s="2"/>
      <c r="H264" s="2" t="s">
        <v>1036</v>
      </c>
      <c r="I264" s="2" t="s">
        <v>1037</v>
      </c>
      <c r="J264" s="2" t="s">
        <v>24</v>
      </c>
      <c r="K264" s="2" t="s">
        <v>1722</v>
      </c>
      <c r="L264" s="2" t="s">
        <v>26</v>
      </c>
      <c r="M264" s="5" t="s">
        <v>27</v>
      </c>
      <c r="N264" s="2" t="n">
        <v>26</v>
      </c>
      <c r="O264" s="2" t="n">
        <v>80</v>
      </c>
      <c r="P264" s="2"/>
      <c r="Q264" s="5" t="s">
        <v>1723</v>
      </c>
      <c r="R264" s="2" t="s">
        <v>1724</v>
      </c>
    </row>
    <row r="265" customFormat="false" ht="15.75" hidden="false" customHeight="false" outlineLevel="0" collapsed="false">
      <c r="A265" s="1" t="s">
        <v>1725</v>
      </c>
      <c r="B265" s="2" t="s">
        <v>19</v>
      </c>
      <c r="C265" s="3" t="s">
        <v>1726</v>
      </c>
      <c r="D265" s="2" t="s">
        <v>1727</v>
      </c>
      <c r="E265" s="4" t="n">
        <v>43905.7809606481</v>
      </c>
      <c r="F265" s="2"/>
      <c r="G265" s="2"/>
      <c r="H265" s="2" t="s">
        <v>1728</v>
      </c>
      <c r="I265" s="2" t="s">
        <v>1729</v>
      </c>
      <c r="J265" s="2" t="s">
        <v>24</v>
      </c>
      <c r="K265" s="2" t="s">
        <v>1730</v>
      </c>
      <c r="L265" s="2" t="s">
        <v>26</v>
      </c>
      <c r="M265" s="5" t="s">
        <v>27</v>
      </c>
      <c r="N265" s="2" t="n">
        <v>26</v>
      </c>
      <c r="O265" s="2" t="n">
        <v>80</v>
      </c>
      <c r="P265" s="2"/>
      <c r="Q265" s="5" t="s">
        <v>1731</v>
      </c>
      <c r="R265" s="2" t="s">
        <v>1732</v>
      </c>
    </row>
    <row r="266" customFormat="false" ht="15.75" hidden="false" customHeight="false" outlineLevel="0" collapsed="false">
      <c r="A266" s="1" t="s">
        <v>1733</v>
      </c>
      <c r="B266" s="2" t="s">
        <v>19</v>
      </c>
      <c r="C266" s="3" t="s">
        <v>1734</v>
      </c>
      <c r="D266" s="2" t="s">
        <v>1735</v>
      </c>
      <c r="E266" s="4" t="n">
        <v>43905.7805208333</v>
      </c>
      <c r="F266" s="2"/>
      <c r="G266" s="2"/>
      <c r="H266" s="2" t="s">
        <v>341</v>
      </c>
      <c r="I266" s="2" t="s">
        <v>342</v>
      </c>
      <c r="J266" s="2" t="s">
        <v>24</v>
      </c>
      <c r="K266" s="2" t="s">
        <v>1736</v>
      </c>
      <c r="L266" s="2" t="s">
        <v>26</v>
      </c>
      <c r="M266" s="5" t="s">
        <v>27</v>
      </c>
      <c r="N266" s="2" t="n">
        <v>26</v>
      </c>
      <c r="O266" s="2" t="n">
        <v>80</v>
      </c>
      <c r="P266" s="2"/>
      <c r="Q266" s="5" t="s">
        <v>1737</v>
      </c>
      <c r="R266" s="2" t="s">
        <v>138</v>
      </c>
    </row>
    <row r="267" customFormat="false" ht="15.75" hidden="false" customHeight="false" outlineLevel="0" collapsed="false">
      <c r="A267" s="1" t="s">
        <v>1738</v>
      </c>
      <c r="B267" s="2" t="s">
        <v>19</v>
      </c>
      <c r="C267" s="3" t="s">
        <v>1739</v>
      </c>
      <c r="D267" s="2" t="s">
        <v>1740</v>
      </c>
      <c r="E267" s="4" t="n">
        <v>43905.7798032408</v>
      </c>
      <c r="F267" s="2"/>
      <c r="G267" s="2"/>
      <c r="H267" s="2" t="s">
        <v>1627</v>
      </c>
      <c r="I267" s="2" t="s">
        <v>1628</v>
      </c>
      <c r="J267" s="2" t="s">
        <v>24</v>
      </c>
      <c r="K267" s="2" t="s">
        <v>1741</v>
      </c>
      <c r="L267" s="2" t="s">
        <v>26</v>
      </c>
      <c r="M267" s="5" t="s">
        <v>27</v>
      </c>
      <c r="N267" s="2" t="n">
        <v>26</v>
      </c>
      <c r="O267" s="2" t="n">
        <v>80</v>
      </c>
      <c r="P267" s="2"/>
      <c r="Q267" s="5" t="s">
        <v>1742</v>
      </c>
      <c r="R267" s="2" t="s">
        <v>1631</v>
      </c>
    </row>
    <row r="268" customFormat="false" ht="15.75" hidden="false" customHeight="false" outlineLevel="0" collapsed="false">
      <c r="A268" s="1" t="s">
        <v>1743</v>
      </c>
      <c r="B268" s="2" t="s">
        <v>19</v>
      </c>
      <c r="C268" s="3" t="s">
        <v>1744</v>
      </c>
      <c r="D268" s="2" t="s">
        <v>1745</v>
      </c>
      <c r="E268" s="4" t="n">
        <v>43905.7775</v>
      </c>
      <c r="F268" s="2"/>
      <c r="G268" s="2"/>
      <c r="H268" s="2" t="s">
        <v>1036</v>
      </c>
      <c r="I268" s="2" t="s">
        <v>1037</v>
      </c>
      <c r="J268" s="2" t="s">
        <v>24</v>
      </c>
      <c r="K268" s="2" t="s">
        <v>1746</v>
      </c>
      <c r="L268" s="2" t="s">
        <v>26</v>
      </c>
      <c r="M268" s="5" t="s">
        <v>27</v>
      </c>
      <c r="N268" s="2" t="n">
        <v>26</v>
      </c>
      <c r="O268" s="2" t="n">
        <v>80</v>
      </c>
      <c r="P268" s="2"/>
      <c r="Q268" s="5" t="s">
        <v>1747</v>
      </c>
      <c r="R268" s="2" t="s">
        <v>1748</v>
      </c>
    </row>
    <row r="269" customFormat="false" ht="15.75" hidden="false" customHeight="false" outlineLevel="0" collapsed="false">
      <c r="A269" s="1" t="s">
        <v>1749</v>
      </c>
      <c r="B269" s="2" t="s">
        <v>19</v>
      </c>
      <c r="C269" s="3" t="s">
        <v>1750</v>
      </c>
      <c r="D269" s="2" t="s">
        <v>1751</v>
      </c>
      <c r="E269" s="4" t="n">
        <v>43905.7770949074</v>
      </c>
      <c r="F269" s="2"/>
      <c r="G269" s="2"/>
      <c r="H269" s="2" t="s">
        <v>637</v>
      </c>
      <c r="I269" s="2" t="s">
        <v>638</v>
      </c>
      <c r="J269" s="2" t="s">
        <v>24</v>
      </c>
      <c r="K269" s="2" t="s">
        <v>1752</v>
      </c>
      <c r="L269" s="2" t="s">
        <v>26</v>
      </c>
      <c r="M269" s="5" t="s">
        <v>27</v>
      </c>
      <c r="N269" s="2" t="n">
        <v>26</v>
      </c>
      <c r="O269" s="2" t="n">
        <v>80</v>
      </c>
      <c r="P269" s="2"/>
      <c r="Q269" s="5" t="s">
        <v>1753</v>
      </c>
      <c r="R269" s="2" t="s">
        <v>641</v>
      </c>
    </row>
    <row r="270" customFormat="false" ht="15.75" hidden="false" customHeight="false" outlineLevel="0" collapsed="false">
      <c r="A270" s="1" t="s">
        <v>1754</v>
      </c>
      <c r="B270" s="2" t="s">
        <v>19</v>
      </c>
      <c r="C270" s="3" t="s">
        <v>1755</v>
      </c>
      <c r="D270" s="2" t="s">
        <v>1756</v>
      </c>
      <c r="E270" s="4" t="n">
        <v>43905.7762615741</v>
      </c>
      <c r="F270" s="2"/>
      <c r="G270" s="2"/>
      <c r="H270" s="2" t="s">
        <v>1036</v>
      </c>
      <c r="I270" s="2" t="s">
        <v>1037</v>
      </c>
      <c r="J270" s="2" t="s">
        <v>24</v>
      </c>
      <c r="K270" s="2" t="s">
        <v>1746</v>
      </c>
      <c r="L270" s="2" t="s">
        <v>26</v>
      </c>
      <c r="M270" s="5" t="s">
        <v>27</v>
      </c>
      <c r="N270" s="2" t="n">
        <v>26</v>
      </c>
      <c r="O270" s="2" t="n">
        <v>80</v>
      </c>
      <c r="P270" s="2"/>
      <c r="Q270" s="5" t="s">
        <v>1757</v>
      </c>
      <c r="R270" s="2" t="s">
        <v>1758</v>
      </c>
    </row>
    <row r="271" customFormat="false" ht="15.75" hidden="false" customHeight="false" outlineLevel="0" collapsed="false">
      <c r="A271" s="1" t="s">
        <v>1759</v>
      </c>
      <c r="B271" s="2" t="s">
        <v>19</v>
      </c>
      <c r="C271" s="3" t="s">
        <v>1760</v>
      </c>
      <c r="D271" s="2" t="s">
        <v>1761</v>
      </c>
      <c r="E271" s="4" t="n">
        <v>43905.7758101852</v>
      </c>
      <c r="F271" s="2"/>
      <c r="G271" s="2"/>
      <c r="H271" s="2" t="s">
        <v>1036</v>
      </c>
      <c r="I271" s="2" t="s">
        <v>1037</v>
      </c>
      <c r="J271" s="2" t="s">
        <v>24</v>
      </c>
      <c r="K271" s="2" t="s">
        <v>1746</v>
      </c>
      <c r="L271" s="2" t="s">
        <v>26</v>
      </c>
      <c r="M271" s="5" t="s">
        <v>27</v>
      </c>
      <c r="N271" s="2" t="n">
        <v>26</v>
      </c>
      <c r="O271" s="2" t="n">
        <v>80</v>
      </c>
      <c r="P271" s="2"/>
      <c r="Q271" s="5" t="s">
        <v>1762</v>
      </c>
      <c r="R271" s="2" t="s">
        <v>1724</v>
      </c>
    </row>
    <row r="272" customFormat="false" ht="15.75" hidden="false" customHeight="false" outlineLevel="0" collapsed="false">
      <c r="A272" s="1" t="s">
        <v>1763</v>
      </c>
      <c r="B272" s="2" t="s">
        <v>19</v>
      </c>
      <c r="C272" s="3" t="s">
        <v>1764</v>
      </c>
      <c r="D272" s="2" t="s">
        <v>1765</v>
      </c>
      <c r="E272" s="4" t="n">
        <v>43905.773587963</v>
      </c>
      <c r="F272" s="2"/>
      <c r="G272" s="2"/>
      <c r="H272" s="2"/>
      <c r="I272" s="2"/>
      <c r="J272" s="2" t="s">
        <v>24</v>
      </c>
      <c r="K272" s="2"/>
      <c r="L272" s="2" t="s">
        <v>26</v>
      </c>
      <c r="M272" s="5" t="s">
        <v>27</v>
      </c>
      <c r="N272" s="2" t="n">
        <v>26</v>
      </c>
      <c r="O272" s="2" t="n">
        <v>80</v>
      </c>
      <c r="P272" s="2"/>
      <c r="Q272" s="5" t="s">
        <v>1766</v>
      </c>
      <c r="R272" s="2" t="s">
        <v>1767</v>
      </c>
    </row>
    <row r="273" customFormat="false" ht="15.75" hidden="false" customHeight="false" outlineLevel="0" collapsed="false">
      <c r="A273" s="1" t="s">
        <v>1768</v>
      </c>
      <c r="B273" s="2" t="s">
        <v>19</v>
      </c>
      <c r="C273" s="3" t="s">
        <v>1769</v>
      </c>
      <c r="D273" s="2" t="s">
        <v>1770</v>
      </c>
      <c r="E273" s="4" t="n">
        <v>43905.7668171296</v>
      </c>
      <c r="F273" s="2"/>
      <c r="G273" s="2"/>
      <c r="H273" s="2" t="s">
        <v>1287</v>
      </c>
      <c r="I273" s="2" t="s">
        <v>1288</v>
      </c>
      <c r="J273" s="2" t="s">
        <v>24</v>
      </c>
      <c r="K273" s="2" t="s">
        <v>1771</v>
      </c>
      <c r="L273" s="2" t="s">
        <v>26</v>
      </c>
      <c r="M273" s="5" t="s">
        <v>27</v>
      </c>
      <c r="N273" s="2" t="n">
        <v>26</v>
      </c>
      <c r="O273" s="2" t="n">
        <v>80</v>
      </c>
      <c r="P273" s="2"/>
      <c r="Q273" s="5" t="s">
        <v>1772</v>
      </c>
      <c r="R273" s="2" t="s">
        <v>1773</v>
      </c>
    </row>
    <row r="274" customFormat="false" ht="15.75" hidden="false" customHeight="false" outlineLevel="0" collapsed="false">
      <c r="A274" s="1" t="s">
        <v>1774</v>
      </c>
      <c r="B274" s="2" t="s">
        <v>19</v>
      </c>
      <c r="C274" s="3" t="s">
        <v>1775</v>
      </c>
      <c r="D274" s="2" t="s">
        <v>1776</v>
      </c>
      <c r="E274" s="4" t="n">
        <v>43905.7533101852</v>
      </c>
      <c r="F274" s="2"/>
      <c r="G274" s="2"/>
      <c r="H274" s="2" t="s">
        <v>1777</v>
      </c>
      <c r="I274" s="2" t="s">
        <v>1778</v>
      </c>
      <c r="J274" s="2" t="s">
        <v>24</v>
      </c>
      <c r="K274" s="2" t="s">
        <v>1779</v>
      </c>
      <c r="L274" s="2" t="s">
        <v>26</v>
      </c>
      <c r="M274" s="5" t="s">
        <v>27</v>
      </c>
      <c r="N274" s="2" t="n">
        <v>26</v>
      </c>
      <c r="O274" s="2" t="n">
        <v>80</v>
      </c>
      <c r="P274" s="2"/>
      <c r="Q274" s="5" t="s">
        <v>1780</v>
      </c>
      <c r="R274" s="2" t="s">
        <v>1781</v>
      </c>
    </row>
    <row r="275" customFormat="false" ht="15.75" hidden="false" customHeight="false" outlineLevel="0" collapsed="false">
      <c r="A275" s="1" t="s">
        <v>1782</v>
      </c>
      <c r="B275" s="2" t="s">
        <v>19</v>
      </c>
      <c r="C275" s="3" t="s">
        <v>1783</v>
      </c>
      <c r="D275" s="2" t="s">
        <v>1784</v>
      </c>
      <c r="E275" s="4" t="n">
        <v>43905.7522800926</v>
      </c>
      <c r="F275" s="2"/>
      <c r="G275" s="2"/>
      <c r="H275" s="2"/>
      <c r="I275" s="2"/>
      <c r="J275" s="2" t="s">
        <v>24</v>
      </c>
      <c r="K275" s="2"/>
      <c r="L275" s="2" t="s">
        <v>26</v>
      </c>
      <c r="M275" s="5" t="s">
        <v>27</v>
      </c>
      <c r="N275" s="2" t="n">
        <v>26</v>
      </c>
      <c r="O275" s="2" t="n">
        <v>80</v>
      </c>
      <c r="P275" s="2"/>
      <c r="Q275" s="5" t="s">
        <v>1785</v>
      </c>
      <c r="R275" s="2" t="s">
        <v>1786</v>
      </c>
    </row>
    <row r="276" customFormat="false" ht="15.75" hidden="false" customHeight="false" outlineLevel="0" collapsed="false">
      <c r="A276" s="1" t="s">
        <v>1787</v>
      </c>
      <c r="B276" s="2" t="s">
        <v>19</v>
      </c>
      <c r="C276" s="3" t="s">
        <v>1788</v>
      </c>
      <c r="D276" s="2" t="s">
        <v>1789</v>
      </c>
      <c r="E276" s="4" t="n">
        <v>43905.747037037</v>
      </c>
      <c r="F276" s="2"/>
      <c r="G276" s="2"/>
      <c r="H276" s="2" t="s">
        <v>348</v>
      </c>
      <c r="I276" s="2" t="s">
        <v>349</v>
      </c>
      <c r="J276" s="2" t="s">
        <v>24</v>
      </c>
      <c r="K276" s="2" t="s">
        <v>1790</v>
      </c>
      <c r="L276" s="2" t="s">
        <v>26</v>
      </c>
      <c r="M276" s="5" t="s">
        <v>27</v>
      </c>
      <c r="N276" s="2" t="n">
        <v>26</v>
      </c>
      <c r="O276" s="2" t="n">
        <v>80</v>
      </c>
      <c r="P276" s="2"/>
      <c r="Q276" s="5" t="s">
        <v>1791</v>
      </c>
      <c r="R276" s="2" t="s">
        <v>352</v>
      </c>
    </row>
    <row r="277" customFormat="false" ht="15.75" hidden="false" customHeight="false" outlineLevel="0" collapsed="false">
      <c r="A277" s="1" t="s">
        <v>1792</v>
      </c>
      <c r="B277" s="2" t="s">
        <v>19</v>
      </c>
      <c r="C277" s="3" t="s">
        <v>1793</v>
      </c>
      <c r="D277" s="2" t="s">
        <v>1794</v>
      </c>
      <c r="E277" s="4" t="n">
        <v>43905.7462615741</v>
      </c>
      <c r="F277" s="2"/>
      <c r="G277" s="2"/>
      <c r="H277" s="2" t="s">
        <v>1795</v>
      </c>
      <c r="I277" s="2" t="s">
        <v>1796</v>
      </c>
      <c r="J277" s="2" t="s">
        <v>24</v>
      </c>
      <c r="K277" s="2" t="s">
        <v>1797</v>
      </c>
      <c r="L277" s="2" t="s">
        <v>26</v>
      </c>
      <c r="M277" s="5" t="s">
        <v>27</v>
      </c>
      <c r="N277" s="2" t="n">
        <v>26</v>
      </c>
      <c r="O277" s="2" t="n">
        <v>80</v>
      </c>
      <c r="P277" s="2"/>
      <c r="Q277" s="5" t="s">
        <v>1798</v>
      </c>
      <c r="R277" s="2" t="s">
        <v>1799</v>
      </c>
    </row>
    <row r="278" customFormat="false" ht="15.75" hidden="false" customHeight="false" outlineLevel="0" collapsed="false">
      <c r="A278" s="1" t="s">
        <v>1800</v>
      </c>
      <c r="B278" s="2" t="s">
        <v>19</v>
      </c>
      <c r="C278" s="3" t="s">
        <v>1801</v>
      </c>
      <c r="D278" s="2" t="s">
        <v>1802</v>
      </c>
      <c r="E278" s="4" t="n">
        <v>43905.745</v>
      </c>
      <c r="F278" s="2"/>
      <c r="G278" s="2"/>
      <c r="H278" s="2" t="s">
        <v>1803</v>
      </c>
      <c r="I278" s="2" t="s">
        <v>1804</v>
      </c>
      <c r="J278" s="2" t="s">
        <v>24</v>
      </c>
      <c r="K278" s="2" t="s">
        <v>1805</v>
      </c>
      <c r="L278" s="2" t="s">
        <v>26</v>
      </c>
      <c r="M278" s="5" t="s">
        <v>27</v>
      </c>
      <c r="N278" s="2" t="n">
        <v>26</v>
      </c>
      <c r="O278" s="2" t="n">
        <v>80</v>
      </c>
      <c r="P278" s="2"/>
      <c r="Q278" s="5" t="s">
        <v>1806</v>
      </c>
      <c r="R278" s="2" t="s">
        <v>1807</v>
      </c>
    </row>
    <row r="279" customFormat="false" ht="15.75" hidden="false" customHeight="false" outlineLevel="0" collapsed="false">
      <c r="A279" s="1" t="s">
        <v>1808</v>
      </c>
      <c r="B279" s="2" t="s">
        <v>19</v>
      </c>
      <c r="C279" s="3" t="s">
        <v>1809</v>
      </c>
      <c r="D279" s="2" t="s">
        <v>1810</v>
      </c>
      <c r="E279" s="4" t="n">
        <v>43905.7436574074</v>
      </c>
      <c r="F279" s="2"/>
      <c r="G279" s="2"/>
      <c r="H279" s="2" t="s">
        <v>1811</v>
      </c>
      <c r="I279" s="2" t="s">
        <v>1812</v>
      </c>
      <c r="J279" s="2" t="s">
        <v>24</v>
      </c>
      <c r="K279" s="2" t="s">
        <v>1813</v>
      </c>
      <c r="L279" s="2" t="s">
        <v>26</v>
      </c>
      <c r="M279" s="5" t="s">
        <v>27</v>
      </c>
      <c r="N279" s="2" t="n">
        <v>26</v>
      </c>
      <c r="O279" s="2" t="n">
        <v>80</v>
      </c>
      <c r="P279" s="2"/>
      <c r="Q279" s="5" t="s">
        <v>1814</v>
      </c>
      <c r="R279" s="2" t="s">
        <v>1815</v>
      </c>
    </row>
    <row r="280" customFormat="false" ht="15.75" hidden="false" customHeight="false" outlineLevel="0" collapsed="false">
      <c r="A280" s="1" t="s">
        <v>1816</v>
      </c>
      <c r="B280" s="2" t="s">
        <v>19</v>
      </c>
      <c r="C280" s="3" t="s">
        <v>1817</v>
      </c>
      <c r="D280" s="2" t="s">
        <v>1818</v>
      </c>
      <c r="E280" s="4" t="n">
        <v>43905.7428240741</v>
      </c>
      <c r="F280" s="2"/>
      <c r="G280" s="2"/>
      <c r="H280" s="2" t="s">
        <v>1819</v>
      </c>
      <c r="I280" s="2" t="s">
        <v>1820</v>
      </c>
      <c r="J280" s="2" t="s">
        <v>24</v>
      </c>
      <c r="K280" s="2" t="s">
        <v>1821</v>
      </c>
      <c r="L280" s="2" t="s">
        <v>26</v>
      </c>
      <c r="M280" s="5" t="s">
        <v>27</v>
      </c>
      <c r="N280" s="2" t="n">
        <v>26</v>
      </c>
      <c r="O280" s="2" t="n">
        <v>80</v>
      </c>
      <c r="P280" s="2"/>
      <c r="Q280" s="5" t="s">
        <v>1822</v>
      </c>
      <c r="R280" s="2" t="s">
        <v>1823</v>
      </c>
    </row>
    <row r="281" customFormat="false" ht="15.75" hidden="false" customHeight="false" outlineLevel="0" collapsed="false">
      <c r="A281" s="1" t="s">
        <v>1824</v>
      </c>
      <c r="B281" s="2" t="s">
        <v>19</v>
      </c>
      <c r="C281" s="3" t="s">
        <v>1825</v>
      </c>
      <c r="D281" s="2" t="s">
        <v>1826</v>
      </c>
      <c r="E281" s="4" t="n">
        <v>43905.7421064815</v>
      </c>
      <c r="F281" s="2"/>
      <c r="G281" s="2"/>
      <c r="H281" s="2" t="s">
        <v>1827</v>
      </c>
      <c r="I281" s="2" t="s">
        <v>1828</v>
      </c>
      <c r="J281" s="2" t="s">
        <v>24</v>
      </c>
      <c r="K281" s="2" t="s">
        <v>1829</v>
      </c>
      <c r="L281" s="2" t="s">
        <v>26</v>
      </c>
      <c r="M281" s="5" t="s">
        <v>27</v>
      </c>
      <c r="N281" s="2" t="n">
        <v>26</v>
      </c>
      <c r="O281" s="2" t="n">
        <v>80</v>
      </c>
      <c r="P281" s="2"/>
      <c r="Q281" s="5" t="s">
        <v>1830</v>
      </c>
      <c r="R281" s="2" t="s">
        <v>1831</v>
      </c>
    </row>
    <row r="282" customFormat="false" ht="15.75" hidden="false" customHeight="false" outlineLevel="0" collapsed="false">
      <c r="A282" s="1" t="s">
        <v>1832</v>
      </c>
      <c r="B282" s="2" t="s">
        <v>19</v>
      </c>
      <c r="C282" s="3" t="s">
        <v>1833</v>
      </c>
      <c r="D282" s="2" t="s">
        <v>1834</v>
      </c>
      <c r="E282" s="4" t="n">
        <v>43905.7414583333</v>
      </c>
      <c r="F282" s="2"/>
      <c r="G282" s="2"/>
      <c r="H282" s="2" t="s">
        <v>1835</v>
      </c>
      <c r="I282" s="2" t="s">
        <v>1836</v>
      </c>
      <c r="J282" s="2" t="s">
        <v>24</v>
      </c>
      <c r="K282" s="2" t="s">
        <v>1837</v>
      </c>
      <c r="L282" s="2" t="s">
        <v>26</v>
      </c>
      <c r="M282" s="5" t="s">
        <v>27</v>
      </c>
      <c r="N282" s="2" t="n">
        <v>26</v>
      </c>
      <c r="O282" s="2" t="n">
        <v>80</v>
      </c>
      <c r="P282" s="2"/>
      <c r="Q282" s="5" t="s">
        <v>1838</v>
      </c>
      <c r="R282" s="2" t="s">
        <v>1839</v>
      </c>
    </row>
    <row r="283" customFormat="false" ht="15.75" hidden="false" customHeight="false" outlineLevel="0" collapsed="false">
      <c r="A283" s="1" t="s">
        <v>1840</v>
      </c>
      <c r="B283" s="2" t="s">
        <v>19</v>
      </c>
      <c r="C283" s="3" t="s">
        <v>1841</v>
      </c>
      <c r="D283" s="2" t="s">
        <v>1842</v>
      </c>
      <c r="E283" s="4" t="n">
        <v>43905.7399189815</v>
      </c>
      <c r="F283" s="2"/>
      <c r="G283" s="2"/>
      <c r="H283" s="2" t="s">
        <v>1835</v>
      </c>
      <c r="I283" s="2" t="s">
        <v>1836</v>
      </c>
      <c r="J283" s="2" t="s">
        <v>24</v>
      </c>
      <c r="K283" s="2" t="s">
        <v>1837</v>
      </c>
      <c r="L283" s="2" t="s">
        <v>26</v>
      </c>
      <c r="M283" s="5" t="s">
        <v>27</v>
      </c>
      <c r="N283" s="2" t="n">
        <v>26</v>
      </c>
      <c r="O283" s="2" t="n">
        <v>80</v>
      </c>
      <c r="P283" s="2"/>
      <c r="Q283" s="5" t="s">
        <v>1843</v>
      </c>
      <c r="R283" s="2" t="s">
        <v>1839</v>
      </c>
    </row>
    <row r="284" customFormat="false" ht="15.75" hidden="false" customHeight="false" outlineLevel="0" collapsed="false">
      <c r="A284" s="1" t="s">
        <v>1844</v>
      </c>
      <c r="B284" s="2" t="s">
        <v>19</v>
      </c>
      <c r="C284" s="3" t="s">
        <v>1845</v>
      </c>
      <c r="D284" s="2" t="s">
        <v>1846</v>
      </c>
      <c r="E284" s="4" t="n">
        <v>43905.7387731481</v>
      </c>
      <c r="F284" s="2"/>
      <c r="G284" s="2"/>
      <c r="H284" s="2" t="s">
        <v>1847</v>
      </c>
      <c r="I284" s="2" t="s">
        <v>1848</v>
      </c>
      <c r="J284" s="2" t="s">
        <v>24</v>
      </c>
      <c r="K284" s="2" t="s">
        <v>1849</v>
      </c>
      <c r="L284" s="2" t="s">
        <v>26</v>
      </c>
      <c r="M284" s="5" t="s">
        <v>27</v>
      </c>
      <c r="N284" s="2" t="n">
        <v>26</v>
      </c>
      <c r="O284" s="2" t="n">
        <v>80</v>
      </c>
      <c r="P284" s="2"/>
      <c r="Q284" s="5" t="s">
        <v>1850</v>
      </c>
      <c r="R284" s="2" t="s">
        <v>1851</v>
      </c>
    </row>
    <row r="285" customFormat="false" ht="15.75" hidden="false" customHeight="false" outlineLevel="0" collapsed="false">
      <c r="A285" s="1" t="s">
        <v>1852</v>
      </c>
      <c r="B285" s="2" t="s">
        <v>19</v>
      </c>
      <c r="C285" s="3" t="s">
        <v>1853</v>
      </c>
      <c r="D285" s="2" t="s">
        <v>1854</v>
      </c>
      <c r="E285" s="4" t="n">
        <v>43905.737662037</v>
      </c>
      <c r="F285" s="2"/>
      <c r="G285" s="2"/>
      <c r="H285" s="2" t="s">
        <v>1855</v>
      </c>
      <c r="I285" s="2" t="s">
        <v>1856</v>
      </c>
      <c r="J285" s="2" t="s">
        <v>24</v>
      </c>
      <c r="K285" s="2" t="s">
        <v>1857</v>
      </c>
      <c r="L285" s="2" t="s">
        <v>26</v>
      </c>
      <c r="M285" s="5" t="s">
        <v>27</v>
      </c>
      <c r="N285" s="2" t="n">
        <v>26</v>
      </c>
      <c r="O285" s="2" t="n">
        <v>80</v>
      </c>
      <c r="P285" s="2"/>
      <c r="Q285" s="5" t="s">
        <v>1858</v>
      </c>
      <c r="R285" s="2" t="s">
        <v>1859</v>
      </c>
    </row>
    <row r="286" customFormat="false" ht="15.75" hidden="false" customHeight="false" outlineLevel="0" collapsed="false">
      <c r="A286" s="1" t="s">
        <v>1860</v>
      </c>
      <c r="B286" s="2" t="s">
        <v>19</v>
      </c>
      <c r="C286" s="3" t="s">
        <v>1861</v>
      </c>
      <c r="D286" s="2" t="s">
        <v>1862</v>
      </c>
      <c r="E286" s="4" t="n">
        <v>43905.7371412037</v>
      </c>
      <c r="F286" s="2"/>
      <c r="G286" s="2"/>
      <c r="H286" s="2" t="s">
        <v>1827</v>
      </c>
      <c r="I286" s="2" t="s">
        <v>1828</v>
      </c>
      <c r="J286" s="2" t="s">
        <v>24</v>
      </c>
      <c r="K286" s="2" t="s">
        <v>1863</v>
      </c>
      <c r="L286" s="2" t="s">
        <v>26</v>
      </c>
      <c r="M286" s="5" t="s">
        <v>27</v>
      </c>
      <c r="N286" s="2" t="n">
        <v>26</v>
      </c>
      <c r="O286" s="2" t="n">
        <v>80</v>
      </c>
      <c r="P286" s="2"/>
      <c r="Q286" s="5" t="s">
        <v>1864</v>
      </c>
      <c r="R286" s="2" t="s">
        <v>1831</v>
      </c>
    </row>
    <row r="287" customFormat="false" ht="15.75" hidden="false" customHeight="false" outlineLevel="0" collapsed="false">
      <c r="A287" s="1" t="s">
        <v>1865</v>
      </c>
      <c r="B287" s="2" t="s">
        <v>19</v>
      </c>
      <c r="C287" s="3" t="s">
        <v>1866</v>
      </c>
      <c r="D287" s="2" t="s">
        <v>1867</v>
      </c>
      <c r="E287" s="4" t="n">
        <v>43905.7365509259</v>
      </c>
      <c r="F287" s="2"/>
      <c r="G287" s="2"/>
      <c r="H287" s="2" t="s">
        <v>1868</v>
      </c>
      <c r="I287" s="2" t="s">
        <v>1869</v>
      </c>
      <c r="J287" s="2" t="s">
        <v>24</v>
      </c>
      <c r="K287" s="2" t="s">
        <v>1870</v>
      </c>
      <c r="L287" s="2" t="s">
        <v>26</v>
      </c>
      <c r="M287" s="5" t="s">
        <v>27</v>
      </c>
      <c r="N287" s="2" t="n">
        <v>26</v>
      </c>
      <c r="O287" s="2" t="n">
        <v>80</v>
      </c>
      <c r="P287" s="2"/>
      <c r="Q287" s="5" t="s">
        <v>1871</v>
      </c>
      <c r="R287" s="2" t="s">
        <v>1872</v>
      </c>
    </row>
    <row r="288" customFormat="false" ht="15.75" hidden="false" customHeight="false" outlineLevel="0" collapsed="false">
      <c r="A288" s="1" t="s">
        <v>1873</v>
      </c>
      <c r="B288" s="2" t="s">
        <v>19</v>
      </c>
      <c r="C288" s="3" t="s">
        <v>1874</v>
      </c>
      <c r="D288" s="2" t="s">
        <v>1875</v>
      </c>
      <c r="E288" s="4" t="n">
        <v>43905.7359490741</v>
      </c>
      <c r="F288" s="2"/>
      <c r="G288" s="2"/>
      <c r="H288" s="2" t="s">
        <v>1876</v>
      </c>
      <c r="I288" s="2" t="s">
        <v>1877</v>
      </c>
      <c r="J288" s="2" t="s">
        <v>24</v>
      </c>
      <c r="K288" s="2" t="s">
        <v>1878</v>
      </c>
      <c r="L288" s="2" t="s">
        <v>26</v>
      </c>
      <c r="M288" s="5" t="s">
        <v>27</v>
      </c>
      <c r="N288" s="2" t="n">
        <v>26</v>
      </c>
      <c r="O288" s="2" t="n">
        <v>80</v>
      </c>
      <c r="P288" s="2"/>
      <c r="Q288" s="5" t="s">
        <v>1879</v>
      </c>
      <c r="R288" s="2" t="s">
        <v>1880</v>
      </c>
    </row>
    <row r="289" customFormat="false" ht="15.75" hidden="false" customHeight="false" outlineLevel="0" collapsed="false">
      <c r="A289" s="1" t="s">
        <v>1881</v>
      </c>
      <c r="B289" s="2" t="s">
        <v>19</v>
      </c>
      <c r="C289" s="3" t="s">
        <v>1882</v>
      </c>
      <c r="D289" s="2" t="s">
        <v>1883</v>
      </c>
      <c r="E289" s="4" t="n">
        <v>43905.7348958333</v>
      </c>
      <c r="F289" s="2"/>
      <c r="G289" s="2"/>
      <c r="H289" s="2" t="s">
        <v>699</v>
      </c>
      <c r="I289" s="2" t="s">
        <v>700</v>
      </c>
      <c r="J289" s="2" t="s">
        <v>24</v>
      </c>
      <c r="K289" s="2" t="s">
        <v>1884</v>
      </c>
      <c r="L289" s="2" t="s">
        <v>26</v>
      </c>
      <c r="M289" s="5" t="s">
        <v>27</v>
      </c>
      <c r="N289" s="2" t="n">
        <v>26</v>
      </c>
      <c r="O289" s="2" t="n">
        <v>80</v>
      </c>
      <c r="P289" s="2"/>
      <c r="Q289" s="5" t="s">
        <v>1885</v>
      </c>
      <c r="R289" s="2" t="s">
        <v>703</v>
      </c>
    </row>
    <row r="290" customFormat="false" ht="15.75" hidden="false" customHeight="false" outlineLevel="0" collapsed="false">
      <c r="A290" s="1" t="s">
        <v>1886</v>
      </c>
      <c r="B290" s="2" t="s">
        <v>19</v>
      </c>
      <c r="C290" s="3" t="s">
        <v>1887</v>
      </c>
      <c r="D290" s="2" t="s">
        <v>1888</v>
      </c>
      <c r="E290" s="4" t="n">
        <v>43905.6840046296</v>
      </c>
      <c r="F290" s="2"/>
      <c r="G290" s="2"/>
      <c r="H290" s="2" t="s">
        <v>202</v>
      </c>
      <c r="I290" s="2" t="s">
        <v>203</v>
      </c>
      <c r="J290" s="2" t="s">
        <v>24</v>
      </c>
      <c r="K290" s="2" t="s">
        <v>1889</v>
      </c>
      <c r="L290" s="2" t="s">
        <v>26</v>
      </c>
      <c r="M290" s="5" t="s">
        <v>27</v>
      </c>
      <c r="N290" s="2" t="n">
        <v>26</v>
      </c>
      <c r="O290" s="2" t="n">
        <v>80</v>
      </c>
      <c r="P290" s="2"/>
      <c r="Q290" s="5" t="s">
        <v>1890</v>
      </c>
      <c r="R290" s="2" t="s">
        <v>1891</v>
      </c>
    </row>
    <row r="291" customFormat="false" ht="15.75" hidden="false" customHeight="false" outlineLevel="0" collapsed="false">
      <c r="A291" s="1" t="s">
        <v>1892</v>
      </c>
      <c r="B291" s="2" t="s">
        <v>19</v>
      </c>
      <c r="C291" s="3" t="s">
        <v>1893</v>
      </c>
      <c r="D291" s="2" t="s">
        <v>1894</v>
      </c>
      <c r="E291" s="4" t="n">
        <v>43905.6836574074</v>
      </c>
      <c r="F291" s="2"/>
      <c r="G291" s="2"/>
      <c r="H291" s="2" t="s">
        <v>1287</v>
      </c>
      <c r="I291" s="2" t="s">
        <v>1288</v>
      </c>
      <c r="J291" s="2" t="s">
        <v>24</v>
      </c>
      <c r="K291" s="2" t="s">
        <v>1895</v>
      </c>
      <c r="L291" s="2" t="s">
        <v>26</v>
      </c>
      <c r="M291" s="5" t="s">
        <v>27</v>
      </c>
      <c r="N291" s="2" t="n">
        <v>26</v>
      </c>
      <c r="O291" s="2" t="n">
        <v>80</v>
      </c>
      <c r="P291" s="2"/>
      <c r="Q291" s="5" t="s">
        <v>1896</v>
      </c>
      <c r="R291" s="2" t="s">
        <v>1773</v>
      </c>
    </row>
    <row r="292" customFormat="false" ht="15.75" hidden="false" customHeight="false" outlineLevel="0" collapsed="false">
      <c r="A292" s="1" t="s">
        <v>1897</v>
      </c>
      <c r="B292" s="2" t="s">
        <v>19</v>
      </c>
      <c r="C292" s="3" t="s">
        <v>1898</v>
      </c>
      <c r="D292" s="2" t="s">
        <v>1899</v>
      </c>
      <c r="E292" s="4" t="n">
        <v>43905.6271527778</v>
      </c>
      <c r="F292" s="2"/>
      <c r="G292" s="2"/>
      <c r="H292" s="2" t="s">
        <v>1900</v>
      </c>
      <c r="I292" s="2" t="s">
        <v>1901</v>
      </c>
      <c r="J292" s="2" t="s">
        <v>24</v>
      </c>
      <c r="K292" s="2" t="s">
        <v>1902</v>
      </c>
      <c r="L292" s="2" t="s">
        <v>26</v>
      </c>
      <c r="M292" s="5" t="s">
        <v>27</v>
      </c>
      <c r="N292" s="2" t="n">
        <v>26</v>
      </c>
      <c r="O292" s="2" t="n">
        <v>80</v>
      </c>
      <c r="P292" s="2"/>
      <c r="Q292" s="5" t="s">
        <v>1903</v>
      </c>
      <c r="R292" s="2" t="s">
        <v>1904</v>
      </c>
    </row>
    <row r="293" customFormat="false" ht="15.75" hidden="false" customHeight="false" outlineLevel="0" collapsed="false">
      <c r="A293" s="1" t="s">
        <v>1905</v>
      </c>
      <c r="B293" s="2" t="s">
        <v>19</v>
      </c>
      <c r="C293" s="3" t="s">
        <v>1906</v>
      </c>
      <c r="D293" s="2" t="s">
        <v>1907</v>
      </c>
      <c r="E293" s="4" t="n">
        <v>43905.6181018519</v>
      </c>
      <c r="F293" s="2"/>
      <c r="G293" s="2"/>
      <c r="H293" s="2" t="s">
        <v>1609</v>
      </c>
      <c r="I293" s="2" t="s">
        <v>1610</v>
      </c>
      <c r="J293" s="2" t="s">
        <v>24</v>
      </c>
      <c r="K293" s="2" t="s">
        <v>1908</v>
      </c>
      <c r="L293" s="2" t="s">
        <v>26</v>
      </c>
      <c r="M293" s="5" t="s">
        <v>27</v>
      </c>
      <c r="N293" s="2" t="n">
        <v>26</v>
      </c>
      <c r="O293" s="2" t="n">
        <v>80</v>
      </c>
      <c r="P293" s="2"/>
      <c r="Q293" s="5" t="s">
        <v>1909</v>
      </c>
      <c r="R293" s="2" t="s">
        <v>1910</v>
      </c>
    </row>
    <row r="294" customFormat="false" ht="15.75" hidden="false" customHeight="false" outlineLevel="0" collapsed="false">
      <c r="A294" s="1" t="s">
        <v>1911</v>
      </c>
      <c r="B294" s="2" t="s">
        <v>19</v>
      </c>
      <c r="C294" s="3" t="s">
        <v>1912</v>
      </c>
      <c r="D294" s="2" t="s">
        <v>1913</v>
      </c>
      <c r="E294" s="4" t="n">
        <v>43905.617650463</v>
      </c>
      <c r="F294" s="2"/>
      <c r="G294" s="2"/>
      <c r="H294" s="2"/>
      <c r="I294" s="2"/>
      <c r="J294" s="2" t="s">
        <v>24</v>
      </c>
      <c r="K294" s="2"/>
      <c r="L294" s="2" t="s">
        <v>26</v>
      </c>
      <c r="M294" s="5" t="s">
        <v>27</v>
      </c>
      <c r="N294" s="2" t="n">
        <v>26</v>
      </c>
      <c r="O294" s="2" t="n">
        <v>80</v>
      </c>
      <c r="P294" s="2"/>
      <c r="Q294" s="5" t="s">
        <v>1914</v>
      </c>
      <c r="R294" s="2" t="s">
        <v>1915</v>
      </c>
    </row>
    <row r="295" customFormat="false" ht="15.75" hidden="false" customHeight="false" outlineLevel="0" collapsed="false">
      <c r="A295" s="1" t="s">
        <v>1916</v>
      </c>
      <c r="B295" s="2" t="s">
        <v>19</v>
      </c>
      <c r="C295" s="3" t="s">
        <v>1917</v>
      </c>
      <c r="D295" s="2" t="s">
        <v>1918</v>
      </c>
      <c r="E295" s="4" t="n">
        <v>43905.6172916667</v>
      </c>
      <c r="F295" s="2"/>
      <c r="G295" s="2"/>
      <c r="H295" s="2" t="s">
        <v>935</v>
      </c>
      <c r="I295" s="2" t="s">
        <v>936</v>
      </c>
      <c r="J295" s="2" t="s">
        <v>24</v>
      </c>
      <c r="K295" s="2" t="s">
        <v>1919</v>
      </c>
      <c r="L295" s="2" t="s">
        <v>26</v>
      </c>
      <c r="M295" s="5" t="s">
        <v>27</v>
      </c>
      <c r="N295" s="2" t="n">
        <v>26</v>
      </c>
      <c r="O295" s="2" t="n">
        <v>80</v>
      </c>
      <c r="P295" s="2"/>
      <c r="Q295" s="5" t="s">
        <v>1920</v>
      </c>
      <c r="R295" s="2" t="s">
        <v>1921</v>
      </c>
    </row>
    <row r="296" customFormat="false" ht="15.75" hidden="false" customHeight="false" outlineLevel="0" collapsed="false">
      <c r="A296" s="1" t="s">
        <v>1922</v>
      </c>
      <c r="B296" s="2" t="s">
        <v>19</v>
      </c>
      <c r="C296" s="3" t="s">
        <v>1923</v>
      </c>
      <c r="D296" s="2" t="s">
        <v>1924</v>
      </c>
      <c r="E296" s="4" t="n">
        <v>43905.6171875</v>
      </c>
      <c r="F296" s="2"/>
      <c r="G296" s="2"/>
      <c r="H296" s="2" t="s">
        <v>935</v>
      </c>
      <c r="I296" s="2" t="s">
        <v>936</v>
      </c>
      <c r="J296" s="2" t="s">
        <v>24</v>
      </c>
      <c r="K296" s="2" t="s">
        <v>1919</v>
      </c>
      <c r="L296" s="2" t="s">
        <v>26</v>
      </c>
      <c r="M296" s="5" t="s">
        <v>27</v>
      </c>
      <c r="N296" s="2" t="n">
        <v>26</v>
      </c>
      <c r="O296" s="2" t="n">
        <v>80</v>
      </c>
      <c r="P296" s="2"/>
      <c r="Q296" s="5" t="s">
        <v>1925</v>
      </c>
      <c r="R296" s="2" t="s">
        <v>1926</v>
      </c>
    </row>
    <row r="297" customFormat="false" ht="15.75" hidden="false" customHeight="false" outlineLevel="0" collapsed="false">
      <c r="A297" s="1" t="s">
        <v>1927</v>
      </c>
      <c r="B297" s="2" t="s">
        <v>19</v>
      </c>
      <c r="C297" s="3" t="s">
        <v>1928</v>
      </c>
      <c r="D297" s="2" t="s">
        <v>1929</v>
      </c>
      <c r="E297" s="4" t="n">
        <v>43905.615162037</v>
      </c>
      <c r="F297" s="2"/>
      <c r="G297" s="2"/>
      <c r="H297" s="2" t="s">
        <v>1020</v>
      </c>
      <c r="I297" s="2" t="s">
        <v>1021</v>
      </c>
      <c r="J297" s="2" t="s">
        <v>24</v>
      </c>
      <c r="K297" s="2" t="s">
        <v>1930</v>
      </c>
      <c r="L297" s="2" t="s">
        <v>26</v>
      </c>
      <c r="M297" s="5" t="s">
        <v>27</v>
      </c>
      <c r="N297" s="2" t="n">
        <v>26</v>
      </c>
      <c r="O297" s="2" t="n">
        <v>80</v>
      </c>
      <c r="P297" s="2"/>
      <c r="Q297" s="5" t="s">
        <v>1931</v>
      </c>
      <c r="R297" s="2" t="s">
        <v>1932</v>
      </c>
    </row>
    <row r="298" customFormat="false" ht="15.75" hidden="false" customHeight="false" outlineLevel="0" collapsed="false">
      <c r="A298" s="1" t="s">
        <v>1933</v>
      </c>
      <c r="B298" s="2" t="s">
        <v>19</v>
      </c>
      <c r="C298" s="3" t="s">
        <v>1934</v>
      </c>
      <c r="D298" s="2" t="s">
        <v>1935</v>
      </c>
      <c r="E298" s="4" t="n">
        <v>43905.5547453704</v>
      </c>
      <c r="F298" s="2"/>
      <c r="G298" s="2"/>
      <c r="H298" s="2" t="s">
        <v>699</v>
      </c>
      <c r="I298" s="2" t="s">
        <v>700</v>
      </c>
      <c r="J298" s="2" t="s">
        <v>24</v>
      </c>
      <c r="K298" s="2" t="s">
        <v>1936</v>
      </c>
      <c r="L298" s="2" t="s">
        <v>26</v>
      </c>
      <c r="M298" s="5" t="s">
        <v>27</v>
      </c>
      <c r="N298" s="2" t="n">
        <v>26</v>
      </c>
      <c r="O298" s="2" t="n">
        <v>80</v>
      </c>
      <c r="P298" s="2"/>
      <c r="Q298" s="5" t="s">
        <v>1937</v>
      </c>
      <c r="R298" s="2" t="s">
        <v>703</v>
      </c>
    </row>
    <row r="299" customFormat="false" ht="15.75" hidden="false" customHeight="false" outlineLevel="0" collapsed="false">
      <c r="A299" s="1" t="s">
        <v>1938</v>
      </c>
      <c r="B299" s="2" t="s">
        <v>19</v>
      </c>
      <c r="C299" s="3" t="s">
        <v>1939</v>
      </c>
      <c r="D299" s="2" t="s">
        <v>1940</v>
      </c>
      <c r="E299" s="4" t="n">
        <v>43905.5460532407</v>
      </c>
      <c r="F299" s="2"/>
      <c r="G299" s="2"/>
      <c r="H299" s="2"/>
      <c r="I299" s="2"/>
      <c r="J299" s="2" t="s">
        <v>24</v>
      </c>
      <c r="K299" s="2"/>
      <c r="L299" s="2" t="s">
        <v>26</v>
      </c>
      <c r="M299" s="5" t="s">
        <v>27</v>
      </c>
      <c r="N299" s="2" t="n">
        <v>26</v>
      </c>
      <c r="O299" s="2" t="n">
        <v>80</v>
      </c>
      <c r="P299" s="2"/>
      <c r="Q299" s="5" t="s">
        <v>1941</v>
      </c>
      <c r="R299" s="2" t="s">
        <v>1942</v>
      </c>
    </row>
    <row r="300" customFormat="false" ht="15.75" hidden="false" customHeight="false" outlineLevel="0" collapsed="false">
      <c r="A300" s="1" t="s">
        <v>1943</v>
      </c>
      <c r="B300" s="2" t="s">
        <v>19</v>
      </c>
      <c r="C300" s="3" t="s">
        <v>1944</v>
      </c>
      <c r="D300" s="2" t="s">
        <v>1945</v>
      </c>
      <c r="E300" s="4" t="n">
        <v>43905.5449652778</v>
      </c>
      <c r="F300" s="2"/>
      <c r="G300" s="2"/>
      <c r="H300" s="2" t="s">
        <v>1946</v>
      </c>
      <c r="I300" s="2" t="s">
        <v>1947</v>
      </c>
      <c r="J300" s="2" t="s">
        <v>24</v>
      </c>
      <c r="K300" s="2" t="s">
        <v>1948</v>
      </c>
      <c r="L300" s="2" t="s">
        <v>26</v>
      </c>
      <c r="M300" s="5" t="s">
        <v>27</v>
      </c>
      <c r="N300" s="2" t="n">
        <v>26</v>
      </c>
      <c r="O300" s="2" t="n">
        <v>80</v>
      </c>
      <c r="P300" s="2"/>
      <c r="Q300" s="5" t="s">
        <v>1949</v>
      </c>
      <c r="R300" s="2" t="s">
        <v>1950</v>
      </c>
    </row>
    <row r="301" customFormat="false" ht="15.75" hidden="false" customHeight="false" outlineLevel="0" collapsed="false">
      <c r="A301" s="1" t="s">
        <v>1951</v>
      </c>
      <c r="B301" s="2" t="s">
        <v>19</v>
      </c>
      <c r="C301" s="3" t="s">
        <v>1952</v>
      </c>
      <c r="D301" s="2" t="s">
        <v>1953</v>
      </c>
      <c r="E301" s="4" t="n">
        <v>43905.5432523148</v>
      </c>
      <c r="F301" s="2"/>
      <c r="G301" s="2"/>
      <c r="H301" s="2" t="s">
        <v>348</v>
      </c>
      <c r="I301" s="2" t="s">
        <v>349</v>
      </c>
      <c r="J301" s="2" t="s">
        <v>24</v>
      </c>
      <c r="K301" s="2" t="s">
        <v>1954</v>
      </c>
      <c r="L301" s="2" t="s">
        <v>26</v>
      </c>
      <c r="M301" s="5" t="s">
        <v>27</v>
      </c>
      <c r="N301" s="2" t="n">
        <v>26</v>
      </c>
      <c r="O301" s="2" t="n">
        <v>80</v>
      </c>
      <c r="P301" s="2"/>
      <c r="Q301" s="5" t="s">
        <v>1955</v>
      </c>
      <c r="R301" s="2" t="s">
        <v>1956</v>
      </c>
    </row>
    <row r="302" customFormat="false" ht="15.75" hidden="false" customHeight="false" outlineLevel="0" collapsed="false">
      <c r="A302" s="1" t="s">
        <v>1957</v>
      </c>
      <c r="B302" s="2" t="s">
        <v>19</v>
      </c>
      <c r="C302" s="3" t="s">
        <v>1958</v>
      </c>
      <c r="D302" s="2" t="s">
        <v>1959</v>
      </c>
      <c r="E302" s="4" t="n">
        <v>43905.5417013889</v>
      </c>
      <c r="F302" s="2"/>
      <c r="G302" s="2"/>
      <c r="H302" s="2" t="s">
        <v>202</v>
      </c>
      <c r="I302" s="2" t="s">
        <v>203</v>
      </c>
      <c r="J302" s="2" t="s">
        <v>24</v>
      </c>
      <c r="K302" s="2" t="s">
        <v>1960</v>
      </c>
      <c r="L302" s="2" t="s">
        <v>26</v>
      </c>
      <c r="M302" s="5" t="s">
        <v>27</v>
      </c>
      <c r="N302" s="2" t="n">
        <v>26</v>
      </c>
      <c r="O302" s="2" t="n">
        <v>80</v>
      </c>
      <c r="P302" s="2"/>
      <c r="Q302" s="5" t="s">
        <v>1961</v>
      </c>
      <c r="R302" s="2" t="s">
        <v>206</v>
      </c>
    </row>
    <row r="303" customFormat="false" ht="15.75" hidden="false" customHeight="false" outlineLevel="0" collapsed="false">
      <c r="A303" s="1" t="s">
        <v>1962</v>
      </c>
      <c r="B303" s="2" t="s">
        <v>19</v>
      </c>
      <c r="C303" s="3" t="s">
        <v>1963</v>
      </c>
      <c r="D303" s="2" t="s">
        <v>1964</v>
      </c>
      <c r="E303" s="4" t="n">
        <v>43905.5412847222</v>
      </c>
      <c r="F303" s="2"/>
      <c r="G303" s="2"/>
      <c r="H303" s="2"/>
      <c r="I303" s="2"/>
      <c r="J303" s="2" t="s">
        <v>24</v>
      </c>
      <c r="K303" s="2"/>
      <c r="L303" s="2" t="s">
        <v>26</v>
      </c>
      <c r="M303" s="5" t="s">
        <v>27</v>
      </c>
      <c r="N303" s="2" t="n">
        <v>26</v>
      </c>
      <c r="O303" s="2" t="n">
        <v>80</v>
      </c>
      <c r="P303" s="2"/>
      <c r="Q303" s="5" t="s">
        <v>1965</v>
      </c>
      <c r="R303" s="2" t="s">
        <v>1966</v>
      </c>
    </row>
    <row r="304" customFormat="false" ht="15.75" hidden="false" customHeight="false" outlineLevel="0" collapsed="false">
      <c r="A304" s="1" t="s">
        <v>1967</v>
      </c>
      <c r="B304" s="2" t="s">
        <v>19</v>
      </c>
      <c r="C304" s="3" t="s">
        <v>1968</v>
      </c>
      <c r="D304" s="2" t="s">
        <v>1969</v>
      </c>
      <c r="E304" s="4" t="n">
        <v>43905.4383564815</v>
      </c>
      <c r="F304" s="2"/>
      <c r="G304" s="2"/>
      <c r="H304" s="2" t="s">
        <v>1065</v>
      </c>
      <c r="I304" s="2" t="s">
        <v>1066</v>
      </c>
      <c r="J304" s="2" t="s">
        <v>24</v>
      </c>
      <c r="K304" s="2" t="s">
        <v>1970</v>
      </c>
      <c r="L304" s="2" t="s">
        <v>26</v>
      </c>
      <c r="M304" s="5" t="s">
        <v>27</v>
      </c>
      <c r="N304" s="2" t="n">
        <v>26</v>
      </c>
      <c r="O304" s="2" t="n">
        <v>80</v>
      </c>
      <c r="P304" s="2"/>
      <c r="Q304" s="5" t="s">
        <v>1971</v>
      </c>
      <c r="R304" s="2" t="s">
        <v>1069</v>
      </c>
    </row>
    <row r="305" customFormat="false" ht="15.75" hidden="false" customHeight="false" outlineLevel="0" collapsed="false">
      <c r="A305" s="1" t="s">
        <v>1972</v>
      </c>
      <c r="B305" s="2" t="s">
        <v>19</v>
      </c>
      <c r="C305" s="3" t="s">
        <v>1973</v>
      </c>
      <c r="D305" s="2" t="s">
        <v>1974</v>
      </c>
      <c r="E305" s="4" t="n">
        <v>43905.3059143518</v>
      </c>
      <c r="F305" s="2"/>
      <c r="G305" s="2"/>
      <c r="H305" s="2" t="s">
        <v>1975</v>
      </c>
      <c r="I305" s="2" t="s">
        <v>1976</v>
      </c>
      <c r="J305" s="2" t="s">
        <v>24</v>
      </c>
      <c r="K305" s="2" t="s">
        <v>1977</v>
      </c>
      <c r="L305" s="2" t="s">
        <v>26</v>
      </c>
      <c r="M305" s="5" t="s">
        <v>27</v>
      </c>
      <c r="N305" s="2" t="n">
        <v>26</v>
      </c>
      <c r="O305" s="2" t="n">
        <v>80</v>
      </c>
      <c r="P305" s="2"/>
      <c r="Q305" s="5" t="s">
        <v>1978</v>
      </c>
      <c r="R305" s="2" t="s">
        <v>1979</v>
      </c>
    </row>
    <row r="306" customFormat="false" ht="15.75" hidden="false" customHeight="false" outlineLevel="0" collapsed="false">
      <c r="A306" s="1" t="s">
        <v>1980</v>
      </c>
      <c r="B306" s="2" t="s">
        <v>19</v>
      </c>
      <c r="C306" s="3" t="s">
        <v>1981</v>
      </c>
      <c r="D306" s="2" t="s">
        <v>1982</v>
      </c>
      <c r="E306" s="4" t="n">
        <v>43905.289224537</v>
      </c>
      <c r="F306" s="2"/>
      <c r="G306" s="2"/>
      <c r="H306" s="2" t="s">
        <v>1983</v>
      </c>
      <c r="I306" s="2" t="s">
        <v>1984</v>
      </c>
      <c r="J306" s="2" t="s">
        <v>24</v>
      </c>
      <c r="K306" s="2" t="s">
        <v>1985</v>
      </c>
      <c r="L306" s="2" t="s">
        <v>26</v>
      </c>
      <c r="M306" s="5" t="s">
        <v>27</v>
      </c>
      <c r="N306" s="2" t="n">
        <v>26</v>
      </c>
      <c r="O306" s="2" t="n">
        <v>80</v>
      </c>
      <c r="P306" s="2"/>
      <c r="Q306" s="5" t="s">
        <v>1986</v>
      </c>
      <c r="R306" s="2" t="s">
        <v>1987</v>
      </c>
    </row>
    <row r="307" customFormat="false" ht="15.75" hidden="false" customHeight="false" outlineLevel="0" collapsed="false">
      <c r="A307" s="1" t="s">
        <v>1988</v>
      </c>
      <c r="B307" s="2" t="s">
        <v>19</v>
      </c>
      <c r="C307" s="3" t="s">
        <v>1989</v>
      </c>
      <c r="D307" s="2" t="s">
        <v>1990</v>
      </c>
      <c r="E307" s="4" t="n">
        <v>43905.2881018519</v>
      </c>
      <c r="F307" s="2"/>
      <c r="G307" s="2"/>
      <c r="H307" s="2" t="s">
        <v>1983</v>
      </c>
      <c r="I307" s="2" t="s">
        <v>1984</v>
      </c>
      <c r="J307" s="2" t="s">
        <v>24</v>
      </c>
      <c r="K307" s="2" t="s">
        <v>1985</v>
      </c>
      <c r="L307" s="2" t="s">
        <v>26</v>
      </c>
      <c r="M307" s="5" t="s">
        <v>27</v>
      </c>
      <c r="N307" s="2" t="n">
        <v>26</v>
      </c>
      <c r="O307" s="2" t="n">
        <v>80</v>
      </c>
      <c r="P307" s="2"/>
      <c r="Q307" s="5" t="s">
        <v>1991</v>
      </c>
      <c r="R307" s="2" t="s">
        <v>1987</v>
      </c>
    </row>
    <row r="308" customFormat="false" ht="15.75" hidden="false" customHeight="false" outlineLevel="0" collapsed="false">
      <c r="A308" s="1" t="s">
        <v>1992</v>
      </c>
      <c r="B308" s="2" t="s">
        <v>19</v>
      </c>
      <c r="C308" s="3" t="s">
        <v>1993</v>
      </c>
      <c r="D308" s="2" t="s">
        <v>1994</v>
      </c>
      <c r="E308" s="4" t="n">
        <v>43905.0567708333</v>
      </c>
      <c r="F308" s="2"/>
      <c r="G308" s="2"/>
      <c r="H308" s="2"/>
      <c r="I308" s="2"/>
      <c r="J308" s="2" t="s">
        <v>24</v>
      </c>
      <c r="K308" s="2"/>
      <c r="L308" s="2" t="s">
        <v>26</v>
      </c>
      <c r="M308" s="5" t="s">
        <v>27</v>
      </c>
      <c r="N308" s="2" t="n">
        <v>26</v>
      </c>
      <c r="O308" s="2" t="n">
        <v>80</v>
      </c>
      <c r="P308" s="2"/>
      <c r="Q308" s="5" t="s">
        <v>1995</v>
      </c>
      <c r="R308" s="2" t="s">
        <v>110</v>
      </c>
    </row>
    <row r="309" customFormat="false" ht="15.75" hidden="false" customHeight="false" outlineLevel="0" collapsed="false">
      <c r="A309" s="1" t="s">
        <v>1996</v>
      </c>
      <c r="B309" s="2" t="s">
        <v>19</v>
      </c>
      <c r="C309" s="3" t="s">
        <v>1997</v>
      </c>
      <c r="D309" s="2" t="s">
        <v>1998</v>
      </c>
      <c r="E309" s="4" t="n">
        <v>43905.0481944445</v>
      </c>
      <c r="F309" s="2"/>
      <c r="G309" s="2"/>
      <c r="H309" s="2" t="s">
        <v>765</v>
      </c>
      <c r="I309" s="2" t="s">
        <v>766</v>
      </c>
      <c r="J309" s="2" t="s">
        <v>24</v>
      </c>
      <c r="K309" s="2" t="s">
        <v>1999</v>
      </c>
      <c r="L309" s="2" t="s">
        <v>26</v>
      </c>
      <c r="M309" s="5" t="s">
        <v>27</v>
      </c>
      <c r="N309" s="2" t="n">
        <v>26</v>
      </c>
      <c r="O309" s="2" t="n">
        <v>80</v>
      </c>
      <c r="P309" s="2"/>
      <c r="Q309" s="5" t="s">
        <v>2000</v>
      </c>
      <c r="R309" s="2" t="s">
        <v>769</v>
      </c>
    </row>
    <row r="310" customFormat="false" ht="15.75" hidden="false" customHeight="false" outlineLevel="0" collapsed="false">
      <c r="A310" s="1" t="s">
        <v>2001</v>
      </c>
      <c r="B310" s="2" t="s">
        <v>19</v>
      </c>
      <c r="C310" s="3" t="s">
        <v>2002</v>
      </c>
      <c r="D310" s="2" t="s">
        <v>2003</v>
      </c>
      <c r="E310" s="4" t="n">
        <v>43904.8793055556</v>
      </c>
      <c r="F310" s="2"/>
      <c r="G310" s="2"/>
      <c r="H310" s="2" t="s">
        <v>961</v>
      </c>
      <c r="I310" s="2" t="s">
        <v>962</v>
      </c>
      <c r="J310" s="2" t="s">
        <v>24</v>
      </c>
      <c r="K310" s="2" t="s">
        <v>2004</v>
      </c>
      <c r="L310" s="2" t="s">
        <v>26</v>
      </c>
      <c r="M310" s="5" t="s">
        <v>27</v>
      </c>
      <c r="N310" s="2" t="n">
        <v>26</v>
      </c>
      <c r="O310" s="2" t="n">
        <v>80</v>
      </c>
      <c r="P310" s="2"/>
      <c r="Q310" s="5" t="s">
        <v>2005</v>
      </c>
      <c r="R310" s="2" t="s">
        <v>2006</v>
      </c>
    </row>
    <row r="311" customFormat="false" ht="15.75" hidden="false" customHeight="false" outlineLevel="0" collapsed="false">
      <c r="A311" s="1" t="s">
        <v>2007</v>
      </c>
      <c r="B311" s="2" t="s">
        <v>19</v>
      </c>
      <c r="C311" s="3" t="s">
        <v>2008</v>
      </c>
      <c r="D311" s="2" t="s">
        <v>2009</v>
      </c>
      <c r="E311" s="4" t="n">
        <v>43904.869525463</v>
      </c>
      <c r="F311" s="2"/>
      <c r="G311" s="2"/>
      <c r="H311" s="2" t="s">
        <v>2010</v>
      </c>
      <c r="I311" s="2" t="s">
        <v>2011</v>
      </c>
      <c r="J311" s="2" t="s">
        <v>24</v>
      </c>
      <c r="K311" s="2" t="s">
        <v>2012</v>
      </c>
      <c r="L311" s="2" t="s">
        <v>26</v>
      </c>
      <c r="M311" s="5" t="s">
        <v>27</v>
      </c>
      <c r="N311" s="2" t="n">
        <v>26</v>
      </c>
      <c r="O311" s="2" t="n">
        <v>80</v>
      </c>
      <c r="P311" s="2"/>
      <c r="Q311" s="5" t="s">
        <v>2013</v>
      </c>
      <c r="R311" s="2" t="s">
        <v>2014</v>
      </c>
    </row>
    <row r="312" customFormat="false" ht="15.75" hidden="false" customHeight="false" outlineLevel="0" collapsed="false">
      <c r="A312" s="1" t="s">
        <v>2015</v>
      </c>
      <c r="B312" s="2" t="s">
        <v>19</v>
      </c>
      <c r="C312" s="3" t="s">
        <v>2016</v>
      </c>
      <c r="D312" s="2" t="s">
        <v>2017</v>
      </c>
      <c r="E312" s="4" t="n">
        <v>43904.8688541667</v>
      </c>
      <c r="F312" s="2"/>
      <c r="G312" s="2"/>
      <c r="H312" s="2" t="s">
        <v>2018</v>
      </c>
      <c r="I312" s="2" t="s">
        <v>2019</v>
      </c>
      <c r="J312" s="2" t="s">
        <v>24</v>
      </c>
      <c r="K312" s="2" t="s">
        <v>2020</v>
      </c>
      <c r="L312" s="2" t="s">
        <v>26</v>
      </c>
      <c r="M312" s="5" t="s">
        <v>27</v>
      </c>
      <c r="N312" s="2" t="n">
        <v>26</v>
      </c>
      <c r="O312" s="2" t="n">
        <v>80</v>
      </c>
      <c r="P312" s="2"/>
      <c r="Q312" s="5" t="s">
        <v>2021</v>
      </c>
      <c r="R312" s="2" t="s">
        <v>2022</v>
      </c>
    </row>
    <row r="313" customFormat="false" ht="15.75" hidden="false" customHeight="false" outlineLevel="0" collapsed="false">
      <c r="A313" s="1" t="s">
        <v>2023</v>
      </c>
      <c r="B313" s="2" t="s">
        <v>19</v>
      </c>
      <c r="C313" s="3" t="s">
        <v>2024</v>
      </c>
      <c r="D313" s="2" t="s">
        <v>2025</v>
      </c>
      <c r="E313" s="4" t="n">
        <v>43904.8675115741</v>
      </c>
      <c r="F313" s="2"/>
      <c r="G313" s="2"/>
      <c r="H313" s="2" t="s">
        <v>2026</v>
      </c>
      <c r="I313" s="2" t="s">
        <v>2027</v>
      </c>
      <c r="J313" s="2" t="s">
        <v>24</v>
      </c>
      <c r="K313" s="2" t="s">
        <v>2028</v>
      </c>
      <c r="L313" s="2" t="s">
        <v>26</v>
      </c>
      <c r="M313" s="5" t="s">
        <v>27</v>
      </c>
      <c r="N313" s="2" t="n">
        <v>26</v>
      </c>
      <c r="O313" s="2" t="n">
        <v>80</v>
      </c>
      <c r="P313" s="2"/>
      <c r="Q313" s="5" t="s">
        <v>2029</v>
      </c>
      <c r="R313" s="2" t="s">
        <v>2030</v>
      </c>
    </row>
    <row r="314" customFormat="false" ht="15.75" hidden="false" customHeight="false" outlineLevel="0" collapsed="false">
      <c r="A314" s="1" t="s">
        <v>2031</v>
      </c>
      <c r="B314" s="2" t="s">
        <v>19</v>
      </c>
      <c r="C314" s="3" t="s">
        <v>2032</v>
      </c>
      <c r="D314" s="2" t="s">
        <v>2033</v>
      </c>
      <c r="E314" s="4" t="n">
        <v>43904.8232638889</v>
      </c>
      <c r="F314" s="2"/>
      <c r="G314" s="2"/>
      <c r="H314" s="2" t="s">
        <v>2034</v>
      </c>
      <c r="I314" s="2" t="s">
        <v>2035</v>
      </c>
      <c r="J314" s="2" t="s">
        <v>24</v>
      </c>
      <c r="K314" s="2" t="s">
        <v>2036</v>
      </c>
      <c r="L314" s="2" t="s">
        <v>26</v>
      </c>
      <c r="M314" s="5" t="s">
        <v>27</v>
      </c>
      <c r="N314" s="2" t="n">
        <v>26</v>
      </c>
      <c r="O314" s="2" t="n">
        <v>80</v>
      </c>
      <c r="P314" s="2"/>
      <c r="Q314" s="5" t="s">
        <v>2037</v>
      </c>
      <c r="R314" s="2" t="s">
        <v>2038</v>
      </c>
    </row>
    <row r="315" customFormat="false" ht="15.75" hidden="false" customHeight="false" outlineLevel="0" collapsed="false">
      <c r="A315" s="1" t="s">
        <v>2039</v>
      </c>
      <c r="B315" s="2" t="s">
        <v>19</v>
      </c>
      <c r="C315" s="3" t="s">
        <v>2040</v>
      </c>
      <c r="D315" s="2" t="s">
        <v>2041</v>
      </c>
      <c r="E315" s="4" t="n">
        <v>43904.81625</v>
      </c>
      <c r="F315" s="2"/>
      <c r="G315" s="2"/>
      <c r="H315" s="2" t="s">
        <v>202</v>
      </c>
      <c r="I315" s="2" t="s">
        <v>203</v>
      </c>
      <c r="J315" s="2" t="s">
        <v>24</v>
      </c>
      <c r="K315" s="2" t="s">
        <v>2042</v>
      </c>
      <c r="L315" s="2" t="s">
        <v>26</v>
      </c>
      <c r="M315" s="5" t="s">
        <v>27</v>
      </c>
      <c r="N315" s="2" t="n">
        <v>26</v>
      </c>
      <c r="O315" s="2" t="n">
        <v>80</v>
      </c>
      <c r="P315" s="2"/>
      <c r="Q315" s="5" t="s">
        <v>2043</v>
      </c>
      <c r="R315" s="2" t="s">
        <v>206</v>
      </c>
    </row>
    <row r="316" customFormat="false" ht="15.75" hidden="false" customHeight="false" outlineLevel="0" collapsed="false">
      <c r="A316" s="1" t="s">
        <v>2044</v>
      </c>
      <c r="B316" s="2" t="s">
        <v>19</v>
      </c>
      <c r="C316" s="3" t="s">
        <v>2045</v>
      </c>
      <c r="D316" s="2" t="s">
        <v>2046</v>
      </c>
      <c r="E316" s="4" t="n">
        <v>43904.799537037</v>
      </c>
      <c r="F316" s="2"/>
      <c r="G316" s="2"/>
      <c r="H316" s="2" t="s">
        <v>2047</v>
      </c>
      <c r="I316" s="2" t="s">
        <v>2048</v>
      </c>
      <c r="J316" s="2" t="s">
        <v>24</v>
      </c>
      <c r="K316" s="2" t="s">
        <v>2049</v>
      </c>
      <c r="L316" s="2" t="s">
        <v>26</v>
      </c>
      <c r="M316" s="5" t="s">
        <v>27</v>
      </c>
      <c r="N316" s="2" t="n">
        <v>26</v>
      </c>
      <c r="O316" s="2" t="n">
        <v>80</v>
      </c>
      <c r="P316" s="2"/>
      <c r="Q316" s="5" t="s">
        <v>2050</v>
      </c>
      <c r="R316" s="2" t="s">
        <v>2051</v>
      </c>
    </row>
    <row r="317" customFormat="false" ht="15.75" hidden="false" customHeight="false" outlineLevel="0" collapsed="false">
      <c r="A317" s="1" t="s">
        <v>2052</v>
      </c>
      <c r="B317" s="2" t="s">
        <v>19</v>
      </c>
      <c r="C317" s="3" t="s">
        <v>2053</v>
      </c>
      <c r="D317" s="2" t="s">
        <v>2054</v>
      </c>
      <c r="E317" s="4" t="n">
        <v>43904.798587963</v>
      </c>
      <c r="F317" s="2"/>
      <c r="G317" s="2"/>
      <c r="H317" s="2" t="s">
        <v>2055</v>
      </c>
      <c r="I317" s="2" t="s">
        <v>2056</v>
      </c>
      <c r="J317" s="2" t="s">
        <v>24</v>
      </c>
      <c r="K317" s="2" t="s">
        <v>2057</v>
      </c>
      <c r="L317" s="2" t="s">
        <v>26</v>
      </c>
      <c r="M317" s="5" t="s">
        <v>27</v>
      </c>
      <c r="N317" s="2" t="n">
        <v>26</v>
      </c>
      <c r="O317" s="2" t="n">
        <v>80</v>
      </c>
      <c r="P317" s="2"/>
      <c r="Q317" s="5" t="s">
        <v>2058</v>
      </c>
      <c r="R317" s="2" t="s">
        <v>2059</v>
      </c>
    </row>
    <row r="318" customFormat="false" ht="15.75" hidden="false" customHeight="false" outlineLevel="0" collapsed="false">
      <c r="A318" s="1" t="s">
        <v>2060</v>
      </c>
      <c r="B318" s="2" t="s">
        <v>19</v>
      </c>
      <c r="C318" s="3" t="s">
        <v>2061</v>
      </c>
      <c r="D318" s="2" t="s">
        <v>2062</v>
      </c>
      <c r="E318" s="4" t="n">
        <v>43904.7971990741</v>
      </c>
      <c r="F318" s="2"/>
      <c r="G318" s="2"/>
      <c r="H318" s="2" t="s">
        <v>2063</v>
      </c>
      <c r="I318" s="2" t="s">
        <v>2064</v>
      </c>
      <c r="J318" s="2" t="s">
        <v>24</v>
      </c>
      <c r="K318" s="2" t="s">
        <v>2065</v>
      </c>
      <c r="L318" s="2" t="s">
        <v>26</v>
      </c>
      <c r="M318" s="5" t="s">
        <v>27</v>
      </c>
      <c r="N318" s="2" t="n">
        <v>26</v>
      </c>
      <c r="O318" s="2" t="n">
        <v>80</v>
      </c>
      <c r="P318" s="2"/>
      <c r="Q318" s="5" t="s">
        <v>2066</v>
      </c>
      <c r="R318" s="2" t="s">
        <v>2067</v>
      </c>
    </row>
    <row r="319" customFormat="false" ht="15.75" hidden="false" customHeight="false" outlineLevel="0" collapsed="false">
      <c r="A319" s="1" t="s">
        <v>2068</v>
      </c>
      <c r="B319" s="2" t="s">
        <v>19</v>
      </c>
      <c r="C319" s="3" t="s">
        <v>2069</v>
      </c>
      <c r="D319" s="2" t="s">
        <v>2070</v>
      </c>
      <c r="E319" s="4" t="n">
        <v>43904.7921180556</v>
      </c>
      <c r="F319" s="2"/>
      <c r="G319" s="2"/>
      <c r="H319" s="2" t="s">
        <v>1514</v>
      </c>
      <c r="I319" s="2" t="s">
        <v>1515</v>
      </c>
      <c r="J319" s="2" t="s">
        <v>24</v>
      </c>
      <c r="K319" s="2" t="s">
        <v>2071</v>
      </c>
      <c r="L319" s="2" t="s">
        <v>26</v>
      </c>
      <c r="M319" s="5" t="s">
        <v>27</v>
      </c>
      <c r="N319" s="2" t="n">
        <v>26</v>
      </c>
      <c r="O319" s="2" t="n">
        <v>80</v>
      </c>
      <c r="P319" s="2"/>
      <c r="Q319" s="5" t="s">
        <v>2072</v>
      </c>
      <c r="R319" s="2" t="s">
        <v>1518</v>
      </c>
    </row>
    <row r="320" customFormat="false" ht="15.75" hidden="false" customHeight="false" outlineLevel="0" collapsed="false">
      <c r="A320" s="1" t="s">
        <v>2073</v>
      </c>
      <c r="B320" s="2" t="s">
        <v>19</v>
      </c>
      <c r="C320" s="3" t="s">
        <v>2074</v>
      </c>
      <c r="D320" s="2" t="s">
        <v>2075</v>
      </c>
      <c r="E320" s="4" t="n">
        <v>43904.7147222222</v>
      </c>
      <c r="F320" s="2"/>
      <c r="G320" s="2"/>
      <c r="H320" s="2" t="s">
        <v>2076</v>
      </c>
      <c r="I320" s="2" t="s">
        <v>2077</v>
      </c>
      <c r="J320" s="2" t="s">
        <v>24</v>
      </c>
      <c r="K320" s="2" t="s">
        <v>2078</v>
      </c>
      <c r="L320" s="2" t="s">
        <v>26</v>
      </c>
      <c r="M320" s="5" t="s">
        <v>27</v>
      </c>
      <c r="N320" s="2" t="n">
        <v>26</v>
      </c>
      <c r="O320" s="2" t="n">
        <v>80</v>
      </c>
      <c r="P320" s="2"/>
      <c r="Q320" s="5" t="s">
        <v>2079</v>
      </c>
      <c r="R320" s="2" t="s">
        <v>2080</v>
      </c>
    </row>
    <row r="321" customFormat="false" ht="15.75" hidden="false" customHeight="false" outlineLevel="0" collapsed="false">
      <c r="A321" s="1" t="s">
        <v>2081</v>
      </c>
      <c r="B321" s="2" t="s">
        <v>19</v>
      </c>
      <c r="C321" s="3" t="s">
        <v>2082</v>
      </c>
      <c r="D321" s="2" t="s">
        <v>2083</v>
      </c>
      <c r="E321" s="4" t="n">
        <v>43904.7143865741</v>
      </c>
      <c r="F321" s="2"/>
      <c r="G321" s="2"/>
      <c r="H321" s="2" t="s">
        <v>2047</v>
      </c>
      <c r="I321" s="2" t="s">
        <v>2048</v>
      </c>
      <c r="J321" s="2" t="s">
        <v>24</v>
      </c>
      <c r="K321" s="2" t="s">
        <v>2084</v>
      </c>
      <c r="L321" s="2" t="s">
        <v>26</v>
      </c>
      <c r="M321" s="5" t="s">
        <v>27</v>
      </c>
      <c r="N321" s="2" t="n">
        <v>26</v>
      </c>
      <c r="O321" s="2" t="n">
        <v>80</v>
      </c>
      <c r="P321" s="2"/>
      <c r="Q321" s="5" t="s">
        <v>2085</v>
      </c>
      <c r="R321" s="2" t="s">
        <v>2051</v>
      </c>
    </row>
    <row r="322" customFormat="false" ht="15.75" hidden="false" customHeight="false" outlineLevel="0" collapsed="false">
      <c r="A322" s="1" t="s">
        <v>2086</v>
      </c>
      <c r="B322" s="2" t="s">
        <v>19</v>
      </c>
      <c r="C322" s="3" t="s">
        <v>2087</v>
      </c>
      <c r="D322" s="2" t="s">
        <v>2088</v>
      </c>
      <c r="E322" s="4" t="n">
        <v>43904.6601388889</v>
      </c>
      <c r="F322" s="2"/>
      <c r="G322" s="2"/>
      <c r="H322" s="2" t="s">
        <v>2089</v>
      </c>
      <c r="I322" s="2" t="s">
        <v>2090</v>
      </c>
      <c r="J322" s="2" t="s">
        <v>24</v>
      </c>
      <c r="K322" s="2" t="s">
        <v>2091</v>
      </c>
      <c r="L322" s="2" t="s">
        <v>26</v>
      </c>
      <c r="M322" s="5" t="s">
        <v>27</v>
      </c>
      <c r="N322" s="2" t="n">
        <v>26</v>
      </c>
      <c r="O322" s="2" t="n">
        <v>80</v>
      </c>
      <c r="P322" s="2"/>
      <c r="Q322" s="5" t="s">
        <v>2092</v>
      </c>
      <c r="R322" s="2" t="s">
        <v>2093</v>
      </c>
    </row>
    <row r="323" customFormat="false" ht="15.75" hidden="false" customHeight="false" outlineLevel="0" collapsed="false">
      <c r="A323" s="1" t="s">
        <v>2094</v>
      </c>
      <c r="B323" s="2" t="s">
        <v>19</v>
      </c>
      <c r="C323" s="3" t="s">
        <v>2095</v>
      </c>
      <c r="D323" s="2" t="s">
        <v>2096</v>
      </c>
      <c r="E323" s="4" t="n">
        <v>43904.6504861111</v>
      </c>
      <c r="F323" s="2"/>
      <c r="G323" s="2"/>
      <c r="H323" s="2" t="s">
        <v>2097</v>
      </c>
      <c r="I323" s="2" t="s">
        <v>2098</v>
      </c>
      <c r="J323" s="2" t="s">
        <v>24</v>
      </c>
      <c r="K323" s="2" t="s">
        <v>2099</v>
      </c>
      <c r="L323" s="2" t="s">
        <v>26</v>
      </c>
      <c r="M323" s="5" t="s">
        <v>27</v>
      </c>
      <c r="N323" s="2" t="n">
        <v>26</v>
      </c>
      <c r="O323" s="2" t="n">
        <v>80</v>
      </c>
      <c r="P323" s="2"/>
      <c r="Q323" s="5" t="s">
        <v>2100</v>
      </c>
      <c r="R323" s="2" t="s">
        <v>2101</v>
      </c>
    </row>
    <row r="324" customFormat="false" ht="15.75" hidden="false" customHeight="false" outlineLevel="0" collapsed="false">
      <c r="A324" s="1" t="s">
        <v>2102</v>
      </c>
      <c r="B324" s="2" t="s">
        <v>19</v>
      </c>
      <c r="C324" s="3" t="s">
        <v>2103</v>
      </c>
      <c r="D324" s="2" t="s">
        <v>2104</v>
      </c>
      <c r="E324" s="4" t="n">
        <v>43904.63375</v>
      </c>
      <c r="F324" s="2"/>
      <c r="G324" s="2"/>
      <c r="H324" s="2" t="s">
        <v>765</v>
      </c>
      <c r="I324" s="2" t="s">
        <v>766</v>
      </c>
      <c r="J324" s="2" t="s">
        <v>24</v>
      </c>
      <c r="K324" s="2" t="s">
        <v>2105</v>
      </c>
      <c r="L324" s="2" t="s">
        <v>26</v>
      </c>
      <c r="M324" s="5" t="s">
        <v>27</v>
      </c>
      <c r="N324" s="2" t="n">
        <v>26</v>
      </c>
      <c r="O324" s="2" t="n">
        <v>80</v>
      </c>
      <c r="P324" s="2"/>
      <c r="Q324" s="5" t="s">
        <v>2106</v>
      </c>
      <c r="R324" s="2" t="s">
        <v>769</v>
      </c>
    </row>
    <row r="325" customFormat="false" ht="15.75" hidden="false" customHeight="false" outlineLevel="0" collapsed="false">
      <c r="A325" s="1" t="s">
        <v>2107</v>
      </c>
      <c r="B325" s="2" t="s">
        <v>19</v>
      </c>
      <c r="C325" s="3" t="s">
        <v>2108</v>
      </c>
      <c r="D325" s="2" t="s">
        <v>2109</v>
      </c>
      <c r="E325" s="4" t="n">
        <v>43904.6330555556</v>
      </c>
      <c r="F325" s="2"/>
      <c r="G325" s="2"/>
      <c r="H325" s="2" t="s">
        <v>2110</v>
      </c>
      <c r="I325" s="2" t="s">
        <v>2111</v>
      </c>
      <c r="J325" s="2" t="s">
        <v>24</v>
      </c>
      <c r="K325" s="2" t="s">
        <v>2112</v>
      </c>
      <c r="L325" s="2" t="s">
        <v>26</v>
      </c>
      <c r="M325" s="5" t="s">
        <v>27</v>
      </c>
      <c r="N325" s="2" t="n">
        <v>26</v>
      </c>
      <c r="O325" s="2" t="n">
        <v>80</v>
      </c>
      <c r="P325" s="2"/>
      <c r="Q325" s="5" t="s">
        <v>2113</v>
      </c>
      <c r="R325" s="2" t="s">
        <v>2114</v>
      </c>
    </row>
    <row r="326" customFormat="false" ht="15.75" hidden="false" customHeight="false" outlineLevel="0" collapsed="false">
      <c r="A326" s="1" t="s">
        <v>2115</v>
      </c>
      <c r="B326" s="2" t="s">
        <v>19</v>
      </c>
      <c r="C326" s="3" t="s">
        <v>2116</v>
      </c>
      <c r="D326" s="2" t="s">
        <v>2117</v>
      </c>
      <c r="E326" s="4" t="n">
        <v>43904.39875</v>
      </c>
      <c r="F326" s="2"/>
      <c r="G326" s="2"/>
      <c r="H326" s="2" t="s">
        <v>2118</v>
      </c>
      <c r="I326" s="2" t="s">
        <v>2119</v>
      </c>
      <c r="J326" s="2" t="s">
        <v>24</v>
      </c>
      <c r="K326" s="2" t="s">
        <v>2120</v>
      </c>
      <c r="L326" s="2" t="s">
        <v>26</v>
      </c>
      <c r="M326" s="5" t="s">
        <v>27</v>
      </c>
      <c r="N326" s="2" t="n">
        <v>26</v>
      </c>
      <c r="O326" s="2" t="n">
        <v>80</v>
      </c>
      <c r="P326" s="2"/>
      <c r="Q326" s="5" t="s">
        <v>2121</v>
      </c>
      <c r="R326" s="2" t="s">
        <v>2122</v>
      </c>
    </row>
    <row r="327" customFormat="false" ht="15.75" hidden="false" customHeight="false" outlineLevel="0" collapsed="false">
      <c r="A327" s="1" t="s">
        <v>2123</v>
      </c>
      <c r="B327" s="2" t="s">
        <v>19</v>
      </c>
      <c r="C327" s="3" t="s">
        <v>2124</v>
      </c>
      <c r="D327" s="2" t="s">
        <v>2125</v>
      </c>
      <c r="E327" s="4" t="n">
        <v>43904.3979976852</v>
      </c>
      <c r="F327" s="2"/>
      <c r="G327" s="2"/>
      <c r="H327" s="2" t="s">
        <v>1020</v>
      </c>
      <c r="I327" s="2" t="s">
        <v>1021</v>
      </c>
      <c r="J327" s="2" t="s">
        <v>24</v>
      </c>
      <c r="K327" s="2" t="s">
        <v>2126</v>
      </c>
      <c r="L327" s="2" t="s">
        <v>26</v>
      </c>
      <c r="M327" s="5" t="s">
        <v>27</v>
      </c>
      <c r="N327" s="2" t="n">
        <v>26</v>
      </c>
      <c r="O327" s="2" t="n">
        <v>80</v>
      </c>
      <c r="P327" s="2"/>
      <c r="Q327" s="5" t="s">
        <v>2127</v>
      </c>
      <c r="R327" s="2" t="s">
        <v>2128</v>
      </c>
    </row>
    <row r="328" customFormat="false" ht="15.75" hidden="false" customHeight="false" outlineLevel="0" collapsed="false">
      <c r="A328" s="1" t="s">
        <v>2129</v>
      </c>
      <c r="B328" s="2" t="s">
        <v>19</v>
      </c>
      <c r="C328" s="3" t="s">
        <v>2130</v>
      </c>
      <c r="D328" s="2" t="s">
        <v>2131</v>
      </c>
      <c r="E328" s="4" t="n">
        <v>43904.3964467593</v>
      </c>
      <c r="F328" s="2"/>
      <c r="G328" s="2"/>
      <c r="H328" s="2" t="s">
        <v>1514</v>
      </c>
      <c r="I328" s="2" t="s">
        <v>1515</v>
      </c>
      <c r="J328" s="2" t="s">
        <v>24</v>
      </c>
      <c r="K328" s="2" t="s">
        <v>2132</v>
      </c>
      <c r="L328" s="2" t="s">
        <v>26</v>
      </c>
      <c r="M328" s="5" t="s">
        <v>27</v>
      </c>
      <c r="N328" s="2" t="n">
        <v>26</v>
      </c>
      <c r="O328" s="2" t="n">
        <v>80</v>
      </c>
      <c r="P328" s="2"/>
      <c r="Q328" s="5" t="s">
        <v>2133</v>
      </c>
      <c r="R328" s="2" t="s">
        <v>1518</v>
      </c>
    </row>
    <row r="329" customFormat="false" ht="15.75" hidden="false" customHeight="false" outlineLevel="0" collapsed="false">
      <c r="A329" s="1" t="s">
        <v>2129</v>
      </c>
      <c r="B329" s="2" t="s">
        <v>19</v>
      </c>
      <c r="C329" s="3" t="s">
        <v>2130</v>
      </c>
      <c r="D329" s="2" t="s">
        <v>2131</v>
      </c>
      <c r="E329" s="4" t="n">
        <v>43904.3964467593</v>
      </c>
      <c r="F329" s="2"/>
      <c r="G329" s="2"/>
      <c r="H329" s="2" t="s">
        <v>1514</v>
      </c>
      <c r="I329" s="2" t="s">
        <v>1515</v>
      </c>
      <c r="J329" s="2" t="s">
        <v>24</v>
      </c>
      <c r="K329" s="2" t="s">
        <v>2132</v>
      </c>
      <c r="L329" s="2" t="s">
        <v>26</v>
      </c>
      <c r="M329" s="5" t="s">
        <v>27</v>
      </c>
      <c r="N329" s="2" t="n">
        <v>26</v>
      </c>
      <c r="O329" s="2" t="n">
        <v>80</v>
      </c>
      <c r="P329" s="2"/>
      <c r="Q329" s="5" t="s">
        <v>2133</v>
      </c>
      <c r="R329" s="2" t="s">
        <v>1518</v>
      </c>
    </row>
    <row r="330" customFormat="false" ht="15.75" hidden="false" customHeight="false" outlineLevel="0" collapsed="false">
      <c r="A330" s="7"/>
      <c r="B330" s="8"/>
      <c r="C330" s="9"/>
      <c r="D330" s="8"/>
      <c r="E330" s="10"/>
      <c r="F330" s="8"/>
      <c r="G330" s="8"/>
      <c r="H330" s="8"/>
      <c r="I330" s="8"/>
      <c r="J330" s="8"/>
      <c r="K330" s="8"/>
      <c r="L330" s="8"/>
      <c r="M330" s="8"/>
      <c r="N330" s="8"/>
      <c r="O330" s="8"/>
      <c r="P330" s="11"/>
      <c r="Q330" s="11"/>
      <c r="R330" s="8"/>
    </row>
  </sheetData>
  <hyperlinks>
    <hyperlink ref="M2" r:id="rId1" display="http://pbs.twimg.com/profile_images/1227576564033998850/rdtFSkA6_normal.jpg"/>
    <hyperlink ref="Q2" r:id="rId2" display="http://twitter.com/Ks47656475/statuses/1241574769809600512"/>
    <hyperlink ref="M3" r:id="rId3" display="http://pbs.twimg.com/profile_images/1227576564033998850/rdtFSkA6_normal.jpg"/>
    <hyperlink ref="Q3" r:id="rId4" display="http://twitter.com/Ks47656475/statuses/1241572057558761472"/>
    <hyperlink ref="M4" r:id="rId5" display="http://pbs.twimg.com/profile_images/1227576564033998850/rdtFSkA6_normal.jpg"/>
    <hyperlink ref="Q4" r:id="rId6" display="http://twitter.com/Ks47656475/statuses/1241566734055870467"/>
    <hyperlink ref="M5" r:id="rId7" display="http://pbs.twimg.com/profile_images/1227576564033998850/rdtFSkA6_normal.jpg"/>
    <hyperlink ref="Q5" r:id="rId8" display="http://twitter.com/Ks47656475/statuses/1241566247847944193"/>
    <hyperlink ref="M6" r:id="rId9" display="http://pbs.twimg.com/profile_images/1227576564033998850/rdtFSkA6_normal.jpg"/>
    <hyperlink ref="Q6" r:id="rId10" display="http://twitter.com/Ks47656475/statuses/1241565939382001664"/>
    <hyperlink ref="M7" r:id="rId11" display="http://pbs.twimg.com/profile_images/1227576564033998850/rdtFSkA6_normal.jpg"/>
    <hyperlink ref="Q7" r:id="rId12" display="http://twitter.com/Ks47656475/statuses/1241564862825803776"/>
    <hyperlink ref="M8" r:id="rId13" display="http://pbs.twimg.com/profile_images/1227576564033998850/rdtFSkA6_normal.jpg"/>
    <hyperlink ref="Q8" r:id="rId14" display="http://twitter.com/Ks47656475/statuses/1241564674149306369"/>
    <hyperlink ref="M9" r:id="rId15" display="http://pbs.twimg.com/profile_images/1227576564033998850/rdtFSkA6_normal.jpg"/>
    <hyperlink ref="Q9" r:id="rId16" display="http://twitter.com/Ks47656475/statuses/1241564434465804289"/>
    <hyperlink ref="M10" r:id="rId17" display="http://pbs.twimg.com/profile_images/1227576564033998850/rdtFSkA6_normal.jpg"/>
    <hyperlink ref="Q10" r:id="rId18" display="http://twitter.com/Ks47656475/statuses/1241563940309684225"/>
    <hyperlink ref="M11" r:id="rId19" display="http://pbs.twimg.com/profile_images/1227576564033998850/rdtFSkA6_normal.jpg"/>
    <hyperlink ref="Q11" r:id="rId20" display="http://twitter.com/Ks47656475/statuses/1241563092187783174"/>
    <hyperlink ref="M12" r:id="rId21" display="http://pbs.twimg.com/profile_images/1227576564033998850/rdtFSkA6_normal.jpg"/>
    <hyperlink ref="Q12" r:id="rId22" display="http://twitter.com/Ks47656475/statuses/1241562222456954880"/>
    <hyperlink ref="M13" r:id="rId23" display="http://pbs.twimg.com/profile_images/1227576564033998850/rdtFSkA6_normal.jpg"/>
    <hyperlink ref="Q13" r:id="rId24" display="http://twitter.com/Ks47656475/statuses/1241561264251441152"/>
    <hyperlink ref="M14" r:id="rId25" display="http://pbs.twimg.com/profile_images/1227576564033998850/rdtFSkA6_normal.jpg"/>
    <hyperlink ref="Q14" r:id="rId26" display="http://twitter.com/Ks47656475/statuses/1241561022151954433"/>
    <hyperlink ref="M15" r:id="rId27" display="http://pbs.twimg.com/profile_images/1227576564033998850/rdtFSkA6_normal.jpg"/>
    <hyperlink ref="Q15" r:id="rId28" display="http://twitter.com/Ks47656475/statuses/1241489946562658304"/>
    <hyperlink ref="M16" r:id="rId29" display="http://pbs.twimg.com/profile_images/1227576564033998850/rdtFSkA6_normal.jpg"/>
    <hyperlink ref="Q16" r:id="rId30" display="http://twitter.com/Ks47656475/statuses/1241486559578329096"/>
    <hyperlink ref="M17" r:id="rId31" display="http://pbs.twimg.com/profile_images/1227576564033998850/rdtFSkA6_normal.jpg"/>
    <hyperlink ref="Q17" r:id="rId32" display="http://twitter.com/Ks47656475/statuses/1241486139887964160"/>
    <hyperlink ref="M18" r:id="rId33" display="http://pbs.twimg.com/profile_images/1227576564033998850/rdtFSkA6_normal.jpg"/>
    <hyperlink ref="Q18" r:id="rId34" display="http://twitter.com/Ks47656475/statuses/1241471948825255945"/>
    <hyperlink ref="M19" r:id="rId35" display="http://pbs.twimg.com/profile_images/1227576564033998850/rdtFSkA6_normal.jpg"/>
    <hyperlink ref="Q19" r:id="rId36" display="http://twitter.com/Ks47656475/statuses/1241471687935381507"/>
    <hyperlink ref="M20" r:id="rId37" display="http://pbs.twimg.com/profile_images/1227576564033998850/rdtFSkA6_normal.jpg"/>
    <hyperlink ref="Q20" r:id="rId38" display="http://twitter.com/Ks47656475/statuses/1241471441360560142"/>
    <hyperlink ref="M21" r:id="rId39" display="http://pbs.twimg.com/profile_images/1227576564033998850/rdtFSkA6_normal.jpg"/>
    <hyperlink ref="Q21" r:id="rId40" display="http://twitter.com/Ks47656475/statuses/1241471046974406657"/>
    <hyperlink ref="M22" r:id="rId41" display="http://pbs.twimg.com/profile_images/1227576564033998850/rdtFSkA6_normal.jpg"/>
    <hyperlink ref="Q22" r:id="rId42" display="http://twitter.com/Ks47656475/statuses/1241470225721315331"/>
    <hyperlink ref="M23" r:id="rId43" display="http://pbs.twimg.com/profile_images/1227576564033998850/rdtFSkA6_normal.jpg"/>
    <hyperlink ref="Q23" r:id="rId44" display="http://twitter.com/Ks47656475/statuses/1241470142657318912"/>
    <hyperlink ref="M24" r:id="rId45" display="http://pbs.twimg.com/profile_images/1227576564033998850/rdtFSkA6_normal.jpg"/>
    <hyperlink ref="Q24" r:id="rId46" display="http://twitter.com/Ks47656475/statuses/1241470076865466370"/>
    <hyperlink ref="M25" r:id="rId47" display="http://pbs.twimg.com/profile_images/1227576564033998850/rdtFSkA6_normal.jpg"/>
    <hyperlink ref="Q25" r:id="rId48" display="http://twitter.com/Ks47656475/statuses/1241469936041709568"/>
    <hyperlink ref="M26" r:id="rId49" display="http://pbs.twimg.com/profile_images/1227576564033998850/rdtFSkA6_normal.jpg"/>
    <hyperlink ref="Q26" r:id="rId50" display="http://twitter.com/Ks47656475/statuses/1241469823575633920"/>
    <hyperlink ref="M27" r:id="rId51" display="http://pbs.twimg.com/profile_images/1227576564033998850/rdtFSkA6_normal.jpg"/>
    <hyperlink ref="Q27" r:id="rId52" display="http://twitter.com/Ks47656475/statuses/1241469587264331776"/>
    <hyperlink ref="M28" r:id="rId53" display="http://pbs.twimg.com/profile_images/1227576564033998850/rdtFSkA6_normal.jpg"/>
    <hyperlink ref="Q28" r:id="rId54" display="http://twitter.com/Ks47656475/statuses/1241469448055390208"/>
    <hyperlink ref="M29" r:id="rId55" display="http://pbs.twimg.com/profile_images/1227576564033998850/rdtFSkA6_normal.jpg"/>
    <hyperlink ref="Q29" r:id="rId56" display="http://twitter.com/Ks47656475/statuses/1241469011369562112"/>
    <hyperlink ref="M30" r:id="rId57" display="http://pbs.twimg.com/profile_images/1227576564033998850/rdtFSkA6_normal.jpg"/>
    <hyperlink ref="Q30" r:id="rId58" display="http://twitter.com/Ks47656475/statuses/1241454217753174016"/>
    <hyperlink ref="M31" r:id="rId59" display="http://pbs.twimg.com/profile_images/1227576564033998850/rdtFSkA6_normal.jpg"/>
    <hyperlink ref="Q31" r:id="rId60" display="http://twitter.com/Ks47656475/statuses/1241447409827360768"/>
    <hyperlink ref="M32" r:id="rId61" display="http://pbs.twimg.com/profile_images/1227576564033998850/rdtFSkA6_normal.jpg"/>
    <hyperlink ref="Q32" r:id="rId62" display="http://twitter.com/Ks47656475/statuses/1241446889914011648"/>
    <hyperlink ref="M33" r:id="rId63" display="http://pbs.twimg.com/profile_images/1227576564033998850/rdtFSkA6_normal.jpg"/>
    <hyperlink ref="Q33" r:id="rId64" display="http://twitter.com/Ks47656475/statuses/1241434529711128587"/>
    <hyperlink ref="M34" r:id="rId65" display="http://pbs.twimg.com/profile_images/1227576564033998850/rdtFSkA6_normal.jpg"/>
    <hyperlink ref="Q34" r:id="rId66" display="http://twitter.com/Ks47656475/statuses/1241428536935800838"/>
    <hyperlink ref="M35" r:id="rId67" display="http://pbs.twimg.com/profile_images/1227576564033998850/rdtFSkA6_normal.jpg"/>
    <hyperlink ref="Q35" r:id="rId68" display="http://twitter.com/Ks47656475/statuses/1241428362586992642"/>
    <hyperlink ref="M36" r:id="rId69" display="http://pbs.twimg.com/profile_images/1227576564033998850/rdtFSkA6_normal.jpg"/>
    <hyperlink ref="Q36" r:id="rId70" display="http://twitter.com/Ks47656475/statuses/1241428086723416065"/>
    <hyperlink ref="M37" r:id="rId71" display="http://pbs.twimg.com/profile_images/1227576564033998850/rdtFSkA6_normal.jpg"/>
    <hyperlink ref="Q37" r:id="rId72" display="http://twitter.com/Ks47656475/statuses/1241425845400539139"/>
    <hyperlink ref="M38" r:id="rId73" display="http://pbs.twimg.com/profile_images/1227576564033998850/rdtFSkA6_normal.jpg"/>
    <hyperlink ref="Q38" r:id="rId74" display="http://twitter.com/Ks47656475/statuses/1241422326970888192"/>
    <hyperlink ref="C39" r:id="rId75" display="https://t.co/mH5ByMGvKd"/>
    <hyperlink ref="M39" r:id="rId76" display="http://pbs.twimg.com/profile_images/1227576564033998850/rdtFSkA6_normal.jpg"/>
    <hyperlink ref="Q39" r:id="rId77" display="http://twitter.com/Ks47656475/statuses/1241420809970778112"/>
    <hyperlink ref="M40" r:id="rId78" display="http://pbs.twimg.com/profile_images/1227576564033998850/rdtFSkA6_normal.jpg"/>
    <hyperlink ref="Q40" r:id="rId79" display="http://twitter.com/Ks47656475/statuses/1241420108737712128"/>
    <hyperlink ref="M41" r:id="rId80" display="http://pbs.twimg.com/profile_images/1227576564033998850/rdtFSkA6_normal.jpg"/>
    <hyperlink ref="Q41" r:id="rId81" display="http://twitter.com/Ks47656475/statuses/1241419783930855425"/>
    <hyperlink ref="M42" r:id="rId82" display="http://pbs.twimg.com/profile_images/1227576564033998850/rdtFSkA6_normal.jpg"/>
    <hyperlink ref="Q42" r:id="rId83" display="http://twitter.com/Ks47656475/statuses/1241419597783478285"/>
    <hyperlink ref="M43" r:id="rId84" display="http://pbs.twimg.com/profile_images/1227576564033998850/rdtFSkA6_normal.jpg"/>
    <hyperlink ref="Q43" r:id="rId85" display="http://twitter.com/Ks47656475/statuses/1241418773413933066"/>
    <hyperlink ref="M44" r:id="rId86" display="http://pbs.twimg.com/profile_images/1227576564033998850/rdtFSkA6_normal.jpg"/>
    <hyperlink ref="Q44" r:id="rId87" display="http://twitter.com/Ks47656475/statuses/1241418666337611777"/>
    <hyperlink ref="M45" r:id="rId88" display="http://pbs.twimg.com/profile_images/1227576564033998850/rdtFSkA6_normal.jpg"/>
    <hyperlink ref="Q45" r:id="rId89" display="http://twitter.com/Ks47656475/statuses/1241417951917543424"/>
    <hyperlink ref="M46" r:id="rId90" display="http://pbs.twimg.com/profile_images/1227576564033998850/rdtFSkA6_normal.jpg"/>
    <hyperlink ref="Q46" r:id="rId91" display="http://twitter.com/Ks47656475/statuses/1241417575994662915"/>
    <hyperlink ref="M47" r:id="rId92" display="http://pbs.twimg.com/profile_images/1227576564033998850/rdtFSkA6_normal.jpg"/>
    <hyperlink ref="Q47" r:id="rId93" display="http://twitter.com/Ks47656475/statuses/1241417457384009728"/>
    <hyperlink ref="M48" r:id="rId94" display="http://pbs.twimg.com/profile_images/1227576564033998850/rdtFSkA6_normal.jpg"/>
    <hyperlink ref="Q48" r:id="rId95" display="http://twitter.com/Ks47656475/statuses/1241417307328520192"/>
    <hyperlink ref="M49" r:id="rId96" display="http://pbs.twimg.com/profile_images/1227576564033998850/rdtFSkA6_normal.jpg"/>
    <hyperlink ref="Q49" r:id="rId97" display="http://twitter.com/Ks47656475/statuses/1241416428844208130"/>
    <hyperlink ref="M50" r:id="rId98" display="http://pbs.twimg.com/profile_images/1227576564033998850/rdtFSkA6_normal.jpg"/>
    <hyperlink ref="Q50" r:id="rId99" display="http://twitter.com/Ks47656475/statuses/1241416178582634497"/>
    <hyperlink ref="M51" r:id="rId100" display="http://pbs.twimg.com/profile_images/1227576564033998850/rdtFSkA6_normal.jpg"/>
    <hyperlink ref="Q51" r:id="rId101" display="http://twitter.com/Ks47656475/statuses/1241411993153810432"/>
    <hyperlink ref="M52" r:id="rId102" display="http://pbs.twimg.com/profile_images/1227576564033998850/rdtFSkA6_normal.jpg"/>
    <hyperlink ref="Q52" r:id="rId103" display="http://twitter.com/Ks47656475/statuses/1241411675942719488"/>
    <hyperlink ref="M53" r:id="rId104" display="http://pbs.twimg.com/profile_images/1227576564033998850/rdtFSkA6_normal.jpg"/>
    <hyperlink ref="Q53" r:id="rId105" display="http://twitter.com/Ks47656475/statuses/1241411195472687104"/>
    <hyperlink ref="M54" r:id="rId106" display="http://pbs.twimg.com/profile_images/1227576564033998850/rdtFSkA6_normal.jpg"/>
    <hyperlink ref="Q54" r:id="rId107" display="http://twitter.com/Ks47656475/statuses/1241398092903206913"/>
    <hyperlink ref="M55" r:id="rId108" display="http://pbs.twimg.com/profile_images/1227576564033998850/rdtFSkA6_normal.jpg"/>
    <hyperlink ref="Q55" r:id="rId109" display="http://twitter.com/Ks47656475/statuses/1241392587325485058"/>
    <hyperlink ref="M56" r:id="rId110" display="http://pbs.twimg.com/profile_images/1227576564033998850/rdtFSkA6_normal.jpg"/>
    <hyperlink ref="Q56" r:id="rId111" display="http://twitter.com/Ks47656475/statuses/1241297908709748736"/>
    <hyperlink ref="M57" r:id="rId112" display="http://pbs.twimg.com/profile_images/1227576564033998850/rdtFSkA6_normal.jpg"/>
    <hyperlink ref="Q57" r:id="rId113" display="http://twitter.com/Ks47656475/statuses/1241297782268260353"/>
    <hyperlink ref="M58" r:id="rId114" display="http://pbs.twimg.com/profile_images/1227576564033998850/rdtFSkA6_normal.jpg"/>
    <hyperlink ref="Q58" r:id="rId115" display="http://twitter.com/Ks47656475/statuses/1241296311221018625"/>
    <hyperlink ref="M59" r:id="rId116" display="http://pbs.twimg.com/profile_images/1227576564033998850/rdtFSkA6_normal.jpg"/>
    <hyperlink ref="Q59" r:id="rId117" display="http://twitter.com/Ks47656475/statuses/1241295944374611969"/>
    <hyperlink ref="M60" r:id="rId118" display="http://pbs.twimg.com/profile_images/1227576564033998850/rdtFSkA6_normal.jpg"/>
    <hyperlink ref="Q60" r:id="rId119" display="http://twitter.com/Ks47656475/statuses/1241294886554333187"/>
    <hyperlink ref="M61" r:id="rId120" display="http://pbs.twimg.com/profile_images/1227576564033998850/rdtFSkA6_normal.jpg"/>
    <hyperlink ref="Q61" r:id="rId121" display="http://twitter.com/Ks47656475/statuses/1241289307475914752"/>
    <hyperlink ref="M62" r:id="rId122" display="http://pbs.twimg.com/profile_images/1227576564033998850/rdtFSkA6_normal.jpg"/>
    <hyperlink ref="Q62" r:id="rId123" display="http://twitter.com/Ks47656475/statuses/1241287670720069632"/>
    <hyperlink ref="M63" r:id="rId124" display="http://pbs.twimg.com/profile_images/1227576564033998850/rdtFSkA6_normal.jpg"/>
    <hyperlink ref="Q63" r:id="rId125" display="http://twitter.com/Ks47656475/statuses/1241283821317820416"/>
    <hyperlink ref="M64" r:id="rId126" display="http://pbs.twimg.com/profile_images/1227576564033998850/rdtFSkA6_normal.jpg"/>
    <hyperlink ref="Q64" r:id="rId127" display="http://twitter.com/Ks47656475/statuses/1241283675762896896"/>
    <hyperlink ref="M65" r:id="rId128" display="http://pbs.twimg.com/profile_images/1227576564033998850/rdtFSkA6_normal.jpg"/>
    <hyperlink ref="Q65" r:id="rId129" display="http://twitter.com/Ks47656475/statuses/1241264069463678978"/>
    <hyperlink ref="M66" r:id="rId130" display="http://pbs.twimg.com/profile_images/1227576564033998850/rdtFSkA6_normal.jpg"/>
    <hyperlink ref="Q66" r:id="rId131" display="http://twitter.com/Ks47656475/statuses/1241263695214399488"/>
    <hyperlink ref="M67" r:id="rId132" display="http://pbs.twimg.com/profile_images/1227576564033998850/rdtFSkA6_normal.jpg"/>
    <hyperlink ref="Q67" r:id="rId133" display="http://twitter.com/Ks47656475/statuses/1241108780571656193"/>
    <hyperlink ref="M68" r:id="rId134" display="http://pbs.twimg.com/profile_images/1227576564033998850/rdtFSkA6_normal.jpg"/>
    <hyperlink ref="Q68" r:id="rId135" display="http://twitter.com/Ks47656475/statuses/1241108272251375622"/>
    <hyperlink ref="M69" r:id="rId136" display="http://pbs.twimg.com/profile_images/1227576564033998850/rdtFSkA6_normal.jpg"/>
    <hyperlink ref="Q69" r:id="rId137" display="http://twitter.com/Ks47656475/statuses/1241101373174882305"/>
    <hyperlink ref="M70" r:id="rId138" display="http://pbs.twimg.com/profile_images/1227576564033998850/rdtFSkA6_normal.jpg"/>
    <hyperlink ref="Q70" r:id="rId139" display="http://twitter.com/Ks47656475/statuses/1241100672805883906"/>
    <hyperlink ref="M71" r:id="rId140" display="http://pbs.twimg.com/profile_images/1227576564033998850/rdtFSkA6_normal.jpg"/>
    <hyperlink ref="Q71" r:id="rId141" display="http://twitter.com/Ks47656475/statuses/1241100544560824329"/>
    <hyperlink ref="M72" r:id="rId142" display="http://pbs.twimg.com/profile_images/1227576564033998850/rdtFSkA6_normal.jpg"/>
    <hyperlink ref="Q72" r:id="rId143" display="http://twitter.com/Ks47656475/statuses/1241096002628616192"/>
    <hyperlink ref="M73" r:id="rId144" display="http://pbs.twimg.com/profile_images/1227576564033998850/rdtFSkA6_normal.jpg"/>
    <hyperlink ref="Q73" r:id="rId145" display="http://twitter.com/Ks47656475/statuses/1241095288380633093"/>
    <hyperlink ref="M74" r:id="rId146" display="http://pbs.twimg.com/profile_images/1227576564033998850/rdtFSkA6_normal.jpg"/>
    <hyperlink ref="Q74" r:id="rId147" display="http://twitter.com/Ks47656475/statuses/1241091927447126016"/>
    <hyperlink ref="M75" r:id="rId148" display="http://pbs.twimg.com/profile_images/1227576564033998850/rdtFSkA6_normal.jpg"/>
    <hyperlink ref="Q75" r:id="rId149" display="http://twitter.com/Ks47656475/statuses/1241091677122633728"/>
    <hyperlink ref="M76" r:id="rId150" display="http://pbs.twimg.com/profile_images/1227576564033998850/rdtFSkA6_normal.jpg"/>
    <hyperlink ref="Q76" r:id="rId151" display="http://twitter.com/Ks47656475/statuses/1241091597359632385"/>
    <hyperlink ref="M77" r:id="rId152" display="http://pbs.twimg.com/profile_images/1227576564033998850/rdtFSkA6_normal.jpg"/>
    <hyperlink ref="Q77" r:id="rId153" display="http://twitter.com/Ks47656475/statuses/1241091508054491136"/>
    <hyperlink ref="M78" r:id="rId154" display="http://pbs.twimg.com/profile_images/1227576564033998850/rdtFSkA6_normal.jpg"/>
    <hyperlink ref="Q78" r:id="rId155" display="http://twitter.com/Ks47656475/statuses/1241091275882934272"/>
    <hyperlink ref="M79" r:id="rId156" display="http://pbs.twimg.com/profile_images/1227576564033998850/rdtFSkA6_normal.jpg"/>
    <hyperlink ref="Q79" r:id="rId157" display="http://twitter.com/Ks47656475/statuses/1241091082420727810"/>
    <hyperlink ref="M80" r:id="rId158" display="http://pbs.twimg.com/profile_images/1227576564033998850/rdtFSkA6_normal.jpg"/>
    <hyperlink ref="Q80" r:id="rId159" display="http://twitter.com/Ks47656475/statuses/1241090976699088900"/>
    <hyperlink ref="M81" r:id="rId160" display="http://pbs.twimg.com/profile_images/1227576564033998850/rdtFSkA6_normal.jpg"/>
    <hyperlink ref="Q81" r:id="rId161" display="http://twitter.com/Ks47656475/statuses/1241090830728867840"/>
    <hyperlink ref="M82" r:id="rId162" display="http://pbs.twimg.com/profile_images/1227576564033998850/rdtFSkA6_normal.jpg"/>
    <hyperlink ref="Q82" r:id="rId163" display="http://twitter.com/Ks47656475/statuses/1241073949682872320"/>
    <hyperlink ref="M83" r:id="rId164" display="http://pbs.twimg.com/profile_images/1227576564033998850/rdtFSkA6_normal.jpg"/>
    <hyperlink ref="Q83" r:id="rId165" display="http://twitter.com/Ks47656475/statuses/1241073369442852865"/>
    <hyperlink ref="M84" r:id="rId166" display="http://pbs.twimg.com/profile_images/1227576564033998850/rdtFSkA6_normal.jpg"/>
    <hyperlink ref="Q84" r:id="rId167" display="http://twitter.com/Ks47656475/statuses/1241066992318152706"/>
    <hyperlink ref="M85" r:id="rId168" display="http://pbs.twimg.com/profile_images/1227576564033998850/rdtFSkA6_normal.jpg"/>
    <hyperlink ref="Q85" r:id="rId169" display="http://twitter.com/Ks47656475/statuses/1241066419439222790"/>
    <hyperlink ref="M86" r:id="rId170" display="http://pbs.twimg.com/profile_images/1227576564033998850/rdtFSkA6_normal.jpg"/>
    <hyperlink ref="Q86" r:id="rId171" display="http://twitter.com/Ks47656475/statuses/1241065096950022145"/>
    <hyperlink ref="M87" r:id="rId172" display="http://pbs.twimg.com/profile_images/1227576564033998850/rdtFSkA6_normal.jpg"/>
    <hyperlink ref="Q87" r:id="rId173" display="http://twitter.com/Ks47656475/statuses/1241021526423547905"/>
    <hyperlink ref="M88" r:id="rId174" display="http://pbs.twimg.com/profile_images/1227576564033998850/rdtFSkA6_normal.jpg"/>
    <hyperlink ref="Q88" r:id="rId175" display="http://twitter.com/Ks47656475/statuses/1240995707898773506"/>
    <hyperlink ref="M89" r:id="rId176" display="http://pbs.twimg.com/profile_images/1227576564033998850/rdtFSkA6_normal.jpg"/>
    <hyperlink ref="Q89" r:id="rId177" display="http://twitter.com/Ks47656475/statuses/1240979819409682433"/>
    <hyperlink ref="M90" r:id="rId178" display="http://pbs.twimg.com/profile_images/1227576564033998850/rdtFSkA6_normal.jpg"/>
    <hyperlink ref="Q90" r:id="rId179" display="http://twitter.com/Ks47656475/statuses/1240968111563714562"/>
    <hyperlink ref="M91" r:id="rId180" display="http://pbs.twimg.com/profile_images/1227576564033998850/rdtFSkA6_normal.jpg"/>
    <hyperlink ref="Q91" r:id="rId181" display="http://twitter.com/Ks47656475/statuses/1240967477280083969"/>
    <hyperlink ref="M92" r:id="rId182" display="http://pbs.twimg.com/profile_images/1227576564033998850/rdtFSkA6_normal.jpg"/>
    <hyperlink ref="Q92" r:id="rId183" display="http://twitter.com/Ks47656475/statuses/1240959664021483522"/>
    <hyperlink ref="M93" r:id="rId184" display="http://pbs.twimg.com/profile_images/1227576564033998850/rdtFSkA6_normal.jpg"/>
    <hyperlink ref="Q93" r:id="rId185" display="http://twitter.com/Ks47656475/statuses/1240915451150032896"/>
    <hyperlink ref="M94" r:id="rId186" display="http://pbs.twimg.com/profile_images/1227576564033998850/rdtFSkA6_normal.jpg"/>
    <hyperlink ref="Q94" r:id="rId187" display="http://twitter.com/Ks47656475/statuses/1240909538259329025"/>
    <hyperlink ref="M95" r:id="rId188" display="http://pbs.twimg.com/profile_images/1227576564033998850/rdtFSkA6_normal.jpg"/>
    <hyperlink ref="Q95" r:id="rId189" display="http://twitter.com/Ks47656475/statuses/1240907888169713664"/>
    <hyperlink ref="M96" r:id="rId190" display="http://pbs.twimg.com/profile_images/1227576564033998850/rdtFSkA6_normal.jpg"/>
    <hyperlink ref="Q96" r:id="rId191" display="http://twitter.com/Ks47656475/statuses/1240907792564846592"/>
    <hyperlink ref="M97" r:id="rId192" display="http://pbs.twimg.com/profile_images/1227576564033998850/rdtFSkA6_normal.jpg"/>
    <hyperlink ref="Q97" r:id="rId193" display="http://twitter.com/Ks47656475/statuses/1240907728551383042"/>
    <hyperlink ref="M98" r:id="rId194" display="http://pbs.twimg.com/profile_images/1227576564033998850/rdtFSkA6_normal.jpg"/>
    <hyperlink ref="Q98" r:id="rId195" display="http://twitter.com/Ks47656475/statuses/1240907540537450499"/>
    <hyperlink ref="M99" r:id="rId196" display="http://pbs.twimg.com/profile_images/1227576564033998850/rdtFSkA6_normal.jpg"/>
    <hyperlink ref="Q99" r:id="rId197" display="http://twitter.com/Ks47656475/statuses/1240897138378379266"/>
    <hyperlink ref="M100" r:id="rId198" display="http://pbs.twimg.com/profile_images/1227576564033998850/rdtFSkA6_normal.jpg"/>
    <hyperlink ref="Q100" r:id="rId199" display="http://twitter.com/Ks47656475/statuses/1240896593282445314"/>
    <hyperlink ref="M101" r:id="rId200" display="http://pbs.twimg.com/profile_images/1227576564033998850/rdtFSkA6_normal.jpg"/>
    <hyperlink ref="Q101" r:id="rId201" display="http://twitter.com/Ks47656475/statuses/1240896432598630401"/>
    <hyperlink ref="M102" r:id="rId202" display="http://pbs.twimg.com/profile_images/1227576564033998850/rdtFSkA6_normal.jpg"/>
    <hyperlink ref="Q102" r:id="rId203" display="http://twitter.com/Ks47656475/statuses/1240895482861322240"/>
    <hyperlink ref="M103" r:id="rId204" display="http://pbs.twimg.com/profile_images/1227576564033998850/rdtFSkA6_normal.jpg"/>
    <hyperlink ref="Q103" r:id="rId205" display="http://twitter.com/Ks47656475/statuses/1240862784390299649"/>
    <hyperlink ref="M104" r:id="rId206" display="http://pbs.twimg.com/profile_images/1227576564033998850/rdtFSkA6_normal.jpg"/>
    <hyperlink ref="Q104" r:id="rId207" display="http://twitter.com/Ks47656475/statuses/1240862000823119872"/>
    <hyperlink ref="M105" r:id="rId208" display="http://pbs.twimg.com/profile_images/1227576564033998850/rdtFSkA6_normal.jpg"/>
    <hyperlink ref="Q105" r:id="rId209" display="http://twitter.com/Ks47656475/statuses/1240861837605945345"/>
    <hyperlink ref="M106" r:id="rId210" display="http://pbs.twimg.com/profile_images/1227576564033998850/rdtFSkA6_normal.jpg"/>
    <hyperlink ref="Q106" r:id="rId211" display="http://twitter.com/Ks47656475/statuses/1240861795004354563"/>
    <hyperlink ref="M107" r:id="rId212" display="http://pbs.twimg.com/profile_images/1227576564033998850/rdtFSkA6_normal.jpg"/>
    <hyperlink ref="Q107" r:id="rId213" display="http://twitter.com/Ks47656475/statuses/1240861469513846792"/>
    <hyperlink ref="M108" r:id="rId214" display="http://pbs.twimg.com/profile_images/1227576564033998850/rdtFSkA6_normal.jpg"/>
    <hyperlink ref="Q108" r:id="rId215" display="http://twitter.com/Ks47656475/statuses/1240861040923086849"/>
    <hyperlink ref="M109" r:id="rId216" display="http://pbs.twimg.com/profile_images/1227576564033998850/rdtFSkA6_normal.jpg"/>
    <hyperlink ref="Q109" r:id="rId217" display="http://twitter.com/Ks47656475/statuses/1240851599242809344"/>
    <hyperlink ref="M110" r:id="rId218" display="http://pbs.twimg.com/profile_images/1227576564033998850/rdtFSkA6_normal.jpg"/>
    <hyperlink ref="Q110" r:id="rId219" display="http://twitter.com/Ks47656475/statuses/1240749660542730240"/>
    <hyperlink ref="M111" r:id="rId220" display="http://pbs.twimg.com/profile_images/1227576564033998850/rdtFSkA6_normal.jpg"/>
    <hyperlink ref="Q111" r:id="rId221" display="http://twitter.com/Ks47656475/statuses/1240749401716469769"/>
    <hyperlink ref="M112" r:id="rId222" display="http://pbs.twimg.com/profile_images/1227576564033998850/rdtFSkA6_normal.jpg"/>
    <hyperlink ref="Q112" r:id="rId223" display="http://twitter.com/Ks47656475/statuses/1240745616990449676"/>
    <hyperlink ref="M113" r:id="rId224" display="http://pbs.twimg.com/profile_images/1227576564033998850/rdtFSkA6_normal.jpg"/>
    <hyperlink ref="Q113" r:id="rId225" display="http://twitter.com/Ks47656475/statuses/1240745520353685518"/>
    <hyperlink ref="M114" r:id="rId226" display="http://pbs.twimg.com/profile_images/1227576564033998850/rdtFSkA6_normal.jpg"/>
    <hyperlink ref="Q114" r:id="rId227" display="http://twitter.com/Ks47656475/statuses/1240745433741307928"/>
    <hyperlink ref="M115" r:id="rId228" display="http://pbs.twimg.com/profile_images/1227576564033998850/rdtFSkA6_normal.jpg"/>
    <hyperlink ref="Q115" r:id="rId229" display="http://twitter.com/Ks47656475/statuses/1240744869477396504"/>
    <hyperlink ref="M116" r:id="rId230" display="http://pbs.twimg.com/profile_images/1227576564033998850/rdtFSkA6_normal.jpg"/>
    <hyperlink ref="Q116" r:id="rId231" display="http://twitter.com/Ks47656475/statuses/1240743847518449673"/>
    <hyperlink ref="M117" r:id="rId232" display="http://pbs.twimg.com/profile_images/1227576564033998850/rdtFSkA6_normal.jpg"/>
    <hyperlink ref="Q117" r:id="rId233" display="http://twitter.com/Ks47656475/statuses/1240743335163318278"/>
    <hyperlink ref="M118" r:id="rId234" display="http://pbs.twimg.com/profile_images/1227576564033998850/rdtFSkA6_normal.jpg"/>
    <hyperlink ref="Q118" r:id="rId235" display="http://twitter.com/Ks47656475/statuses/1240742470243233796"/>
    <hyperlink ref="M119" r:id="rId236" display="http://pbs.twimg.com/profile_images/1227576564033998850/rdtFSkA6_normal.jpg"/>
    <hyperlink ref="Q119" r:id="rId237" display="http://twitter.com/Ks47656475/statuses/1240741771614789632"/>
    <hyperlink ref="M120" r:id="rId238" display="http://pbs.twimg.com/profile_images/1227576564033998850/rdtFSkA6_normal.jpg"/>
    <hyperlink ref="Q120" r:id="rId239" display="http://twitter.com/Ks47656475/statuses/1240737122723794944"/>
    <hyperlink ref="M121" r:id="rId240" display="http://pbs.twimg.com/profile_images/1227576564033998850/rdtFSkA6_normal.jpg"/>
    <hyperlink ref="Q121" r:id="rId241" display="http://twitter.com/Ks47656475/statuses/1240734035162345473"/>
    <hyperlink ref="M122" r:id="rId242" display="http://pbs.twimg.com/profile_images/1227576564033998850/rdtFSkA6_normal.jpg"/>
    <hyperlink ref="Q122" r:id="rId243" display="http://twitter.com/Ks47656475/statuses/1240731016316289024"/>
    <hyperlink ref="M123" r:id="rId244" display="http://pbs.twimg.com/profile_images/1227576564033998850/rdtFSkA6_normal.jpg"/>
    <hyperlink ref="Q123" r:id="rId245" display="http://twitter.com/Ks47656475/statuses/1240728329285746691"/>
    <hyperlink ref="M124" r:id="rId246" display="http://pbs.twimg.com/profile_images/1227576564033998850/rdtFSkA6_normal.jpg"/>
    <hyperlink ref="Q124" r:id="rId247" display="http://twitter.com/Ks47656475/statuses/1240725887336808449"/>
    <hyperlink ref="M125" r:id="rId248" display="http://pbs.twimg.com/profile_images/1227576564033998850/rdtFSkA6_normal.jpg"/>
    <hyperlink ref="Q125" r:id="rId249" display="http://twitter.com/Ks47656475/statuses/1240719208889159681"/>
    <hyperlink ref="M126" r:id="rId250" display="http://pbs.twimg.com/profile_images/1227576564033998850/rdtFSkA6_normal.jpg"/>
    <hyperlink ref="Q126" r:id="rId251" display="http://twitter.com/Ks47656475/statuses/1240718047956160512"/>
    <hyperlink ref="M127" r:id="rId252" display="http://pbs.twimg.com/profile_images/1227576564033998850/rdtFSkA6_normal.jpg"/>
    <hyperlink ref="Q127" r:id="rId253" display="http://twitter.com/Ks47656475/statuses/1240715433541537795"/>
    <hyperlink ref="M128" r:id="rId254" display="http://pbs.twimg.com/profile_images/1227576564033998850/rdtFSkA6_normal.jpg"/>
    <hyperlink ref="Q128" r:id="rId255" display="http://twitter.com/Ks47656475/statuses/1240711579227676673"/>
    <hyperlink ref="M129" r:id="rId256" display="http://pbs.twimg.com/profile_images/1227576564033998850/rdtFSkA6_normal.jpg"/>
    <hyperlink ref="Q129" r:id="rId257" display="http://twitter.com/Ks47656475/statuses/1240710735790923777"/>
    <hyperlink ref="M130" r:id="rId258" display="http://pbs.twimg.com/profile_images/1227576564033998850/rdtFSkA6_normal.jpg"/>
    <hyperlink ref="Q130" r:id="rId259" display="http://twitter.com/Ks47656475/statuses/1240693849493622790"/>
    <hyperlink ref="M131" r:id="rId260" display="http://pbs.twimg.com/profile_images/1227576564033998850/rdtFSkA6_normal.jpg"/>
    <hyperlink ref="Q131" r:id="rId261" display="http://twitter.com/Ks47656475/statuses/1240688918896332800"/>
    <hyperlink ref="M132" r:id="rId262" display="http://pbs.twimg.com/profile_images/1227576564033998850/rdtFSkA6_normal.jpg"/>
    <hyperlink ref="Q132" r:id="rId263" display="http://twitter.com/Ks47656475/statuses/1240672302909579265"/>
    <hyperlink ref="M133" r:id="rId264" display="http://pbs.twimg.com/profile_images/1227576564033998850/rdtFSkA6_normal.jpg"/>
    <hyperlink ref="Q133" r:id="rId265" display="http://twitter.com/Ks47656475/statuses/1240670793341775872"/>
    <hyperlink ref="M134" r:id="rId266" display="http://pbs.twimg.com/profile_images/1227576564033998850/rdtFSkA6_normal.jpg"/>
    <hyperlink ref="Q134" r:id="rId267" display="http://twitter.com/Ks47656475/statuses/1240652545661579267"/>
    <hyperlink ref="M135" r:id="rId268" display="http://pbs.twimg.com/profile_images/1227576564033998850/rdtFSkA6_normal.jpg"/>
    <hyperlink ref="Q135" r:id="rId269" display="http://twitter.com/Ks47656475/statuses/1240649829249945603"/>
    <hyperlink ref="M136" r:id="rId270" display="http://pbs.twimg.com/profile_images/1227576564033998850/rdtFSkA6_normal.jpg"/>
    <hyperlink ref="Q136" r:id="rId271" display="http://twitter.com/Ks47656475/statuses/1240649389632368640"/>
    <hyperlink ref="M137" r:id="rId272" display="http://pbs.twimg.com/profile_images/1227576564033998850/rdtFSkA6_normal.jpg"/>
    <hyperlink ref="Q137" r:id="rId273" display="http://twitter.com/Ks47656475/statuses/1240649228571086848"/>
    <hyperlink ref="M138" r:id="rId274" display="http://pbs.twimg.com/profile_images/1227576564033998850/rdtFSkA6_normal.jpg"/>
    <hyperlink ref="Q138" r:id="rId275" display="http://twitter.com/Ks47656475/statuses/1240626510282870784"/>
    <hyperlink ref="M139" r:id="rId276" display="http://pbs.twimg.com/profile_images/1227576564033998850/rdtFSkA6_normal.jpg"/>
    <hyperlink ref="Q139" r:id="rId277" display="http://twitter.com/Ks47656475/statuses/1240593551899140097"/>
    <hyperlink ref="M140" r:id="rId278" display="http://pbs.twimg.com/profile_images/1227576564033998850/rdtFSkA6_normal.jpg"/>
    <hyperlink ref="Q140" r:id="rId279" display="http://twitter.com/Ks47656475/statuses/1240589551313264640"/>
    <hyperlink ref="M141" r:id="rId280" display="http://pbs.twimg.com/profile_images/1227576564033998850/rdtFSkA6_normal.jpg"/>
    <hyperlink ref="Q141" r:id="rId281" display="http://twitter.com/Ks47656475/statuses/1240579898747559944"/>
    <hyperlink ref="M142" r:id="rId282" display="http://pbs.twimg.com/profile_images/1227576564033998850/rdtFSkA6_normal.jpg"/>
    <hyperlink ref="Q142" r:id="rId283" display="http://twitter.com/Ks47656475/statuses/1240578297622417409"/>
    <hyperlink ref="M143" r:id="rId284" display="http://pbs.twimg.com/profile_images/1227576564033998850/rdtFSkA6_normal.jpg"/>
    <hyperlink ref="Q143" r:id="rId285" display="http://twitter.com/Ks47656475/statuses/1240571050078896129"/>
    <hyperlink ref="M144" r:id="rId286" display="http://pbs.twimg.com/profile_images/1227576564033998850/rdtFSkA6_normal.jpg"/>
    <hyperlink ref="Q144" r:id="rId287" display="http://twitter.com/Ks47656475/statuses/1240490180546609152"/>
    <hyperlink ref="M145" r:id="rId288" display="http://pbs.twimg.com/profile_images/1227576564033998850/rdtFSkA6_normal.jpg"/>
    <hyperlink ref="Q145" r:id="rId289" display="http://twitter.com/Ks47656475/statuses/1240489140774408193"/>
    <hyperlink ref="M146" r:id="rId290" display="http://pbs.twimg.com/profile_images/1227576564033998850/rdtFSkA6_normal.jpg"/>
    <hyperlink ref="Q146" r:id="rId291" display="http://twitter.com/Ks47656475/statuses/1240488250810261504"/>
    <hyperlink ref="M147" r:id="rId292" display="http://pbs.twimg.com/profile_images/1227576564033998850/rdtFSkA6_normal.jpg"/>
    <hyperlink ref="Q147" r:id="rId293" display="http://twitter.com/Ks47656475/statuses/1240486494625828864"/>
    <hyperlink ref="M148" r:id="rId294" display="http://pbs.twimg.com/profile_images/1227576564033998850/rdtFSkA6_normal.jpg"/>
    <hyperlink ref="Q148" r:id="rId295" display="http://twitter.com/Ks47656475/statuses/1240486301331308546"/>
    <hyperlink ref="M149" r:id="rId296" display="http://pbs.twimg.com/profile_images/1227576564033998850/rdtFSkA6_normal.jpg"/>
    <hyperlink ref="Q149" r:id="rId297" display="http://twitter.com/Ks47656475/statuses/1240485807057764353"/>
    <hyperlink ref="M150" r:id="rId298" display="http://pbs.twimg.com/profile_images/1227576564033998850/rdtFSkA6_normal.jpg"/>
    <hyperlink ref="Q150" r:id="rId299" display="http://twitter.com/Ks47656475/statuses/1240485353523417088"/>
    <hyperlink ref="M151" r:id="rId300" display="http://pbs.twimg.com/profile_images/1227576564033998850/rdtFSkA6_normal.jpg"/>
    <hyperlink ref="Q151" r:id="rId301" display="http://twitter.com/Ks47656475/statuses/1240314844538122241"/>
    <hyperlink ref="M152" r:id="rId302" display="http://pbs.twimg.com/profile_images/1227576564033998850/rdtFSkA6_normal.jpg"/>
    <hyperlink ref="Q152" r:id="rId303" display="http://twitter.com/Ks47656475/statuses/1240314629705924608"/>
    <hyperlink ref="M153" r:id="rId304" display="http://pbs.twimg.com/profile_images/1227576564033998850/rdtFSkA6_normal.jpg"/>
    <hyperlink ref="Q153" r:id="rId305" display="http://twitter.com/Ks47656475/statuses/1240313953206624256"/>
    <hyperlink ref="M154" r:id="rId306" display="http://pbs.twimg.com/profile_images/1227576564033998850/rdtFSkA6_normal.jpg"/>
    <hyperlink ref="Q154" r:id="rId307" display="http://twitter.com/Ks47656475/statuses/1240294912794517504"/>
    <hyperlink ref="M155" r:id="rId308" display="http://pbs.twimg.com/profile_images/1227576564033998850/rdtFSkA6_normal.jpg"/>
    <hyperlink ref="Q155" r:id="rId309" display="http://twitter.com/Ks47656475/statuses/1240294657277468680"/>
    <hyperlink ref="M156" r:id="rId310" display="http://pbs.twimg.com/profile_images/1227576564033998850/rdtFSkA6_normal.jpg"/>
    <hyperlink ref="Q156" r:id="rId311" display="http://twitter.com/Ks47656475/statuses/1240275022712836096"/>
    <hyperlink ref="M157" r:id="rId312" display="http://pbs.twimg.com/profile_images/1227576564033998850/rdtFSkA6_normal.jpg"/>
    <hyperlink ref="Q157" r:id="rId313" display="http://twitter.com/Ks47656475/statuses/1240257234568974337"/>
    <hyperlink ref="M158" r:id="rId314" display="http://pbs.twimg.com/profile_images/1227576564033998850/rdtFSkA6_normal.jpg"/>
    <hyperlink ref="Q158" r:id="rId315" display="http://twitter.com/Ks47656475/statuses/1240256660171603969"/>
    <hyperlink ref="M159" r:id="rId316" display="http://pbs.twimg.com/profile_images/1227576564033998850/rdtFSkA6_normal.jpg"/>
    <hyperlink ref="Q159" r:id="rId317" display="http://twitter.com/Ks47656475/statuses/1240250788724854785"/>
    <hyperlink ref="M160" r:id="rId318" display="http://pbs.twimg.com/profile_images/1227576564033998850/rdtFSkA6_normal.jpg"/>
    <hyperlink ref="Q160" r:id="rId319" display="http://twitter.com/Ks47656475/statuses/1240250677403758592"/>
    <hyperlink ref="M161" r:id="rId320" display="http://pbs.twimg.com/profile_images/1227576564033998850/rdtFSkA6_normal.jpg"/>
    <hyperlink ref="Q161" r:id="rId321" display="http://twitter.com/Ks47656475/statuses/1240250523158228993"/>
    <hyperlink ref="M162" r:id="rId322" display="http://pbs.twimg.com/profile_images/1227576564033998850/rdtFSkA6_normal.jpg"/>
    <hyperlink ref="Q162" r:id="rId323" display="http://twitter.com/Ks47656475/statuses/1240249909741326340"/>
    <hyperlink ref="M163" r:id="rId324" display="http://pbs.twimg.com/profile_images/1227576564033998850/rdtFSkA6_normal.jpg"/>
    <hyperlink ref="Q163" r:id="rId325" display="http://twitter.com/Ks47656475/statuses/1240249513144651776"/>
    <hyperlink ref="M164" r:id="rId326" display="http://pbs.twimg.com/profile_images/1227576564033998850/rdtFSkA6_normal.jpg"/>
    <hyperlink ref="Q164" r:id="rId327" display="http://twitter.com/Ks47656475/statuses/1240249329631334401"/>
    <hyperlink ref="M165" r:id="rId328" display="http://pbs.twimg.com/profile_images/1227576564033998850/rdtFSkA6_normal.jpg"/>
    <hyperlink ref="Q165" r:id="rId329" display="http://twitter.com/Ks47656475/statuses/1240248135190020096"/>
    <hyperlink ref="M166" r:id="rId330" display="http://pbs.twimg.com/profile_images/1227576564033998850/rdtFSkA6_normal.jpg"/>
    <hyperlink ref="Q166" r:id="rId331" display="http://twitter.com/Ks47656475/statuses/1240247753739046912"/>
    <hyperlink ref="M167" r:id="rId332" display="http://pbs.twimg.com/profile_images/1227576564033998850/rdtFSkA6_normal.jpg"/>
    <hyperlink ref="Q167" r:id="rId333" display="http://twitter.com/Ks47656475/statuses/1240247419721392129"/>
    <hyperlink ref="M168" r:id="rId334" display="http://pbs.twimg.com/profile_images/1227576564033998850/rdtFSkA6_normal.jpg"/>
    <hyperlink ref="Q168" r:id="rId335" display="http://twitter.com/Ks47656475/statuses/1240239973233766401"/>
    <hyperlink ref="M169" r:id="rId336" display="http://pbs.twimg.com/profile_images/1227576564033998850/rdtFSkA6_normal.jpg"/>
    <hyperlink ref="Q169" r:id="rId337" display="http://twitter.com/Ks47656475/statuses/1240231178281668609"/>
    <hyperlink ref="M170" r:id="rId338" display="http://pbs.twimg.com/profile_images/1227576564033998850/rdtFSkA6_normal.jpg"/>
    <hyperlink ref="Q170" r:id="rId339" display="http://twitter.com/Ks47656475/statuses/1240222857902395392"/>
    <hyperlink ref="M171" r:id="rId340" display="http://pbs.twimg.com/profile_images/1227576564033998850/rdtFSkA6_normal.jpg"/>
    <hyperlink ref="Q171" r:id="rId341" display="http://twitter.com/Ks47656475/statuses/1240202934882840577"/>
    <hyperlink ref="M172" r:id="rId342" display="http://pbs.twimg.com/profile_images/1227576564033998850/rdtFSkA6_normal.jpg"/>
    <hyperlink ref="Q172" r:id="rId343" display="http://twitter.com/Ks47656475/statuses/1240177157000888320"/>
    <hyperlink ref="M173" r:id="rId344" display="http://pbs.twimg.com/profile_images/1227576564033998850/rdtFSkA6_normal.jpg"/>
    <hyperlink ref="Q173" r:id="rId345" display="http://twitter.com/Ks47656475/statuses/1240136767505825802"/>
    <hyperlink ref="M174" r:id="rId346" display="http://pbs.twimg.com/profile_images/1227576564033998850/rdtFSkA6_normal.jpg"/>
    <hyperlink ref="Q174" r:id="rId347" display="http://twitter.com/Ks47656475/statuses/1240135395049947145"/>
    <hyperlink ref="M175" r:id="rId348" display="http://pbs.twimg.com/profile_images/1227576564033998850/rdtFSkA6_normal.jpg"/>
    <hyperlink ref="Q175" r:id="rId349" display="http://twitter.com/Ks47656475/statuses/1240126384858693637"/>
    <hyperlink ref="M176" r:id="rId350" display="http://pbs.twimg.com/profile_images/1227576564033998850/rdtFSkA6_normal.jpg"/>
    <hyperlink ref="Q176" r:id="rId351" display="http://twitter.com/Ks47656475/statuses/1240125859345948672"/>
    <hyperlink ref="M177" r:id="rId352" display="http://pbs.twimg.com/profile_images/1227576564033998850/rdtFSkA6_normal.jpg"/>
    <hyperlink ref="Q177" r:id="rId353" display="http://twitter.com/Ks47656475/statuses/1240125782002974722"/>
    <hyperlink ref="M178" r:id="rId354" display="http://pbs.twimg.com/profile_images/1227576564033998850/rdtFSkA6_normal.jpg"/>
    <hyperlink ref="Q178" r:id="rId355" display="http://twitter.com/Ks47656475/statuses/1240125296461914118"/>
    <hyperlink ref="M179" r:id="rId356" display="http://pbs.twimg.com/profile_images/1227576564033998850/rdtFSkA6_normal.jpg"/>
    <hyperlink ref="Q179" r:id="rId357" display="http://twitter.com/Ks47656475/statuses/1240125205240037378"/>
    <hyperlink ref="M180" r:id="rId358" display="http://pbs.twimg.com/profile_images/1227576564033998850/rdtFSkA6_normal.jpg"/>
    <hyperlink ref="Q180" r:id="rId359" display="http://twitter.com/Ks47656475/statuses/1240124538446319616"/>
    <hyperlink ref="M181" r:id="rId360" display="http://pbs.twimg.com/profile_images/1227576564033998850/rdtFSkA6_normal.jpg"/>
    <hyperlink ref="Q181" r:id="rId361" display="http://twitter.com/Ks47656475/statuses/1240123130640809988"/>
    <hyperlink ref="M182" r:id="rId362" display="http://pbs.twimg.com/profile_images/1227576564033998850/rdtFSkA6_normal.jpg"/>
    <hyperlink ref="Q182" r:id="rId363" display="http://twitter.com/Ks47656475/statuses/1240122607548149761"/>
    <hyperlink ref="M183" r:id="rId364" display="http://pbs.twimg.com/profile_images/1227576564033998850/rdtFSkA6_normal.jpg"/>
    <hyperlink ref="Q183" r:id="rId365" display="http://twitter.com/Ks47656475/statuses/1240122220933980164"/>
    <hyperlink ref="M184" r:id="rId366" display="http://pbs.twimg.com/profile_images/1227576564033998850/rdtFSkA6_normal.jpg"/>
    <hyperlink ref="Q184" r:id="rId367" display="http://twitter.com/Ks47656475/statuses/1240121511819849729"/>
    <hyperlink ref="M185" r:id="rId368" display="http://pbs.twimg.com/profile_images/1227576564033998850/rdtFSkA6_normal.jpg"/>
    <hyperlink ref="Q185" r:id="rId369" display="http://twitter.com/Ks47656475/statuses/1239993120365961216"/>
    <hyperlink ref="M186" r:id="rId370" display="http://pbs.twimg.com/profile_images/1227576564033998850/rdtFSkA6_normal.jpg"/>
    <hyperlink ref="Q186" r:id="rId371" display="http://twitter.com/Ks47656475/statuses/1239992650943561736"/>
    <hyperlink ref="M187" r:id="rId372" display="http://pbs.twimg.com/profile_images/1227576564033998850/rdtFSkA6_normal.jpg"/>
    <hyperlink ref="Q187" r:id="rId373" display="http://twitter.com/Ks47656475/statuses/1239992614348369930"/>
    <hyperlink ref="M188" r:id="rId374" display="http://pbs.twimg.com/profile_images/1227576564033998850/rdtFSkA6_normal.jpg"/>
    <hyperlink ref="Q188" r:id="rId375" display="http://twitter.com/Ks47656475/statuses/1239984469219647490"/>
    <hyperlink ref="M189" r:id="rId376" display="http://pbs.twimg.com/profile_images/1227576564033998850/rdtFSkA6_normal.jpg"/>
    <hyperlink ref="Q189" r:id="rId377" display="http://twitter.com/Ks47656475/statuses/1239971871069622272"/>
    <hyperlink ref="M190" r:id="rId378" display="http://pbs.twimg.com/profile_images/1227576564033998850/rdtFSkA6_normal.jpg"/>
    <hyperlink ref="Q190" r:id="rId379" display="http://twitter.com/Ks47656475/statuses/1239948792662839299"/>
    <hyperlink ref="M191" r:id="rId380" display="http://pbs.twimg.com/profile_images/1227576564033998850/rdtFSkA6_normal.jpg"/>
    <hyperlink ref="Q191" r:id="rId381" display="http://twitter.com/Ks47656475/statuses/1239946550434037765"/>
    <hyperlink ref="M192" r:id="rId382" display="http://pbs.twimg.com/profile_images/1227576564033998850/rdtFSkA6_normal.jpg"/>
    <hyperlink ref="Q192" r:id="rId383" display="http://twitter.com/Ks47656475/statuses/1239946285588852737"/>
    <hyperlink ref="M193" r:id="rId384" display="http://pbs.twimg.com/profile_images/1227576564033998850/rdtFSkA6_normal.jpg"/>
    <hyperlink ref="Q193" r:id="rId385" display="http://twitter.com/Ks47656475/statuses/1239945857803395077"/>
    <hyperlink ref="M194" r:id="rId386" display="http://pbs.twimg.com/profile_images/1227576564033998850/rdtFSkA6_normal.jpg"/>
    <hyperlink ref="Q194" r:id="rId387" display="http://twitter.com/Ks47656475/statuses/1239941069959245824"/>
    <hyperlink ref="M195" r:id="rId388" display="http://pbs.twimg.com/profile_images/1227576564033998850/rdtFSkA6_normal.jpg"/>
    <hyperlink ref="Q195" r:id="rId389" display="http://twitter.com/Ks47656475/statuses/1239936807476830210"/>
    <hyperlink ref="M196" r:id="rId390" display="http://pbs.twimg.com/profile_images/1227576564033998850/rdtFSkA6_normal.jpg"/>
    <hyperlink ref="Q196" r:id="rId391" display="http://twitter.com/Ks47656475/statuses/1239936600467034114"/>
    <hyperlink ref="M197" r:id="rId392" display="http://pbs.twimg.com/profile_images/1227576564033998850/rdtFSkA6_normal.jpg"/>
    <hyperlink ref="Q197" r:id="rId393" display="http://twitter.com/Ks47656475/statuses/1239935100386713606"/>
    <hyperlink ref="M198" r:id="rId394" display="http://pbs.twimg.com/profile_images/1227576564033998850/rdtFSkA6_normal.jpg"/>
    <hyperlink ref="Q198" r:id="rId395" display="http://twitter.com/Ks47656475/statuses/1239929071250833413"/>
    <hyperlink ref="M199" r:id="rId396" display="http://pbs.twimg.com/profile_images/1227576564033998850/rdtFSkA6_normal.jpg"/>
    <hyperlink ref="Q199" r:id="rId397" display="http://twitter.com/Ks47656475/statuses/1239928856594825216"/>
    <hyperlink ref="M200" r:id="rId398" display="http://pbs.twimg.com/profile_images/1227576564033998850/rdtFSkA6_normal.jpg"/>
    <hyperlink ref="Q200" r:id="rId399" display="http://twitter.com/Ks47656475/statuses/1239928821274509320"/>
    <hyperlink ref="M201" r:id="rId400" display="http://pbs.twimg.com/profile_images/1227576564033998850/rdtFSkA6_normal.jpg"/>
    <hyperlink ref="Q201" r:id="rId401" display="http://twitter.com/Ks47656475/statuses/1239928312698454017"/>
    <hyperlink ref="M202" r:id="rId402" display="http://pbs.twimg.com/profile_images/1227576564033998850/rdtFSkA6_normal.jpg"/>
    <hyperlink ref="Q202" r:id="rId403" display="http://twitter.com/Ks47656475/statuses/1239880038864113666"/>
    <hyperlink ref="M203" r:id="rId404" display="http://pbs.twimg.com/profile_images/1227576564033998850/rdtFSkA6_normal.jpg"/>
    <hyperlink ref="Q203" r:id="rId405" display="http://twitter.com/Ks47656475/statuses/1239877057309544448"/>
    <hyperlink ref="M204" r:id="rId406" display="http://pbs.twimg.com/profile_images/1227576564033998850/rdtFSkA6_normal.jpg"/>
    <hyperlink ref="Q204" r:id="rId407" display="http://twitter.com/Ks47656475/statuses/1239876434803515392"/>
    <hyperlink ref="M205" r:id="rId408" display="http://pbs.twimg.com/profile_images/1227576564033998850/rdtFSkA6_normal.jpg"/>
    <hyperlink ref="Q205" r:id="rId409" display="http://twitter.com/Ks47656475/statuses/1239873828945346560"/>
    <hyperlink ref="M206" r:id="rId410" display="http://pbs.twimg.com/profile_images/1227576564033998850/rdtFSkA6_normal.jpg"/>
    <hyperlink ref="Q206" r:id="rId411" display="http://twitter.com/Ks47656475/statuses/1239873429148499970"/>
    <hyperlink ref="M207" r:id="rId412" display="http://pbs.twimg.com/profile_images/1227576564033998850/rdtFSkA6_normal.jpg"/>
    <hyperlink ref="Q207" r:id="rId413" display="http://twitter.com/Ks47656475/statuses/1239873199099260929"/>
    <hyperlink ref="M208" r:id="rId414" display="http://pbs.twimg.com/profile_images/1227576564033998850/rdtFSkA6_normal.jpg"/>
    <hyperlink ref="Q208" r:id="rId415" display="http://twitter.com/Ks47656475/statuses/1239873030031114240"/>
    <hyperlink ref="M209" r:id="rId416" display="http://pbs.twimg.com/profile_images/1227576564033998850/rdtFSkA6_normal.jpg"/>
    <hyperlink ref="Q209" r:id="rId417" display="http://twitter.com/Ks47656475/statuses/1239872542292180997"/>
    <hyperlink ref="M210" r:id="rId418" display="http://pbs.twimg.com/profile_images/1227576564033998850/rdtFSkA6_normal.jpg"/>
    <hyperlink ref="Q210" r:id="rId419" display="http://twitter.com/Ks47656475/statuses/1239872227199369218"/>
    <hyperlink ref="M211" r:id="rId420" display="http://pbs.twimg.com/profile_images/1227576564033998850/rdtFSkA6_normal.jpg"/>
    <hyperlink ref="Q211" r:id="rId421" display="http://twitter.com/Ks47656475/statuses/1239871898063904768"/>
    <hyperlink ref="M212" r:id="rId422" display="http://pbs.twimg.com/profile_images/1227576564033998850/rdtFSkA6_normal.jpg"/>
    <hyperlink ref="Q212" r:id="rId423" display="http://twitter.com/Ks47656475/statuses/1239871261465104384"/>
    <hyperlink ref="M213" r:id="rId424" display="http://pbs.twimg.com/profile_images/1227576564033998850/rdtFSkA6_normal.jpg"/>
    <hyperlink ref="Q213" r:id="rId425" display="http://twitter.com/Ks47656475/statuses/1239870653769154560"/>
    <hyperlink ref="M214" r:id="rId426" display="http://pbs.twimg.com/profile_images/1227576564033998850/rdtFSkA6_normal.jpg"/>
    <hyperlink ref="Q214" r:id="rId427" display="http://twitter.com/Ks47656475/statuses/1239865772211679234"/>
    <hyperlink ref="M215" r:id="rId428" display="http://pbs.twimg.com/profile_images/1227576564033998850/rdtFSkA6_normal.jpg"/>
    <hyperlink ref="Q215" r:id="rId429" display="http://twitter.com/Ks47656475/statuses/1239865641059979265"/>
    <hyperlink ref="M216" r:id="rId430" display="http://pbs.twimg.com/profile_images/1227576564033998850/rdtFSkA6_normal.jpg"/>
    <hyperlink ref="Q216" r:id="rId431" display="http://twitter.com/Ks47656475/statuses/1239865486541754373"/>
    <hyperlink ref="M217" r:id="rId432" display="http://pbs.twimg.com/profile_images/1227576564033998850/rdtFSkA6_normal.jpg"/>
    <hyperlink ref="Q217" r:id="rId433" display="http://twitter.com/Ks47656475/statuses/1239865276512063488"/>
    <hyperlink ref="M218" r:id="rId434" display="http://pbs.twimg.com/profile_images/1227576564033998850/rdtFSkA6_normal.jpg"/>
    <hyperlink ref="Q218" r:id="rId435" display="http://twitter.com/Ks47656475/statuses/1239865084228362240"/>
    <hyperlink ref="M219" r:id="rId436" display="http://pbs.twimg.com/profile_images/1227576564033998850/rdtFSkA6_normal.jpg"/>
    <hyperlink ref="Q219" r:id="rId437" display="http://twitter.com/Ks47656475/statuses/1239854890010230784"/>
    <hyperlink ref="M220" r:id="rId438" display="http://pbs.twimg.com/profile_images/1227576564033998850/rdtFSkA6_normal.jpg"/>
    <hyperlink ref="Q220" r:id="rId439" display="http://twitter.com/Ks47656475/statuses/1239854491916218370"/>
    <hyperlink ref="M221" r:id="rId440" display="http://pbs.twimg.com/profile_images/1227576564033998850/rdtFSkA6_normal.jpg"/>
    <hyperlink ref="Q221" r:id="rId441" display="http://twitter.com/Ks47656475/statuses/1239849100578881536"/>
    <hyperlink ref="M222" r:id="rId442" display="http://pbs.twimg.com/profile_images/1227576564033998850/rdtFSkA6_normal.jpg"/>
    <hyperlink ref="Q222" r:id="rId443" display="http://twitter.com/Ks47656475/statuses/1239848831245828097"/>
    <hyperlink ref="M223" r:id="rId444" display="http://pbs.twimg.com/profile_images/1227576564033998850/rdtFSkA6_normal.jpg"/>
    <hyperlink ref="Q223" r:id="rId445" display="http://twitter.com/Ks47656475/statuses/1239823737912012800"/>
    <hyperlink ref="M224" r:id="rId446" display="http://pbs.twimg.com/profile_images/1227576564033998850/rdtFSkA6_normal.jpg"/>
    <hyperlink ref="Q224" r:id="rId447" display="http://twitter.com/Ks47656475/statuses/1239819837918064641"/>
    <hyperlink ref="M225" r:id="rId448" display="http://pbs.twimg.com/profile_images/1227576564033998850/rdtFSkA6_normal.jpg"/>
    <hyperlink ref="Q225" r:id="rId449" display="http://twitter.com/Ks47656475/statuses/1239818630520586240"/>
    <hyperlink ref="M226" r:id="rId450" display="http://pbs.twimg.com/profile_images/1227576564033998850/rdtFSkA6_normal.jpg"/>
    <hyperlink ref="Q226" r:id="rId451" display="http://twitter.com/Ks47656475/statuses/1239817584914108416"/>
    <hyperlink ref="M227" r:id="rId452" display="http://pbs.twimg.com/profile_images/1227576564033998850/rdtFSkA6_normal.jpg"/>
    <hyperlink ref="Q227" r:id="rId453" display="http://twitter.com/Ks47656475/statuses/1239817154922414081"/>
    <hyperlink ref="M228" r:id="rId454" display="http://pbs.twimg.com/profile_images/1227576564033998850/rdtFSkA6_normal.jpg"/>
    <hyperlink ref="Q228" r:id="rId455" display="http://twitter.com/Ks47656475/statuses/1239816978266808322"/>
    <hyperlink ref="M229" r:id="rId456" display="http://pbs.twimg.com/profile_images/1227576564033998850/rdtFSkA6_normal.jpg"/>
    <hyperlink ref="Q229" r:id="rId457" display="http://twitter.com/Ks47656475/statuses/1239815942009425920"/>
    <hyperlink ref="M230" r:id="rId458" display="http://pbs.twimg.com/profile_images/1227576564033998850/rdtFSkA6_normal.jpg"/>
    <hyperlink ref="Q230" r:id="rId459" display="http://twitter.com/Ks47656475/statuses/1239815651553927169"/>
    <hyperlink ref="M231" r:id="rId460" display="http://pbs.twimg.com/profile_images/1227576564033998850/rdtFSkA6_normal.jpg"/>
    <hyperlink ref="Q231" r:id="rId461" display="http://twitter.com/Ks47656475/statuses/1239815237358026752"/>
    <hyperlink ref="M232" r:id="rId462" display="http://pbs.twimg.com/profile_images/1227576564033998850/rdtFSkA6_normal.jpg"/>
    <hyperlink ref="Q232" r:id="rId463" display="http://twitter.com/Ks47656475/statuses/1239815048643706881"/>
    <hyperlink ref="M233" r:id="rId464" display="http://pbs.twimg.com/profile_images/1227576564033998850/rdtFSkA6_normal.jpg"/>
    <hyperlink ref="Q233" r:id="rId465" display="http://twitter.com/Ks47656475/statuses/1239814297917718531"/>
    <hyperlink ref="M234" r:id="rId466" display="http://pbs.twimg.com/profile_images/1227576564033998850/rdtFSkA6_normal.jpg"/>
    <hyperlink ref="Q234" r:id="rId467" display="http://twitter.com/Ks47656475/statuses/1239813970871140357"/>
    <hyperlink ref="M235" r:id="rId468" display="http://pbs.twimg.com/profile_images/1227576564033998850/rdtFSkA6_normal.jpg"/>
    <hyperlink ref="Q235" r:id="rId469" display="http://twitter.com/Ks47656475/statuses/1239659479031058432"/>
    <hyperlink ref="M236" r:id="rId470" display="http://pbs.twimg.com/profile_images/1227576564033998850/rdtFSkA6_normal.jpg"/>
    <hyperlink ref="Q236" r:id="rId471" display="http://twitter.com/Ks47656475/statuses/1239644965103427589"/>
    <hyperlink ref="M237" r:id="rId472" display="http://pbs.twimg.com/profile_images/1227576564033998850/rdtFSkA6_normal.jpg"/>
    <hyperlink ref="Q237" r:id="rId473" display="http://twitter.com/Ks47656475/statuses/1239644712472018945"/>
    <hyperlink ref="M238" r:id="rId474" display="http://pbs.twimg.com/profile_images/1227576564033998850/rdtFSkA6_normal.jpg"/>
    <hyperlink ref="Q238" r:id="rId475" display="http://twitter.com/Ks47656475/statuses/1239626056048541697"/>
    <hyperlink ref="M239" r:id="rId476" display="http://pbs.twimg.com/profile_images/1227576564033998850/rdtFSkA6_normal.jpg"/>
    <hyperlink ref="Q239" r:id="rId477" display="http://twitter.com/Ks47656475/statuses/1239625255137816576"/>
    <hyperlink ref="M240" r:id="rId478" display="http://pbs.twimg.com/profile_images/1227576564033998850/rdtFSkA6_normal.jpg"/>
    <hyperlink ref="Q240" r:id="rId479" display="http://twitter.com/Ks47656475/statuses/1239624349444911104"/>
    <hyperlink ref="M241" r:id="rId480" display="http://pbs.twimg.com/profile_images/1227576564033998850/rdtFSkA6_normal.jpg"/>
    <hyperlink ref="Q241" r:id="rId481" display="http://twitter.com/Ks47656475/statuses/1239624088416649216"/>
    <hyperlink ref="M242" r:id="rId482" display="http://pbs.twimg.com/profile_images/1227576564033998850/rdtFSkA6_normal.jpg"/>
    <hyperlink ref="Q242" r:id="rId483" display="http://twitter.com/Ks47656475/statuses/1239623886519644162"/>
    <hyperlink ref="M243" r:id="rId484" display="http://pbs.twimg.com/profile_images/1227576564033998850/rdtFSkA6_normal.jpg"/>
    <hyperlink ref="Q243" r:id="rId485" display="http://twitter.com/Ks47656475/statuses/1239623595120345094"/>
    <hyperlink ref="M244" r:id="rId486" display="http://pbs.twimg.com/profile_images/1227576564033998850/rdtFSkA6_normal.jpg"/>
    <hyperlink ref="Q244" r:id="rId487" display="http://twitter.com/Ks47656475/statuses/1239545952966492164"/>
    <hyperlink ref="M245" r:id="rId488" display="http://pbs.twimg.com/profile_images/1227576564033998850/rdtFSkA6_normal.jpg"/>
    <hyperlink ref="Q245" r:id="rId489" display="http://twitter.com/Ks47656475/statuses/1239495961862385665"/>
    <hyperlink ref="M246" r:id="rId490" display="http://pbs.twimg.com/profile_images/1227576564033998850/rdtFSkA6_normal.jpg"/>
    <hyperlink ref="Q246" r:id="rId491" display="http://twitter.com/Ks47656475/statuses/1239495427617165312"/>
    <hyperlink ref="M247" r:id="rId492" display="http://pbs.twimg.com/profile_images/1227576564033998850/rdtFSkA6_normal.jpg"/>
    <hyperlink ref="Q247" r:id="rId493" display="http://twitter.com/Ks47656475/statuses/1239491057181745152"/>
    <hyperlink ref="M248" r:id="rId494" display="http://pbs.twimg.com/profile_images/1227576564033998850/rdtFSkA6_normal.jpg"/>
    <hyperlink ref="Q248" r:id="rId495" display="http://twitter.com/Ks47656475/statuses/1239463425266368512"/>
    <hyperlink ref="M249" r:id="rId496" display="http://pbs.twimg.com/profile_images/1227576564033998850/rdtFSkA6_normal.jpg"/>
    <hyperlink ref="Q249" r:id="rId497" display="http://twitter.com/Ks47656475/statuses/1239456655613583361"/>
    <hyperlink ref="M250" r:id="rId498" display="http://pbs.twimg.com/profile_images/1227576564033998850/rdtFSkA6_normal.jpg"/>
    <hyperlink ref="Q250" r:id="rId499" display="http://twitter.com/Ks47656475/statuses/1239440140084416513"/>
    <hyperlink ref="M251" r:id="rId500" display="http://pbs.twimg.com/profile_images/1227576564033998850/rdtFSkA6_normal.jpg"/>
    <hyperlink ref="Q251" r:id="rId501" display="http://twitter.com/Ks47656475/statuses/1239320725049221121"/>
    <hyperlink ref="M252" r:id="rId502" display="http://pbs.twimg.com/profile_images/1227576564033998850/rdtFSkA6_normal.jpg"/>
    <hyperlink ref="Q252" r:id="rId503" display="http://twitter.com/Ks47656475/statuses/1239320238568636418"/>
    <hyperlink ref="M253" r:id="rId504" display="http://pbs.twimg.com/profile_images/1227576564033998850/rdtFSkA6_normal.jpg"/>
    <hyperlink ref="Q253" r:id="rId505" display="http://twitter.com/Ks47656475/statuses/1239319119654260736"/>
    <hyperlink ref="M254" r:id="rId506" display="http://pbs.twimg.com/profile_images/1227576564033998850/rdtFSkA6_normal.jpg"/>
    <hyperlink ref="Q254" r:id="rId507" display="http://twitter.com/Ks47656475/statuses/1239318221511176193"/>
    <hyperlink ref="M255" r:id="rId508" display="http://pbs.twimg.com/profile_images/1227576564033998850/rdtFSkA6_normal.jpg"/>
    <hyperlink ref="Q255" r:id="rId509" display="http://twitter.com/Ks47656475/statuses/1239318067584385024"/>
    <hyperlink ref="M256" r:id="rId510" display="http://pbs.twimg.com/profile_images/1227576564033998850/rdtFSkA6_normal.jpg"/>
    <hyperlink ref="Q256" r:id="rId511" display="http://twitter.com/Ks47656475/statuses/1239316859318665220"/>
    <hyperlink ref="M257" r:id="rId512" display="http://pbs.twimg.com/profile_images/1227576564033998850/rdtFSkA6_normal.jpg"/>
    <hyperlink ref="Q257" r:id="rId513" display="http://twitter.com/Ks47656475/statuses/1239316577373347845"/>
    <hyperlink ref="M258" r:id="rId514" display="http://pbs.twimg.com/profile_images/1227576564033998850/rdtFSkA6_normal.jpg"/>
    <hyperlink ref="Q258" r:id="rId515" display="http://twitter.com/Ks47656475/statuses/1239316229032226817"/>
    <hyperlink ref="M259" r:id="rId516" display="http://pbs.twimg.com/profile_images/1227576564033998850/rdtFSkA6_normal.jpg"/>
    <hyperlink ref="Q259" r:id="rId517" display="http://twitter.com/Ks47656475/statuses/1239315789481680904"/>
    <hyperlink ref="M260" r:id="rId518" display="http://pbs.twimg.com/profile_images/1227576564033998850/rdtFSkA6_normal.jpg"/>
    <hyperlink ref="Q260" r:id="rId519" display="http://twitter.com/Ks47656475/statuses/1239311782654742529"/>
    <hyperlink ref="M261" r:id="rId520" display="http://pbs.twimg.com/profile_images/1227576564033998850/rdtFSkA6_normal.jpg"/>
    <hyperlink ref="Q261" r:id="rId521" display="http://twitter.com/Ks47656475/statuses/1239311416395522048"/>
    <hyperlink ref="M262" r:id="rId522" display="http://pbs.twimg.com/profile_images/1227576564033998850/rdtFSkA6_normal.jpg"/>
    <hyperlink ref="Q262" r:id="rId523" display="http://twitter.com/Ks47656475/statuses/1239311145049174016"/>
    <hyperlink ref="M263" r:id="rId524" display="http://pbs.twimg.com/profile_images/1227576564033998850/rdtFSkA6_normal.jpg"/>
    <hyperlink ref="Q263" r:id="rId525" display="http://twitter.com/Ks47656475/statuses/1239310881747611648"/>
    <hyperlink ref="M264" r:id="rId526" display="http://pbs.twimg.com/profile_images/1227576564033998850/rdtFSkA6_normal.jpg"/>
    <hyperlink ref="Q264" r:id="rId527" display="http://twitter.com/Ks47656475/statuses/1239264780722098177"/>
    <hyperlink ref="M265" r:id="rId528" display="http://pbs.twimg.com/profile_images/1227576564033998850/rdtFSkA6_normal.jpg"/>
    <hyperlink ref="Q265" r:id="rId529" display="http://twitter.com/Ks47656475/statuses/1239261225030164481"/>
    <hyperlink ref="M266" r:id="rId530" display="http://pbs.twimg.com/profile_images/1227576564033998850/rdtFSkA6_normal.jpg"/>
    <hyperlink ref="Q266" r:id="rId531" display="http://twitter.com/Ks47656475/statuses/1239261066808492033"/>
    <hyperlink ref="M267" r:id="rId532" display="http://pbs.twimg.com/profile_images/1227576564033998850/rdtFSkA6_normal.jpg"/>
    <hyperlink ref="Q267" r:id="rId533" display="http://twitter.com/Ks47656475/statuses/1239260806048632835"/>
    <hyperlink ref="M268" r:id="rId534" display="http://pbs.twimg.com/profile_images/1227576564033998850/rdtFSkA6_normal.jpg"/>
    <hyperlink ref="Q268" r:id="rId535" display="http://twitter.com/Ks47656475/statuses/1239259974674636800"/>
    <hyperlink ref="M269" r:id="rId536" display="http://pbs.twimg.com/profile_images/1227576564033998850/rdtFSkA6_normal.jpg"/>
    <hyperlink ref="Q269" r:id="rId537" display="http://twitter.com/Ks47656475/statuses/1239259827454517255"/>
    <hyperlink ref="M270" r:id="rId538" display="http://pbs.twimg.com/profile_images/1227576564033998850/rdtFSkA6_normal.jpg"/>
    <hyperlink ref="Q270" r:id="rId539" display="http://twitter.com/Ks47656475/statuses/1239259525791784964"/>
    <hyperlink ref="M271" r:id="rId540" display="http://pbs.twimg.com/profile_images/1227576564033998850/rdtFSkA6_normal.jpg"/>
    <hyperlink ref="Q271" r:id="rId541" display="http://twitter.com/Ks47656475/statuses/1239259359328243714"/>
    <hyperlink ref="M272" r:id="rId542" display="http://pbs.twimg.com/profile_images/1227576564033998850/rdtFSkA6_normal.jpg"/>
    <hyperlink ref="Q272" r:id="rId543" display="http://twitter.com/Ks47656475/statuses/1239258555523444749"/>
    <hyperlink ref="M273" r:id="rId544" display="http://pbs.twimg.com/profile_images/1227576564033998850/rdtFSkA6_normal.jpg"/>
    <hyperlink ref="Q273" r:id="rId545" display="http://twitter.com/Ks47656475/statuses/1239256102660964358"/>
    <hyperlink ref="M274" r:id="rId546" display="http://pbs.twimg.com/profile_images/1227576564033998850/rdtFSkA6_normal.jpg"/>
    <hyperlink ref="Q274" r:id="rId547" display="http://twitter.com/Ks47656475/statuses/1239251208579284994"/>
    <hyperlink ref="M275" r:id="rId548" display="http://pbs.twimg.com/profile_images/1227576564033998850/rdtFSkA6_normal.jpg"/>
    <hyperlink ref="Q275" r:id="rId549" display="http://twitter.com/Ks47656475/statuses/1239250831813337088"/>
    <hyperlink ref="M276" r:id="rId550" display="http://pbs.twimg.com/profile_images/1227576564033998850/rdtFSkA6_normal.jpg"/>
    <hyperlink ref="Q276" r:id="rId551" display="http://twitter.com/Ks47656475/statuses/1239248935144882177"/>
    <hyperlink ref="M277" r:id="rId552" display="http://pbs.twimg.com/profile_images/1227576564033998850/rdtFSkA6_normal.jpg"/>
    <hyperlink ref="Q277" r:id="rId553" display="http://twitter.com/Ks47656475/statuses/1239248652251664384"/>
    <hyperlink ref="M278" r:id="rId554" display="http://pbs.twimg.com/profile_images/1227576564033998850/rdtFSkA6_normal.jpg"/>
    <hyperlink ref="Q278" r:id="rId555" display="http://twitter.com/Ks47656475/statuses/1239248194762166273"/>
    <hyperlink ref="M279" r:id="rId556" display="http://pbs.twimg.com/profile_images/1227576564033998850/rdtFSkA6_normal.jpg"/>
    <hyperlink ref="Q279" r:id="rId557" display="http://twitter.com/Ks47656475/statuses/1239247706624872448"/>
    <hyperlink ref="M280" r:id="rId558" display="http://pbs.twimg.com/profile_images/1227576564033998850/rdtFSkA6_normal.jpg"/>
    <hyperlink ref="Q280" r:id="rId559" display="http://twitter.com/Ks47656475/statuses/1239247406786641920"/>
    <hyperlink ref="M281" r:id="rId560" display="http://pbs.twimg.com/profile_images/1227576564033998850/rdtFSkA6_normal.jpg"/>
    <hyperlink ref="Q281" r:id="rId561" display="http://twitter.com/Ks47656475/statuses/1239247147679260672"/>
    <hyperlink ref="M282" r:id="rId562" display="http://pbs.twimg.com/profile_images/1227576564033998850/rdtFSkA6_normal.jpg"/>
    <hyperlink ref="Q282" r:id="rId563" display="http://twitter.com/Ks47656475/statuses/1239246909770010627"/>
    <hyperlink ref="M283" r:id="rId564" display="http://pbs.twimg.com/profile_images/1227576564033998850/rdtFSkA6_normal.jpg"/>
    <hyperlink ref="Q283" r:id="rId565" display="http://twitter.com/Ks47656475/statuses/1239246353810763779"/>
    <hyperlink ref="M284" r:id="rId566" display="http://pbs.twimg.com/profile_images/1227576564033998850/rdtFSkA6_normal.jpg"/>
    <hyperlink ref="Q284" r:id="rId567" display="http://twitter.com/Ks47656475/statuses/1239245937651875840"/>
    <hyperlink ref="M285" r:id="rId568" display="http://pbs.twimg.com/profile_images/1227576564033998850/rdtFSkA6_normal.jpg"/>
    <hyperlink ref="Q285" r:id="rId569" display="http://twitter.com/Ks47656475/statuses/1239245535162306560"/>
    <hyperlink ref="M286" r:id="rId570" display="http://pbs.twimg.com/profile_images/1227576564033998850/rdtFSkA6_normal.jpg"/>
    <hyperlink ref="Q286" r:id="rId571" display="http://twitter.com/Ks47656475/statuses/1239245345957216256"/>
    <hyperlink ref="M287" r:id="rId572" display="http://pbs.twimg.com/profile_images/1227576564033998850/rdtFSkA6_normal.jpg"/>
    <hyperlink ref="Q287" r:id="rId573" display="http://twitter.com/Ks47656475/statuses/1239245135357136896"/>
    <hyperlink ref="M288" r:id="rId574" display="http://pbs.twimg.com/profile_images/1227576564033998850/rdtFSkA6_normal.jpg"/>
    <hyperlink ref="Q288" r:id="rId575" display="http://twitter.com/Ks47656475/statuses/1239244913444900870"/>
    <hyperlink ref="M289" r:id="rId576" display="http://pbs.twimg.com/profile_images/1227576564033998850/rdtFSkA6_normal.jpg"/>
    <hyperlink ref="Q289" r:id="rId577" display="http://twitter.com/Ks47656475/statuses/1239244532132298752"/>
    <hyperlink ref="M290" r:id="rId578" display="http://pbs.twimg.com/profile_images/1227576564033998850/rdtFSkA6_normal.jpg"/>
    <hyperlink ref="Q290" r:id="rId579" display="http://twitter.com/Ks47656475/statuses/1239226091526672386"/>
    <hyperlink ref="M291" r:id="rId580" display="http://pbs.twimg.com/profile_images/1227576564033998850/rdtFSkA6_normal.jpg"/>
    <hyperlink ref="Q291" r:id="rId581" display="http://twitter.com/Ks47656475/statuses/1239225964007129089"/>
    <hyperlink ref="M292" r:id="rId582" display="http://pbs.twimg.com/profile_images/1227576564033998850/rdtFSkA6_normal.jpg"/>
    <hyperlink ref="Q292" r:id="rId583" display="http://twitter.com/Ks47656475/statuses/1239205490409836546"/>
    <hyperlink ref="M293" r:id="rId584" display="http://pbs.twimg.com/profile_images/1227576564033998850/rdtFSkA6_normal.jpg"/>
    <hyperlink ref="Q293" r:id="rId585" display="http://twitter.com/Ks47656475/statuses/1239202207096061952"/>
    <hyperlink ref="M294" r:id="rId586" display="http://pbs.twimg.com/profile_images/1227576564033998850/rdtFSkA6_normal.jpg"/>
    <hyperlink ref="Q294" r:id="rId587" display="http://twitter.com/Ks47656475/statuses/1239202045644734465"/>
    <hyperlink ref="M295" r:id="rId588" display="http://pbs.twimg.com/profile_images/1227576564033998850/rdtFSkA6_normal.jpg"/>
    <hyperlink ref="Q295" r:id="rId589" display="http://twitter.com/Ks47656475/statuses/1239201913490546689"/>
    <hyperlink ref="M296" r:id="rId590" display="http://pbs.twimg.com/profile_images/1227576564033998850/rdtFSkA6_normal.jpg"/>
    <hyperlink ref="Q296" r:id="rId591" display="http://twitter.com/Ks47656475/statuses/1239201876350033920"/>
    <hyperlink ref="M297" r:id="rId592" display="http://pbs.twimg.com/profile_images/1227576564033998850/rdtFSkA6_normal.jpg"/>
    <hyperlink ref="Q297" r:id="rId593" display="http://twitter.com/Ks47656475/statuses/1239201142145417216"/>
    <hyperlink ref="M298" r:id="rId594" display="http://pbs.twimg.com/profile_images/1227576564033998850/rdtFSkA6_normal.jpg"/>
    <hyperlink ref="Q298" r:id="rId595" display="http://twitter.com/Ks47656475/statuses/1239179247815704577"/>
    <hyperlink ref="M299" r:id="rId596" display="http://pbs.twimg.com/profile_images/1227576564033998850/rdtFSkA6_normal.jpg"/>
    <hyperlink ref="Q299" r:id="rId597" display="http://twitter.com/Ks47656475/statuses/1239176098052792321"/>
    <hyperlink ref="M300" r:id="rId598" display="http://pbs.twimg.com/profile_images/1227576564033998850/rdtFSkA6_normal.jpg"/>
    <hyperlink ref="Q300" r:id="rId599" display="http://twitter.com/Ks47656475/statuses/1239175705772077057"/>
    <hyperlink ref="M301" r:id="rId600" display="http://pbs.twimg.com/profile_images/1227576564033998850/rdtFSkA6_normal.jpg"/>
    <hyperlink ref="Q301" r:id="rId601" display="http://twitter.com/Ks47656475/statuses/1239175086080495617"/>
    <hyperlink ref="M302" r:id="rId602" display="http://pbs.twimg.com/profile_images/1227576564033998850/rdtFSkA6_normal.jpg"/>
    <hyperlink ref="Q302" r:id="rId603" display="http://twitter.com/Ks47656475/statuses/1239174521619390466"/>
    <hyperlink ref="M303" r:id="rId604" display="http://pbs.twimg.com/profile_images/1227576564033998850/rdtFSkA6_normal.jpg"/>
    <hyperlink ref="Q303" r:id="rId605" display="http://twitter.com/Ks47656475/statuses/1239174370960060417"/>
    <hyperlink ref="M304" r:id="rId606" display="http://pbs.twimg.com/profile_images/1227576564033998850/rdtFSkA6_normal.jpg"/>
    <hyperlink ref="Q304" r:id="rId607" display="http://twitter.com/Ks47656475/statuses/1239137071773765642"/>
    <hyperlink ref="M305" r:id="rId608" display="http://pbs.twimg.com/profile_images/1227576564033998850/rdtFSkA6_normal.jpg"/>
    <hyperlink ref="Q305" r:id="rId609" display="http://twitter.com/Ks47656475/statuses/1239089075073748992"/>
    <hyperlink ref="M306" r:id="rId610" display="http://pbs.twimg.com/profile_images/1227576564033998850/rdtFSkA6_normal.jpg"/>
    <hyperlink ref="Q306" r:id="rId611" display="http://twitter.com/Ks47656475/statuses/1239083028942594048"/>
    <hyperlink ref="M307" r:id="rId612" display="http://pbs.twimg.com/profile_images/1227576564033998850/rdtFSkA6_normal.jpg"/>
    <hyperlink ref="Q307" r:id="rId613" display="http://twitter.com/Ks47656475/statuses/1239082621407301632"/>
    <hyperlink ref="M308" r:id="rId614" display="http://pbs.twimg.com/profile_images/1227576564033998850/rdtFSkA6_normal.jpg"/>
    <hyperlink ref="Q308" r:id="rId615" display="http://twitter.com/Ks47656475/statuses/1238998788657864704"/>
    <hyperlink ref="M309" r:id="rId616" display="http://pbs.twimg.com/profile_images/1227576564033998850/rdtFSkA6_normal.jpg"/>
    <hyperlink ref="Q309" r:id="rId617" display="http://twitter.com/Ks47656475/statuses/1238995681899089921"/>
    <hyperlink ref="M310" r:id="rId618" display="http://pbs.twimg.com/profile_images/1227576564033998850/rdtFSkA6_normal.jpg"/>
    <hyperlink ref="Q310" r:id="rId619" display="http://twitter.com/Ks47656475/statuses/1238934476824207360"/>
    <hyperlink ref="M311" r:id="rId620" display="http://pbs.twimg.com/profile_images/1227576564033998850/rdtFSkA6_normal.jpg"/>
    <hyperlink ref="Q311" r:id="rId621" display="http://twitter.com/Ks47656475/statuses/1238930933392257029"/>
    <hyperlink ref="M312" r:id="rId622" display="http://pbs.twimg.com/profile_images/1227576564033998850/rdtFSkA6_normal.jpg"/>
    <hyperlink ref="Q312" r:id="rId623" display="http://twitter.com/Ks47656475/statuses/1238930692299464705"/>
    <hyperlink ref="M313" r:id="rId624" display="http://pbs.twimg.com/profile_images/1227576564033998850/rdtFSkA6_normal.jpg"/>
    <hyperlink ref="Q313" r:id="rId625" display="http://twitter.com/Ks47656475/statuses/1238930202656456704"/>
    <hyperlink ref="M314" r:id="rId626" display="http://pbs.twimg.com/profile_images/1227576564033998850/rdtFSkA6_normal.jpg"/>
    <hyperlink ref="Q314" r:id="rId627" display="http://twitter.com/Ks47656475/statuses/1238914170722160649"/>
    <hyperlink ref="M315" r:id="rId628" display="http://pbs.twimg.com/profile_images/1227576564033998850/rdtFSkA6_normal.jpg"/>
    <hyperlink ref="Q315" r:id="rId629" display="http://twitter.com/Ks47656475/statuses/1238911625610092545"/>
    <hyperlink ref="M316" r:id="rId630" display="http://pbs.twimg.com/profile_images/1227576564033998850/rdtFSkA6_normal.jpg"/>
    <hyperlink ref="Q316" r:id="rId631" display="http://twitter.com/Ks47656475/statuses/1238905569416818688"/>
    <hyperlink ref="M317" r:id="rId632" display="http://pbs.twimg.com/profile_images/1227576564033998850/rdtFSkA6_normal.jpg"/>
    <hyperlink ref="Q317" r:id="rId633" display="http://twitter.com/Ks47656475/statuses/1238905225551007747"/>
    <hyperlink ref="M318" r:id="rId634" display="http://pbs.twimg.com/profile_images/1227576564033998850/rdtFSkA6_normal.jpg"/>
    <hyperlink ref="Q318" r:id="rId635" display="http://twitter.com/Ks47656475/statuses/1238904722599411714"/>
    <hyperlink ref="M319" r:id="rId636" display="http://pbs.twimg.com/profile_images/1227576564033998850/rdtFSkA6_normal.jpg"/>
    <hyperlink ref="Q319" r:id="rId637" display="http://twitter.com/Ks47656475/statuses/1238902883921387520"/>
    <hyperlink ref="M320" r:id="rId638" display="http://pbs.twimg.com/profile_images/1227576564033998850/rdtFSkA6_normal.jpg"/>
    <hyperlink ref="Q320" r:id="rId639" display="http://twitter.com/Ks47656475/statuses/1238874835142524930"/>
    <hyperlink ref="M321" r:id="rId640" display="http://pbs.twimg.com/profile_images/1227576564033998850/rdtFSkA6_normal.jpg"/>
    <hyperlink ref="Q321" r:id="rId641" display="http://twitter.com/Ks47656475/statuses/1238874713931362304"/>
    <hyperlink ref="M322" r:id="rId642" display="http://pbs.twimg.com/profile_images/1227576564033998850/rdtFSkA6_normal.jpg"/>
    <hyperlink ref="Q322" r:id="rId643" display="http://twitter.com/Ks47656475/statuses/1238855054569996289"/>
    <hyperlink ref="M323" r:id="rId644" display="http://pbs.twimg.com/profile_images/1227576564033998850/rdtFSkA6_normal.jpg"/>
    <hyperlink ref="Q323" r:id="rId645" display="http://twitter.com/Ks47656475/statuses/1238851556197437441"/>
    <hyperlink ref="M324" r:id="rId646" display="http://pbs.twimg.com/profile_images/1227576564033998850/rdtFSkA6_normal.jpg"/>
    <hyperlink ref="Q324" r:id="rId647" display="http://twitter.com/Ks47656475/statuses/1238845490369830912"/>
    <hyperlink ref="M325" r:id="rId648" display="http://pbs.twimg.com/profile_images/1227576564033998850/rdtFSkA6_normal.jpg"/>
    <hyperlink ref="Q325" r:id="rId649" display="http://twitter.com/Ks47656475/statuses/1238845239617519618"/>
    <hyperlink ref="M326" r:id="rId650" display="http://pbs.twimg.com/profile_images/1227576564033998850/rdtFSkA6_normal.jpg"/>
    <hyperlink ref="Q326" r:id="rId651" display="http://twitter.com/Ks47656475/statuses/1238760329745780736"/>
    <hyperlink ref="M327" r:id="rId652" display="http://pbs.twimg.com/profile_images/1227576564033998850/rdtFSkA6_normal.jpg"/>
    <hyperlink ref="Q327" r:id="rId653" display="http://twitter.com/Ks47656475/statuses/1238760056948002816"/>
    <hyperlink ref="M328" r:id="rId654" display="http://pbs.twimg.com/profile_images/1227576564033998850/rdtFSkA6_normal.jpg"/>
    <hyperlink ref="Q328" r:id="rId655" display="http://twitter.com/Ks47656475/statuses/1238759497457381376"/>
    <hyperlink ref="M329" r:id="rId656" display="http://pbs.twimg.com/profile_images/1227576564033998850/rdtFSkA6_normal.jpg"/>
    <hyperlink ref="Q329" r:id="rId657" display="http://twitter.com/Ks47656475/statuses/1238759497457381376"/>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M11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1" min="1" style="0" width="4.71"/>
    <col collapsed="false" customWidth="true" hidden="false" outlineLevel="0" max="2" min="2" style="0" width="11.57"/>
    <col collapsed="false" customWidth="true" hidden="false" outlineLevel="0" max="6" min="4" style="0" width="5.7"/>
    <col collapsed="false" customWidth="true" hidden="false" outlineLevel="0" max="7" min="7" style="0" width="16.57"/>
    <col collapsed="false" customWidth="true" hidden="false" outlineLevel="0" max="8" min="8" style="0" width="5.14"/>
    <col collapsed="false" customWidth="true" hidden="false" outlineLevel="0" max="9" min="9" style="0" width="21.14"/>
    <col collapsed="false" customWidth="true" hidden="false" outlineLevel="0" max="10" min="10" style="0" width="19.86"/>
    <col collapsed="false" customWidth="true" hidden="false" outlineLevel="0" max="11" min="11" style="0" width="33.14"/>
    <col collapsed="false" customWidth="true" hidden="false" outlineLevel="0" max="12" min="12" style="0" width="8"/>
    <col collapsed="false" customWidth="true" hidden="true" outlineLevel="0" max="13" min="13" style="0" width="7.29"/>
  </cols>
  <sheetData>
    <row r="1" customFormat="false" ht="24" hidden="false" customHeight="true" outlineLevel="0" collapsed="false">
      <c r="A1" s="12"/>
      <c r="B1" s="13" t="s">
        <v>2134</v>
      </c>
      <c r="C1" s="14" t="str">
        <f aca="false">IFERROR(__xludf.dummyfunction("IF(Summary!sCalc=""On"",QUERY(Archive!B:J,"" Select B, COUNT(J)  WHERE B &lt;&gt; '' GROUP BY B ORDER BY COUNT(J) desc LABEL B 'Top Tweeters', COUNT(J) 'No.'"",TRUE),SPLIT(""Top Tweeters,No."","",""))"),"Top Tweeters")</f>
        <v>Top Tweeters</v>
      </c>
      <c r="D1" s="15" t="str">
        <f aca="false">IFERROR(__xludf.dummyfunction("""COMPUTED_VALUE"""),"No.")</f>
        <v>No.</v>
      </c>
      <c r="E1" s="16" t="s">
        <v>2135</v>
      </c>
      <c r="F1" s="17" t="s">
        <v>2136</v>
      </c>
      <c r="G1" s="16" t="s">
        <v>2137</v>
      </c>
      <c r="H1" s="12"/>
      <c r="K1" s="18" t="s">
        <v>2138</v>
      </c>
      <c r="L1" s="18" t="s">
        <v>2139</v>
      </c>
      <c r="M1" s="19" t="s">
        <v>2140</v>
      </c>
    </row>
    <row r="2" customFormat="false" ht="22.5" hidden="false" customHeight="true" outlineLevel="0" collapsed="false">
      <c r="A2" s="12"/>
      <c r="B2" s="20" t="str">
        <f aca="false" t="array" ref="B2:B2">IF(sCalc="On",IF(LEN(C2:C1233)&gt;0,HYPERLINK("http://hawksey.info/tagsexplorer/arc.html?key="&amp;getsheetkey()&amp;"&amp;gid="&amp;getsheetgid()&amp;"&amp;screenname="&amp;C2:C1233, "Link"),""),"")</f>
        <v/>
      </c>
      <c r="C2" s="21"/>
      <c r="D2" s="22"/>
      <c r="E2" s="23" t="str">
        <f aca="false">IFERROR(__xludf.dummyfunction("IF(LEN(C2)=0,"""",QUERY(Archive!C:C,""Select COUNT(C) WHERE lower(C) contains '""&amp;LOWER(C2)&amp;""' LABEL COUNT(C) ''""))"),"")</f>
        <v/>
      </c>
      <c r="F2" s="24" t="str">
        <f aca="false">IFERROR(__xludf.dummyfunction("IF(LEN(C2)=0,"""",QUERY(Archive!B:C,""Select COUNT(B) WHERE C starts with 'RT' AND B ='""&amp;C2&amp;""' LABEL COUNT(B) ''"")/D2)"),"")</f>
        <v/>
      </c>
      <c r="G2" s="25" t="str">
        <f aca="false">IFERROR(__xludf.dummyfunction("IF(LEN(C2)=0,"""",SPARKLINE(FREQUENCY(FILTER(Archive!E:E,Archive!B:B=C2),M$2:M$21)))"),"")</f>
        <v/>
      </c>
      <c r="H2" s="12"/>
      <c r="I2" s="26" t="s">
        <v>2141</v>
      </c>
      <c r="J2" s="27" t="str">
        <f aca="false" t="array" ref="J2:J2">IF(sCalc="On",SUM(IF(ISERROR(FIND("https://",LOWER(Archive!C:C))),0,1)),"")</f>
        <v/>
      </c>
      <c r="K2" s="12"/>
      <c r="L2" s="12"/>
      <c r="M2" s="0" t="e">
        <f aca="false">ROUNDDOWN(J6,0)</f>
        <v>#VALUE!</v>
      </c>
    </row>
    <row r="3" customFormat="false" ht="22.5" hidden="false" customHeight="true" outlineLevel="0" collapsed="false">
      <c r="A3" s="12"/>
      <c r="B3" s="20"/>
      <c r="C3" s="28"/>
      <c r="D3" s="29"/>
      <c r="E3" s="23" t="str">
        <f aca="false">IFERROR(__xludf.dummyfunction("IF(LEN(C3)=0,"""",QUERY(Archive!C:C,""Select COUNT(C) WHERE lower(C) contains '""&amp;LOWER(C3)&amp;""' LABEL COUNT(C) ''""))"),"")</f>
        <v/>
      </c>
      <c r="F3" s="24" t="str">
        <f aca="false">IFERROR(__xludf.dummyfunction("IF(LEN(C3)=0,"""",QUERY(Archive!B:C,""Select COUNT(B) WHERE C starts with 'RT' AND B ='""&amp;C3&amp;""' LABEL COUNT(B) ''"")/D3)"),"")</f>
        <v/>
      </c>
      <c r="G3" s="25" t="str">
        <f aca="false">IFERROR(__xludf.dummyfunction("IF(LEN(C3)=0,"""",SPARKLINE(FREQUENCY(FILTER(Archive!E:E,Archive!B:B=C3),M$2:M$21)))"),"")</f>
        <v/>
      </c>
      <c r="H3" s="12"/>
      <c r="I3" s="26" t="s">
        <v>2142</v>
      </c>
      <c r="J3" s="27" t="str">
        <f aca="false" t="array" ref="J3:J3">IF(sCalc="On",SUM(IF(ISERROR(FIND("RT",Archive!C:C)),0,1)),"")</f>
        <v/>
      </c>
      <c r="K3" s="30" t="s">
        <v>2143</v>
      </c>
      <c r="L3" s="12"/>
      <c r="M3" s="0" t="e">
        <f aca="false">(M$21-M$2)/20*(ROW()-1)+M$2</f>
        <v>#VALUE!</v>
      </c>
    </row>
    <row r="4" customFormat="false" ht="22.5" hidden="false" customHeight="true" outlineLevel="0" collapsed="false">
      <c r="A4" s="12"/>
      <c r="B4" s="20"/>
      <c r="C4" s="28"/>
      <c r="D4" s="29"/>
      <c r="E4" s="23" t="str">
        <f aca="false">IFERROR(__xludf.dummyfunction("IF(LEN(C4)=0,"""",QUERY(Archive!C:C,""Select COUNT(C) WHERE lower(C) contains '""&amp;LOWER(C4)&amp;""' LABEL COUNT(C) ''""))"),"")</f>
        <v/>
      </c>
      <c r="F4" s="24" t="str">
        <f aca="false">IFERROR(__xludf.dummyfunction("IF(LEN(C4)=0,"""",QUERY(Archive!B:C,""Select COUNT(B) WHERE C starts with 'RT' AND B ='""&amp;C4&amp;""' LABEL COUNT(B) ''"")/D4)"),"")</f>
        <v/>
      </c>
      <c r="G4" s="25" t="str">
        <f aca="false">IFERROR(__xludf.dummyfunction("IF(LEN(C4)=0,"""",SPARKLINE(FREQUENCY(FILTER(Archive!E:E,Archive!B:B=C4),M$2:M$21)))"),"")</f>
        <v/>
      </c>
      <c r="H4" s="12"/>
      <c r="I4" s="26" t="s">
        <v>2144</v>
      </c>
      <c r="J4" s="27" t="str">
        <f aca="false">IF(sCalc="On",COUNTA(Archive!A:A)-1,"")</f>
        <v/>
      </c>
      <c r="K4" s="12"/>
      <c r="L4" s="12"/>
      <c r="M4" s="0" t="e">
        <f aca="false">(M$21-M$2)/20*(ROW()-1)+M$2</f>
        <v>#VALUE!</v>
      </c>
    </row>
    <row r="5" customFormat="false" ht="22.5" hidden="false" customHeight="true" outlineLevel="0" collapsed="false">
      <c r="A5" s="12"/>
      <c r="B5" s="20"/>
      <c r="C5" s="28"/>
      <c r="D5" s="29"/>
      <c r="E5" s="23" t="str">
        <f aca="false">IFERROR(__xludf.dummyfunction("IF(LEN(C5)=0,"""",QUERY(Archive!C:C,""Select COUNT(C) WHERE lower(C) contains '""&amp;LOWER(C5)&amp;""' LABEL COUNT(C) ''""))"),"")</f>
        <v/>
      </c>
      <c r="F5" s="24" t="str">
        <f aca="false">IFERROR(__xludf.dummyfunction("IF(LEN(C5)=0,"""",QUERY(Archive!B:C,""Select COUNT(B) WHERE C starts with 'RT' AND B ='""&amp;C5&amp;""' LABEL COUNT(B) ''"")/D5)"),"")</f>
        <v/>
      </c>
      <c r="G5" s="25" t="str">
        <f aca="false">IFERROR(__xludf.dummyfunction("IF(LEN(C5)=0,"""",SPARKLINE(FREQUENCY(FILTER(Archive!E:E,Archive!B:B=C5),M$2:M$21)))"),"")</f>
        <v/>
      </c>
      <c r="H5" s="12"/>
      <c r="I5" s="26" t="s">
        <v>2145</v>
      </c>
      <c r="J5" s="27" t="str">
        <f aca="false">IFERROR(__xludf.dummyfunction("IF(Summary!sCalc=""On"",COUNTA(UNIQUE(Archive!A:A))-1,"""")"),"")</f>
        <v/>
      </c>
      <c r="K5" s="30" t="s">
        <v>2146</v>
      </c>
      <c r="L5" s="12"/>
      <c r="M5" s="0" t="e">
        <f aca="false">(M$21-M$2)/20*(ROW()-1)+M$2</f>
        <v>#VALUE!</v>
      </c>
    </row>
    <row r="6" customFormat="false" ht="22.5" hidden="false" customHeight="true" outlineLevel="0" collapsed="false">
      <c r="A6" s="12"/>
      <c r="B6" s="20"/>
      <c r="C6" s="28"/>
      <c r="D6" s="29"/>
      <c r="E6" s="23" t="str">
        <f aca="false">IFERROR(__xludf.dummyfunction("IF(LEN(C6)=0,"""",QUERY(Archive!C:C,""Select COUNT(C) WHERE lower(C) contains '""&amp;LOWER(C6)&amp;""' LABEL COUNT(C) ''""))"),"")</f>
        <v/>
      </c>
      <c r="F6" s="24" t="str">
        <f aca="false">IFERROR(__xludf.dummyfunction("IF(LEN(C6)=0,"""",QUERY(Archive!B:C,""Select COUNT(B) WHERE C starts with 'RT' AND B ='""&amp;C6&amp;""' LABEL COUNT(B) ''"")/D6)"),"")</f>
        <v/>
      </c>
      <c r="G6" s="25" t="str">
        <f aca="false">IFERROR(__xludf.dummyfunction("IF(LEN(C6)=0,"""",SPARKLINE(FREQUENCY(FILTER(Archive!E:E,Archive!B:B=C6),M$2:M$21)))"),"")</f>
        <v/>
      </c>
      <c r="H6" s="12"/>
      <c r="I6" s="26" t="s">
        <v>2147</v>
      </c>
      <c r="J6" s="31" t="str">
        <f aca="false">IF(sCalc="On",MIN(Archive!E:E),"")</f>
        <v/>
      </c>
      <c r="K6" s="30" t="s">
        <v>2148</v>
      </c>
      <c r="L6" s="12"/>
      <c r="M6" s="0" t="e">
        <f aca="false">(M$21-M$2)/20*(ROW()-1)+M$2</f>
        <v>#VALUE!</v>
      </c>
    </row>
    <row r="7" customFormat="false" ht="22.5" hidden="false" customHeight="true" outlineLevel="0" collapsed="false">
      <c r="A7" s="12"/>
      <c r="B7" s="20"/>
      <c r="C7" s="28"/>
      <c r="D7" s="29"/>
      <c r="E7" s="23" t="str">
        <f aca="false">IFERROR(__xludf.dummyfunction("IF(LEN(C7)=0,"""",QUERY(Archive!C:C,""Select COUNT(C) WHERE lower(C) contains '""&amp;LOWER(C7)&amp;""' LABEL COUNT(C) ''""))"),"")</f>
        <v/>
      </c>
      <c r="F7" s="24" t="str">
        <f aca="false">IFERROR(__xludf.dummyfunction("IF(LEN(C7)=0,"""",QUERY(Archive!B:C,""Select COUNT(B) WHERE C starts with 'RT' AND B ='""&amp;C7&amp;""' LABEL COUNT(B) ''"")/D7)"),"")</f>
        <v/>
      </c>
      <c r="G7" s="25" t="str">
        <f aca="false">IFERROR(__xludf.dummyfunction("IF(LEN(C7)=0,"""",SPARKLINE(FREQUENCY(FILTER(Archive!E:E,Archive!B:B=C7),M$2:M$21)))"),"")</f>
        <v/>
      </c>
      <c r="H7" s="12"/>
      <c r="I7" s="26" t="s">
        <v>2149</v>
      </c>
      <c r="J7" s="31" t="str">
        <f aca="false">IF(sCalc="On",MAX(Archive!E:E),"")</f>
        <v/>
      </c>
      <c r="K7" s="30" t="s">
        <v>2148</v>
      </c>
      <c r="L7" s="12"/>
      <c r="M7" s="0" t="e">
        <f aca="false">(M$21-M$2)/20*(ROW()-1)+M$2</f>
        <v>#VALUE!</v>
      </c>
    </row>
    <row r="8" customFormat="false" ht="22.5" hidden="false" customHeight="true" outlineLevel="0" collapsed="false">
      <c r="A8" s="12"/>
      <c r="B8" s="20"/>
      <c r="C8" s="28"/>
      <c r="D8" s="29"/>
      <c r="E8" s="23" t="str">
        <f aca="false">IFERROR(__xludf.dummyfunction("IF(LEN(C8)=0,"""",QUERY(Archive!C:C,""Select COUNT(C) WHERE lower(C) contains '""&amp;LOWER(C8)&amp;""' LABEL COUNT(C) ''""))"),"")</f>
        <v/>
      </c>
      <c r="F8" s="24" t="str">
        <f aca="false">IFERROR(__xludf.dummyfunction("IF(LEN(C8)=0,"""",QUERY(Archive!B:C,""Select COUNT(B) WHERE C starts with 'RT' AND B ='""&amp;C8&amp;""' LABEL COUNT(B) ''"")/D8)"),"")</f>
        <v/>
      </c>
      <c r="G8" s="25" t="str">
        <f aca="false">IFERROR(__xludf.dummyfunction("IF(LEN(C8)=0,"""",SPARKLINE(FREQUENCY(FILTER(Archive!E:E,Archive!B:B=C8),M$2:M$21)))"),"")</f>
        <v/>
      </c>
      <c r="H8" s="12"/>
      <c r="I8" s="26" t="s">
        <v>2150</v>
      </c>
      <c r="J8" s="27" t="str">
        <f aca="false">IF(sCalc="On",COUNTA(Archive!K:K)-1,"")</f>
        <v/>
      </c>
      <c r="K8" s="12"/>
      <c r="L8" s="12"/>
      <c r="M8" s="0" t="e">
        <f aca="false">(M$21-M$2)/20*(ROW()-1)+M$2</f>
        <v>#VALUE!</v>
      </c>
    </row>
    <row r="9" customFormat="false" ht="22.5" hidden="false" customHeight="true" outlineLevel="0" collapsed="false">
      <c r="A9" s="12"/>
      <c r="B9" s="20"/>
      <c r="C9" s="28"/>
      <c r="D9" s="29"/>
      <c r="E9" s="23" t="str">
        <f aca="false">IFERROR(__xludf.dummyfunction("IF(LEN(C9)=0,"""",QUERY(Archive!C:C,""Select COUNT(C) WHERE lower(C) contains '""&amp;LOWER(C9)&amp;""' LABEL COUNT(C) ''""))"),"")</f>
        <v/>
      </c>
      <c r="F9" s="24" t="str">
        <f aca="false">IFERROR(__xludf.dummyfunction("IF(LEN(C9)=0,"""",QUERY(Archive!B:C,""Select COUNT(B) WHERE C starts with 'RT' AND B ='""&amp;C9&amp;""' LABEL COUNT(B) ''"")/D9)"),"")</f>
        <v/>
      </c>
      <c r="G9" s="25" t="str">
        <f aca="false">IFERROR(__xludf.dummyfunction("IF(LEN(C9)=0,"""",SPARKLINE(FREQUENCY(FILTER(Archive!E:E,Archive!B:B=C9),M$2:M$21)))"),"")</f>
        <v/>
      </c>
      <c r="H9" s="12"/>
      <c r="I9" s="26" t="s">
        <v>2151</v>
      </c>
      <c r="J9" s="27" t="str">
        <f aca="false" t="array" ref="J9:J9">IF(sCalc="On",COUNTIF(LEFT(Archive!C:C,1),"@"),"")</f>
        <v/>
      </c>
      <c r="K9" s="12"/>
      <c r="L9" s="12"/>
      <c r="M9" s="0" t="e">
        <f aca="false">(M$21-M$2)/20*(ROW()-1)+M$2</f>
        <v>#VALUE!</v>
      </c>
    </row>
    <row r="10" customFormat="false" ht="22.5" hidden="false" customHeight="true" outlineLevel="0" collapsed="false">
      <c r="A10" s="12"/>
      <c r="B10" s="20"/>
      <c r="C10" s="28"/>
      <c r="D10" s="29"/>
      <c r="E10" s="23" t="str">
        <f aca="false">IFERROR(__xludf.dummyfunction("IF(LEN(C10)=0,"""",QUERY(Archive!C:C,""Select COUNT(C) WHERE lower(C) contains '""&amp;LOWER(C10)&amp;""' LABEL COUNT(C) ''""))"),"")</f>
        <v/>
      </c>
      <c r="F10" s="24" t="str">
        <f aca="false">IFERROR(__xludf.dummyfunction("IF(LEN(C10)=0,"""",QUERY(Archive!B:C,""Select COUNT(B) WHERE C starts with 'RT' AND B ='""&amp;C10&amp;""' LABEL COUNT(B) ''"")/D10)"),"")</f>
        <v/>
      </c>
      <c r="G10" s="25" t="str">
        <f aca="false">IFERROR(__xludf.dummyfunction("IF(LEN(C10)=0,"""",SPARKLINE(FREQUENCY(FILTER(Archive!E:E,Archive!B:B=C10),M$2:M$21)))"),"")</f>
        <v/>
      </c>
      <c r="H10" s="12"/>
      <c r="I10" s="26" t="s">
        <v>2152</v>
      </c>
      <c r="J10" s="27" t="str">
        <f aca="false">IF(sCalc="On",COUNTIF(Archive!E:E,"&gt;"&amp;J7-1/24/60*10)/10,"")</f>
        <v/>
      </c>
      <c r="K10" s="30" t="s">
        <v>2153</v>
      </c>
      <c r="L10" s="12"/>
      <c r="M10" s="0" t="e">
        <f aca="false">(M$21-M$2)/20*(ROW()-1)+M$2</f>
        <v>#VALUE!</v>
      </c>
    </row>
    <row r="11" customFormat="false" ht="22.5" hidden="false" customHeight="true" outlineLevel="0" collapsed="false">
      <c r="A11" s="12"/>
      <c r="B11" s="20"/>
      <c r="C11" s="28"/>
      <c r="D11" s="29"/>
      <c r="E11" s="23" t="str">
        <f aca="false">IFERROR(__xludf.dummyfunction("IF(LEN(C11)=0,"""",QUERY(Archive!C:C,""Select COUNT(C) WHERE lower(C) contains '""&amp;LOWER(C11)&amp;""' LABEL COUNT(C) ''""))"),"")</f>
        <v/>
      </c>
      <c r="F11" s="24" t="str">
        <f aca="false">IFERROR(__xludf.dummyfunction("IF(LEN(C11)=0,"""",QUERY(Archive!B:C,""Select COUNT(B) WHERE C starts with 'RT' AND B ='""&amp;C11&amp;""' LABEL COUNT(B) ''"")/D11)"),"")</f>
        <v/>
      </c>
      <c r="G11" s="25" t="str">
        <f aca="false">IFERROR(__xludf.dummyfunction("IF(LEN(C11)=0,"""",SPARKLINE(FREQUENCY(FILTER(Archive!E:E,Archive!B:B=C11),M$2:M$21)))"),"")</f>
        <v/>
      </c>
      <c r="H11" s="12"/>
      <c r="I11" s="32"/>
      <c r="J11" s="12"/>
      <c r="K11" s="12"/>
      <c r="L11" s="12"/>
      <c r="M11" s="0" t="e">
        <f aca="false">(M$21-M$2)/20*(ROW()-1)+M$2</f>
        <v>#VALUE!</v>
      </c>
    </row>
    <row r="12" customFormat="false" ht="22.5" hidden="false" customHeight="true" outlineLevel="0" collapsed="false">
      <c r="A12" s="12"/>
      <c r="B12" s="20"/>
      <c r="C12" s="28"/>
      <c r="D12" s="29"/>
      <c r="E12" s="23" t="str">
        <f aca="false">IFERROR(__xludf.dummyfunction("IF(LEN(C12)=0,"""",QUERY(Archive!C:C,""Select COUNT(C) WHERE lower(C) contains '""&amp;LOWER(C12)&amp;""' LABEL COUNT(C) ''""))"),"")</f>
        <v/>
      </c>
      <c r="F12" s="24" t="str">
        <f aca="false">IFERROR(__xludf.dummyfunction("IF(LEN(C12)=0,"""",QUERY(Archive!B:C,""Select COUNT(B) WHERE C starts with 'RT' AND B ='""&amp;C12&amp;""' LABEL COUNT(B) ''"")/D12)"),"")</f>
        <v/>
      </c>
      <c r="G12" s="25" t="str">
        <f aca="false">IFERROR(__xludf.dummyfunction("IF(LEN(C12)=0,"""",SPARKLINE(FREQUENCY(FILTER(Archive!E:E,Archive!B:B=C12),M$2:M$21)))"),"")</f>
        <v/>
      </c>
      <c r="H12" s="12"/>
      <c r="I12" s="26"/>
      <c r="J12" s="33"/>
      <c r="K12" s="34"/>
      <c r="L12" s="34"/>
      <c r="M12" s="0" t="e">
        <f aca="false">(M$21-M$2)/20*(ROW()-1)+M$2</f>
        <v>#VALUE!</v>
      </c>
    </row>
    <row r="13" customFormat="false" ht="22.5" hidden="false" customHeight="true" outlineLevel="0" collapsed="false">
      <c r="A13" s="12"/>
      <c r="B13" s="20"/>
      <c r="C13" s="28"/>
      <c r="D13" s="29"/>
      <c r="E13" s="23" t="str">
        <f aca="false">IFERROR(__xludf.dummyfunction("IF(LEN(C13)=0,"""",QUERY(Archive!C:C,""Select COUNT(C) WHERE lower(C) contains '""&amp;LOWER(C13)&amp;""' LABEL COUNT(C) ''""))"),"")</f>
        <v/>
      </c>
      <c r="F13" s="24" t="str">
        <f aca="false">IFERROR(__xludf.dummyfunction("IF(LEN(C13)=0,"""",QUERY(Archive!B:C,""Select COUNT(B) WHERE C starts with 'RT' AND B ='""&amp;C13&amp;""' LABEL COUNT(B) ''"")/D13)"),"")</f>
        <v/>
      </c>
      <c r="G13" s="25" t="str">
        <f aca="false">IFERROR(__xludf.dummyfunction("IF(LEN(C13)=0,"""",SPARKLINE(FREQUENCY(FILTER(Archive!E:E,Archive!B:B=C13),M$2:M$21)))"),"")</f>
        <v/>
      </c>
      <c r="H13" s="12"/>
      <c r="I13" s="26"/>
      <c r="J13" s="35"/>
      <c r="K13" s="34"/>
      <c r="L13" s="34"/>
      <c r="M13" s="0" t="e">
        <f aca="false">(M$21-M$2)/20*(ROW()-1)+M$2</f>
        <v>#VALUE!</v>
      </c>
    </row>
    <row r="14" customFormat="false" ht="22.5" hidden="false" customHeight="true" outlineLevel="0" collapsed="false">
      <c r="A14" s="12"/>
      <c r="B14" s="20"/>
      <c r="C14" s="28"/>
      <c r="D14" s="29"/>
      <c r="E14" s="23" t="str">
        <f aca="false">IFERROR(__xludf.dummyfunction("IF(LEN(C14)=0,"""",QUERY(Archive!C:C,""Select COUNT(C) WHERE lower(C) contains '""&amp;LOWER(C14)&amp;""' LABEL COUNT(C) ''""))"),"")</f>
        <v/>
      </c>
      <c r="F14" s="24" t="str">
        <f aca="false">IFERROR(__xludf.dummyfunction("IF(LEN(C14)=0,"""",QUERY(Archive!B:C,""Select COUNT(B) WHERE C starts with 'RT' AND B ='""&amp;C14&amp;""' LABEL COUNT(B) ''"")/D14)"),"")</f>
        <v/>
      </c>
      <c r="G14" s="25" t="str">
        <f aca="false">IFERROR(__xludf.dummyfunction("IF(LEN(C14)=0,"""",SPARKLINE(FREQUENCY(FILTER(Archive!E:E,Archive!B:B=C14),M$2:M$21)))"),"")</f>
        <v/>
      </c>
      <c r="H14" s="12"/>
      <c r="I14" s="32"/>
      <c r="J14" s="35"/>
      <c r="K14" s="36"/>
      <c r="L14" s="36"/>
      <c r="M14" s="0" t="e">
        <f aca="false">(M$21-M$2)/20*(ROW()-1)+M$2</f>
        <v>#VALUE!</v>
      </c>
    </row>
    <row r="15" customFormat="false" ht="22.5" hidden="false" customHeight="true" outlineLevel="0" collapsed="false">
      <c r="A15" s="12"/>
      <c r="B15" s="20"/>
      <c r="C15" s="28"/>
      <c r="D15" s="29"/>
      <c r="E15" s="23" t="str">
        <f aca="false">IFERROR(__xludf.dummyfunction("IF(LEN(C15)=0,"""",QUERY(Archive!C:C,""Select COUNT(C) WHERE lower(C) contains '""&amp;LOWER(C15)&amp;""' LABEL COUNT(C) ''""))"),"")</f>
        <v/>
      </c>
      <c r="F15" s="24" t="str">
        <f aca="false">IFERROR(__xludf.dummyfunction("IF(LEN(C15)=0,"""",QUERY(Archive!B:C,""Select COUNT(B) WHERE C starts with 'RT' AND B ='""&amp;C15&amp;""' LABEL COUNT(B) ''"")/D15)"),"")</f>
        <v/>
      </c>
      <c r="G15" s="25" t="str">
        <f aca="false">IFERROR(__xludf.dummyfunction("IF(LEN(C15)=0,"""",SPARKLINE(FREQUENCY(FILTER(Archive!E:E,Archive!B:B=C15),M$2:M$21)))"),"")</f>
        <v/>
      </c>
      <c r="H15" s="12"/>
      <c r="I15" s="26" t="s">
        <v>2154</v>
      </c>
      <c r="J15" s="37" t="e">
        <f aca="false">HYPERLINK("http://hawksey.info/tagsexplorer/?key="&amp;getsheetkey(#REF!)&amp;"&amp;gid="&amp;getsheetgid(), "TAGSExplorer")</f>
        <v>#NAME?</v>
      </c>
      <c r="K15" s="30" t="s">
        <v>2155</v>
      </c>
      <c r="L15" s="36"/>
      <c r="M15" s="0" t="e">
        <f aca="false">(M$21-M$2)/20*(ROW()-1)+M$2</f>
        <v>#VALUE!</v>
      </c>
    </row>
    <row r="16" customFormat="false" ht="22.5" hidden="false" customHeight="true" outlineLevel="0" collapsed="false">
      <c r="A16" s="12"/>
      <c r="B16" s="20"/>
      <c r="C16" s="28"/>
      <c r="D16" s="29"/>
      <c r="E16" s="23" t="str">
        <f aca="false">IFERROR(__xludf.dummyfunction("IF(LEN(C16)=0,"""",QUERY(Archive!C:C,""Select COUNT(C) WHERE lower(C) contains '""&amp;LOWER(C16)&amp;""' LABEL COUNT(C) ''""))"),"")</f>
        <v/>
      </c>
      <c r="F16" s="24" t="str">
        <f aca="false">IFERROR(__xludf.dummyfunction("IF(LEN(C16)=0,"""",QUERY(Archive!B:C,""Select COUNT(B) WHERE C starts with 'RT' AND B ='""&amp;C16&amp;""' LABEL COUNT(B) ''"")/D16)"),"")</f>
        <v/>
      </c>
      <c r="G16" s="25" t="str">
        <f aca="false">IFERROR(__xludf.dummyfunction("IF(LEN(C16)=0,"""",SPARKLINE(FREQUENCY(FILTER(Archive!E:E,Archive!B:B=C16),M$2:M$21)))"),"")</f>
        <v/>
      </c>
      <c r="H16" s="12"/>
      <c r="I16" s="12"/>
      <c r="J16" s="37" t="e">
        <f aca="false">HYPERLINK("http://hawksey.info/tagsexplorer/arc.html?key="&amp;getsheetkey(#REF!)&amp;"&amp;gid="&amp;getsheetgid(), "TAGS Archive")</f>
        <v>#NAME?</v>
      </c>
      <c r="K16" s="38" t="s">
        <v>2156</v>
      </c>
      <c r="L16" s="36"/>
      <c r="M16" s="0" t="e">
        <f aca="false">(M$21-M$2)/20*(ROW()-1)+M$2</f>
        <v>#VALUE!</v>
      </c>
    </row>
    <row r="17" customFormat="false" ht="22.5" hidden="false" customHeight="true" outlineLevel="0" collapsed="false">
      <c r="A17" s="12"/>
      <c r="B17" s="20"/>
      <c r="C17" s="28"/>
      <c r="D17" s="29"/>
      <c r="E17" s="23" t="str">
        <f aca="false">IFERROR(__xludf.dummyfunction("IF(LEN(C17)=0,"""",QUERY(Archive!C:C,""Select COUNT(C) WHERE lower(C) contains '""&amp;LOWER(C17)&amp;""' LABEL COUNT(C) ''""))"),"")</f>
        <v/>
      </c>
      <c r="F17" s="24" t="str">
        <f aca="false">IFERROR(__xludf.dummyfunction("IF(LEN(C17)=0,"""",QUERY(Archive!B:C,""Select COUNT(B) WHERE C starts with 'RT' AND B ='""&amp;C17&amp;""' LABEL COUNT(B) ''"")/D17)"),"")</f>
        <v/>
      </c>
      <c r="G17" s="25" t="str">
        <f aca="false">IFERROR(__xludf.dummyfunction("IF(LEN(C17)=0,"""",SPARKLINE(FREQUENCY(FILTER(Archive!E:E,Archive!B:B=C17),M$2:M$21)))"),"")</f>
        <v/>
      </c>
      <c r="H17" s="12"/>
      <c r="I17" s="12"/>
      <c r="J17" s="39"/>
      <c r="K17" s="36"/>
      <c r="L17" s="36"/>
      <c r="M17" s="0" t="e">
        <f aca="false">(M$21-M$2)/20*(ROW()-1)+M$2</f>
        <v>#VALUE!</v>
      </c>
    </row>
    <row r="18" customFormat="false" ht="22.5" hidden="false" customHeight="true" outlineLevel="0" collapsed="false">
      <c r="A18" s="12"/>
      <c r="B18" s="20"/>
      <c r="C18" s="28"/>
      <c r="D18" s="29"/>
      <c r="E18" s="23" t="str">
        <f aca="false">IFERROR(__xludf.dummyfunction("IF(LEN(C18)=0,"""",QUERY(Archive!C:C,""Select COUNT(C) WHERE lower(C) contains '""&amp;LOWER(C18)&amp;""' LABEL COUNT(C) ''""))"),"")</f>
        <v/>
      </c>
      <c r="F18" s="24" t="str">
        <f aca="false">IFERROR(__xludf.dummyfunction("IF(LEN(C18)=0,"""",QUERY(Archive!B:C,""Select COUNT(B) WHERE C starts with 'RT' AND B ='""&amp;C18&amp;""' LABEL COUNT(B) ''"")/D18)"),"")</f>
        <v/>
      </c>
      <c r="G18" s="25" t="str">
        <f aca="false">IFERROR(__xludf.dummyfunction("IF(LEN(C18)=0,"""",SPARKLINE(FREQUENCY(FILTER(Archive!E:E,Archive!B:B=C18),M$2:M$21)))"),"")</f>
        <v/>
      </c>
      <c r="H18" s="12"/>
      <c r="I18" s="12"/>
      <c r="J18" s="36"/>
      <c r="K18" s="36"/>
      <c r="L18" s="36"/>
      <c r="M18" s="0" t="e">
        <f aca="false">(M$21-M$2)/20*(ROW()-1)+M$2</f>
        <v>#VALUE!</v>
      </c>
    </row>
    <row r="19" customFormat="false" ht="22.5" hidden="false" customHeight="true" outlineLevel="0" collapsed="false">
      <c r="A19" s="12"/>
      <c r="B19" s="20"/>
      <c r="C19" s="28"/>
      <c r="D19" s="29"/>
      <c r="E19" s="23" t="str">
        <f aca="false">IFERROR(__xludf.dummyfunction("IF(LEN(C19)=0,"""",QUERY(Archive!C:C,""Select COUNT(C) WHERE lower(C) contains '""&amp;LOWER(C19)&amp;""' LABEL COUNT(C) ''""))"),"")</f>
        <v/>
      </c>
      <c r="F19" s="24" t="str">
        <f aca="false">IFERROR(__xludf.dummyfunction("IF(LEN(C19)=0,"""",QUERY(Archive!B:C,""Select COUNT(B) WHERE C starts with 'RT' AND B ='""&amp;C19&amp;""' LABEL COUNT(B) ''"")/D19)"),"")</f>
        <v/>
      </c>
      <c r="G19" s="25" t="str">
        <f aca="false">IFERROR(__xludf.dummyfunction("IF(LEN(C19)=0,"""",SPARKLINE(FREQUENCY(FILTER(Archive!E:E,Archive!B:B=C19),M$2:M$21)))"),"")</f>
        <v/>
      </c>
      <c r="H19" s="12"/>
      <c r="I19" s="40" t="s">
        <v>2157</v>
      </c>
      <c r="J19" s="41" t="s">
        <v>2158</v>
      </c>
      <c r="K19" s="36"/>
      <c r="L19" s="36"/>
      <c r="M19" s="0" t="e">
        <f aca="false">(M$21-M$2)/20*(ROW()-1)+M$2</f>
        <v>#VALUE!</v>
      </c>
    </row>
    <row r="20" customFormat="false" ht="22.5" hidden="false" customHeight="true" outlineLevel="0" collapsed="false">
      <c r="A20" s="12"/>
      <c r="B20" s="20"/>
      <c r="C20" s="28"/>
      <c r="D20" s="29"/>
      <c r="E20" s="23" t="str">
        <f aca="false">IFERROR(__xludf.dummyfunction("IF(LEN(C20)=0,"""",QUERY(Archive!C:C,""Select COUNT(C) WHERE lower(C) contains '""&amp;LOWER(C20)&amp;""' LABEL COUNT(C) ''""))"),"")</f>
        <v/>
      </c>
      <c r="F20" s="24" t="str">
        <f aca="false">IFERROR(__xludf.dummyfunction("IF(LEN(C20)=0,"""",QUERY(Archive!B:C,""Select COUNT(B) WHERE C starts with 'RT' AND B ='""&amp;C20&amp;""' LABEL COUNT(B) ''"")/D20)"),"")</f>
        <v/>
      </c>
      <c r="G20" s="25" t="str">
        <f aca="false">IFERROR(__xludf.dummyfunction("IF(LEN(C20)=0,"""",SPARKLINE(FREQUENCY(FILTER(Archive!E:E,Archive!B:B=C20),M$2:M$21)))"),"")</f>
        <v/>
      </c>
      <c r="H20" s="12"/>
      <c r="I20" s="12"/>
      <c r="J20" s="42" t="s">
        <v>2159</v>
      </c>
      <c r="K20" s="36"/>
      <c r="L20" s="36"/>
      <c r="M20" s="0" t="e">
        <f aca="false">(M$21-M$2)/20*(ROW()-1)+M$2</f>
        <v>#VALUE!</v>
      </c>
    </row>
    <row r="21" customFormat="false" ht="22.5" hidden="false" customHeight="true" outlineLevel="0" collapsed="false">
      <c r="A21" s="12"/>
      <c r="B21" s="20"/>
      <c r="C21" s="28"/>
      <c r="D21" s="29"/>
      <c r="E21" s="23" t="str">
        <f aca="false">IFERROR(__xludf.dummyfunction("IF(LEN(C21)=0,"""",QUERY(Archive!C:C,""Select COUNT(C) WHERE lower(C) contains '""&amp;LOWER(C21)&amp;""' LABEL COUNT(C) ''""))"),"")</f>
        <v/>
      </c>
      <c r="F21" s="24" t="str">
        <f aca="false">IFERROR(__xludf.dummyfunction("IF(LEN(C21)=0,"""",QUERY(Archive!B:C,""Select COUNT(B) WHERE C starts with 'RT' AND B ='""&amp;C21&amp;""' LABEL COUNT(B) ''"")/D21)"),"")</f>
        <v/>
      </c>
      <c r="G21" s="25" t="str">
        <f aca="false">IFERROR(__xludf.dummyfunction("IF(LEN(C21)=0,"""",SPARKLINE(FREQUENCY(FILTER(Archive!E:E,Archive!B:B=C21),M$2:M$21)))"),"")</f>
        <v/>
      </c>
      <c r="H21" s="12"/>
      <c r="I21" s="12"/>
      <c r="J21" s="36"/>
      <c r="K21" s="36"/>
      <c r="L21" s="36"/>
      <c r="M21" s="0" t="e">
        <f aca="false">ROUNDDOWN(J7,0)</f>
        <v>#VALUE!</v>
      </c>
    </row>
    <row r="22" customFormat="false" ht="22.5" hidden="false" customHeight="true" outlineLevel="0" collapsed="false">
      <c r="A22" s="12"/>
      <c r="B22" s="20"/>
      <c r="C22" s="28"/>
      <c r="D22" s="29"/>
      <c r="E22" s="23" t="str">
        <f aca="false">IFERROR(__xludf.dummyfunction("IF(LEN(C22)=0,"""",QUERY(Archive!C:C,""Select COUNT(C) WHERE lower(C) contains '""&amp;LOWER(C22)&amp;""' LABEL COUNT(C) ''""))"),"")</f>
        <v/>
      </c>
      <c r="F22" s="24" t="str">
        <f aca="false">IFERROR(__xludf.dummyfunction("IF(LEN(C22)=0,"""",QUERY(Archive!B:C,""Select COUNT(B) WHERE C starts with 'RT' AND B ='""&amp;C22&amp;""' LABEL COUNT(B) ''"")/D22)"),"")</f>
        <v/>
      </c>
      <c r="G22" s="25" t="str">
        <f aca="false">IFERROR(__xludf.dummyfunction("IF(LEN(C22)=0,"""",SPARKLINE(FREQUENCY(FILTER(Archive!E:E,Archive!B:B=C22),M$2:M$21)))"),"")</f>
        <v/>
      </c>
      <c r="H22" s="12"/>
      <c r="I22" s="12"/>
      <c r="J22" s="36"/>
      <c r="K22" s="36"/>
      <c r="L22" s="36"/>
      <c r="M22" s="43"/>
    </row>
    <row r="23" customFormat="false" ht="22.5" hidden="false" customHeight="true" outlineLevel="0" collapsed="false">
      <c r="A23" s="12"/>
      <c r="B23" s="20"/>
      <c r="C23" s="28"/>
      <c r="D23" s="29"/>
      <c r="E23" s="23" t="str">
        <f aca="false">IFERROR(__xludf.dummyfunction("IF(LEN(C23)=0,"""",QUERY(Archive!C:C,""Select COUNT(C) WHERE lower(C) contains '""&amp;LOWER(C23)&amp;""' LABEL COUNT(C) ''""))"),"")</f>
        <v/>
      </c>
      <c r="F23" s="24" t="str">
        <f aca="false">IFERROR(__xludf.dummyfunction("IF(LEN(C23)=0,"""",QUERY(Archive!B:C,""Select COUNT(B) WHERE C starts with 'RT' AND B ='""&amp;C23&amp;""' LABEL COUNT(B) ''"")/D23)"),"")</f>
        <v/>
      </c>
      <c r="G23" s="25" t="str">
        <f aca="false">IFERROR(__xludf.dummyfunction("IF(LEN(C23)=0,"""",SPARKLINE(FREQUENCY(FILTER(Archive!E:E,Archive!B:B=C23),M$2:M$21)))"),"")</f>
        <v/>
      </c>
      <c r="H23" s="12"/>
      <c r="I23" s="12"/>
      <c r="J23" s="36"/>
      <c r="K23" s="36"/>
      <c r="L23" s="36"/>
      <c r="M23" s="43"/>
    </row>
    <row r="24" customFormat="false" ht="22.5" hidden="false" customHeight="true" outlineLevel="0" collapsed="false">
      <c r="A24" s="12"/>
      <c r="B24" s="20"/>
      <c r="C24" s="28"/>
      <c r="D24" s="29"/>
      <c r="E24" s="23" t="str">
        <f aca="false">IFERROR(__xludf.dummyfunction("IF(LEN(C24)=0,"""",QUERY(Archive!C:C,""Select COUNT(C) WHERE lower(C) contains '""&amp;LOWER(C24)&amp;""' LABEL COUNT(C) ''""))"),"")</f>
        <v/>
      </c>
      <c r="F24" s="24" t="str">
        <f aca="false">IFERROR(__xludf.dummyfunction("IF(LEN(C24)=0,"""",QUERY(Archive!B:C,""Select COUNT(B) WHERE C starts with 'RT' AND B ='""&amp;C24&amp;""' LABEL COUNT(B) ''"")/D24)"),"")</f>
        <v/>
      </c>
      <c r="G24" s="25" t="str">
        <f aca="false">IFERROR(__xludf.dummyfunction("IF(LEN(C24)=0,"""",SPARKLINE(FREQUENCY(FILTER(Archive!E:E,Archive!B:B=C24),M$2:M$21)))"),"")</f>
        <v/>
      </c>
      <c r="H24" s="12"/>
      <c r="I24" s="12"/>
      <c r="J24" s="12"/>
      <c r="K24" s="12"/>
      <c r="L24" s="12"/>
    </row>
    <row r="25" customFormat="false" ht="22.5" hidden="false" customHeight="true" outlineLevel="0" collapsed="false">
      <c r="A25" s="12"/>
      <c r="B25" s="20"/>
      <c r="C25" s="28"/>
      <c r="D25" s="29"/>
      <c r="E25" s="23" t="str">
        <f aca="false">IFERROR(__xludf.dummyfunction("IF(LEN(C25)=0,"""",QUERY(Archive!C:C,""Select COUNT(C) WHERE lower(C) contains '""&amp;LOWER(C25)&amp;""' LABEL COUNT(C) ''""))"),"")</f>
        <v/>
      </c>
      <c r="F25" s="24" t="str">
        <f aca="false">IFERROR(__xludf.dummyfunction("IF(LEN(C25)=0,"""",QUERY(Archive!B:C,""Select COUNT(B) WHERE C starts with 'RT' AND B ='""&amp;C25&amp;""' LABEL COUNT(B) ''"")/D25)"),"")</f>
        <v/>
      </c>
      <c r="G25" s="25" t="str">
        <f aca="false">IFERROR(__xludf.dummyfunction("IF(LEN(C25)=0,"""",SPARKLINE(FREQUENCY(FILTER(Archive!E:E,Archive!B:B=C25),M$2:M$21)))"),"")</f>
        <v/>
      </c>
      <c r="H25" s="12"/>
      <c r="I25" s="12"/>
      <c r="J25" s="12"/>
      <c r="K25" s="12"/>
      <c r="L25" s="12"/>
    </row>
    <row r="26" customFormat="false" ht="22.5" hidden="false" customHeight="true" outlineLevel="0" collapsed="false">
      <c r="A26" s="12"/>
      <c r="B26" s="20"/>
      <c r="C26" s="28"/>
      <c r="D26" s="29"/>
      <c r="E26" s="23" t="str">
        <f aca="false">IFERROR(__xludf.dummyfunction("IF(LEN(C26)=0,"""",QUERY(Archive!C:C,""Select COUNT(C) WHERE lower(C) contains '""&amp;LOWER(C26)&amp;""' LABEL COUNT(C) ''""))"),"")</f>
        <v/>
      </c>
      <c r="F26" s="24" t="str">
        <f aca="false">IFERROR(__xludf.dummyfunction("IF(LEN(C26)=0,"""",QUERY(Archive!B:C,""Select COUNT(B) WHERE C starts with 'RT' AND B ='""&amp;C26&amp;""' LABEL COUNT(B) ''"")/D26)"),"")</f>
        <v/>
      </c>
      <c r="G26" s="25" t="str">
        <f aca="false">IFERROR(__xludf.dummyfunction("IF(LEN(C26)=0,"""",SPARKLINE(FREQUENCY(FILTER(Archive!E:E,Archive!B:B=C26),M$2:M$21)))"),"")</f>
        <v/>
      </c>
      <c r="H26" s="12"/>
      <c r="I26" s="12"/>
      <c r="J26" s="12"/>
      <c r="K26" s="12"/>
      <c r="L26" s="12"/>
    </row>
    <row r="27" customFormat="false" ht="22.5" hidden="false" customHeight="true" outlineLevel="0" collapsed="false">
      <c r="A27" s="12"/>
      <c r="B27" s="20"/>
      <c r="C27" s="28"/>
      <c r="D27" s="29"/>
      <c r="E27" s="23" t="str">
        <f aca="false">IFERROR(__xludf.dummyfunction("IF(LEN(C27)=0,"""",QUERY(Archive!C:C,""Select COUNT(C) WHERE lower(C) contains '""&amp;LOWER(C27)&amp;""' LABEL COUNT(C) ''""))"),"")</f>
        <v/>
      </c>
      <c r="F27" s="24" t="str">
        <f aca="false">IFERROR(__xludf.dummyfunction("IF(LEN(C27)=0,"""",QUERY(Archive!B:C,""Select COUNT(B) WHERE C starts with 'RT' AND B ='""&amp;C27&amp;""' LABEL COUNT(B) ''"")/D27)"),"")</f>
        <v/>
      </c>
      <c r="G27" s="25" t="str">
        <f aca="false">IFERROR(__xludf.dummyfunction("IF(LEN(C27)=0,"""",SPARKLINE(FREQUENCY(FILTER(Archive!E:E,Archive!B:B=C27),M$2:M$21)))"),"")</f>
        <v/>
      </c>
      <c r="H27" s="12"/>
      <c r="I27" s="12"/>
      <c r="J27" s="12"/>
      <c r="K27" s="12"/>
      <c r="L27" s="12"/>
    </row>
    <row r="28" customFormat="false" ht="22.5" hidden="false" customHeight="true" outlineLevel="0" collapsed="false">
      <c r="A28" s="12"/>
      <c r="B28" s="20"/>
      <c r="C28" s="28"/>
      <c r="D28" s="29"/>
      <c r="E28" s="23" t="str">
        <f aca="false">IFERROR(__xludf.dummyfunction("IF(LEN(C28)=0,"""",QUERY(Archive!C:C,""Select COUNT(C) WHERE lower(C) contains '""&amp;LOWER(C28)&amp;""' LABEL COUNT(C) ''""))"),"")</f>
        <v/>
      </c>
      <c r="F28" s="24" t="str">
        <f aca="false">IFERROR(__xludf.dummyfunction("IF(LEN(C28)=0,"""",QUERY(Archive!B:C,""Select COUNT(B) WHERE C starts with 'RT' AND B ='""&amp;C28&amp;""' LABEL COUNT(B) ''"")/D28)"),"")</f>
        <v/>
      </c>
      <c r="G28" s="25" t="str">
        <f aca="false">IFERROR(__xludf.dummyfunction("IF(LEN(C28)=0,"""",SPARKLINE(FREQUENCY(FILTER(Archive!E:E,Archive!B:B=C28),M$2:M$21)))"),"")</f>
        <v/>
      </c>
      <c r="H28" s="12"/>
      <c r="I28" s="12"/>
      <c r="J28" s="12"/>
      <c r="K28" s="12"/>
      <c r="L28" s="12"/>
    </row>
    <row r="29" customFormat="false" ht="22.5" hidden="false" customHeight="true" outlineLevel="0" collapsed="false">
      <c r="A29" s="12"/>
      <c r="B29" s="20"/>
      <c r="C29" s="28"/>
      <c r="D29" s="29"/>
      <c r="E29" s="23" t="str">
        <f aca="false">IFERROR(__xludf.dummyfunction("IF(LEN(C29)=0,"""",QUERY(Archive!C:C,""Select COUNT(C) WHERE lower(C) contains '""&amp;LOWER(C29)&amp;""' LABEL COUNT(C) ''""))"),"")</f>
        <v/>
      </c>
      <c r="F29" s="24" t="str">
        <f aca="false">IFERROR(__xludf.dummyfunction("IF(LEN(C29)=0,"""",QUERY(Archive!B:C,""Select COUNT(B) WHERE C starts with 'RT' AND B ='""&amp;C29&amp;""' LABEL COUNT(B) ''"")/D29)"),"")</f>
        <v/>
      </c>
      <c r="G29" s="25" t="str">
        <f aca="false">IFERROR(__xludf.dummyfunction("IF(LEN(C29)=0,"""",SPARKLINE(FREQUENCY(FILTER(Archive!E:E,Archive!B:B=C29),M$2:M$21)))"),"")</f>
        <v/>
      </c>
      <c r="H29" s="12"/>
      <c r="I29" s="12"/>
      <c r="J29" s="12"/>
      <c r="K29" s="12"/>
      <c r="L29" s="12"/>
    </row>
    <row r="30" customFormat="false" ht="22.5" hidden="false" customHeight="true" outlineLevel="0" collapsed="false">
      <c r="A30" s="12"/>
      <c r="B30" s="20"/>
      <c r="C30" s="28"/>
      <c r="D30" s="29"/>
      <c r="E30" s="23" t="str">
        <f aca="false">IFERROR(__xludf.dummyfunction("IF(LEN(C30)=0,"""",QUERY(Archive!C:C,""Select COUNT(C) WHERE lower(C) contains '""&amp;LOWER(C30)&amp;""' LABEL COUNT(C) ''""))"),"")</f>
        <v/>
      </c>
      <c r="F30" s="24" t="str">
        <f aca="false">IFERROR(__xludf.dummyfunction("IF(LEN(C30)=0,"""",QUERY(Archive!B:C,""Select COUNT(B) WHERE C starts with 'RT' AND B ='""&amp;C30&amp;""' LABEL COUNT(B) ''"")/D30)"),"")</f>
        <v/>
      </c>
      <c r="G30" s="25" t="str">
        <f aca="false">IFERROR(__xludf.dummyfunction("IF(LEN(C30)=0,"""",SPARKLINE(FREQUENCY(FILTER(Archive!E:E,Archive!B:B=C30),M$2:M$21)))"),"")</f>
        <v/>
      </c>
      <c r="H30" s="12"/>
      <c r="I30" s="12"/>
      <c r="J30" s="12"/>
      <c r="K30" s="12"/>
      <c r="L30" s="12"/>
    </row>
    <row r="31" customFormat="false" ht="22.5" hidden="false" customHeight="true" outlineLevel="0" collapsed="false">
      <c r="A31" s="12"/>
      <c r="B31" s="20"/>
      <c r="C31" s="28"/>
      <c r="D31" s="29"/>
      <c r="E31" s="23" t="str">
        <f aca="false">IFERROR(__xludf.dummyfunction("IF(LEN(C31)=0,"""",QUERY(Archive!C:C,""Select COUNT(C) WHERE lower(C) contains '""&amp;LOWER(C31)&amp;""' LABEL COUNT(C) ''""))"),"")</f>
        <v/>
      </c>
      <c r="F31" s="24" t="str">
        <f aca="false">IFERROR(__xludf.dummyfunction("IF(LEN(C31)=0,"""",QUERY(Archive!B:C,""Select COUNT(B) WHERE C starts with 'RT' AND B ='""&amp;C31&amp;""' LABEL COUNT(B) ''"")/D31)"),"")</f>
        <v/>
      </c>
      <c r="G31" s="25" t="str">
        <f aca="false">IFERROR(__xludf.dummyfunction("IF(LEN(C31)=0,"""",SPARKLINE(FREQUENCY(FILTER(Archive!E:E,Archive!B:B=C31),M$2:M$21)))"),"")</f>
        <v/>
      </c>
      <c r="H31" s="12"/>
      <c r="I31" s="12"/>
      <c r="J31" s="12"/>
      <c r="K31" s="12"/>
      <c r="L31" s="12"/>
    </row>
    <row r="32" customFormat="false" ht="16.5" hidden="false" customHeight="true" outlineLevel="0" collapsed="false">
      <c r="A32" s="12"/>
      <c r="B32" s="20"/>
      <c r="C32" s="28"/>
      <c r="D32" s="29"/>
      <c r="E32" s="23" t="str">
        <f aca="false">IFERROR(__xludf.dummyfunction("IF(LEN(C32)=0,"""",QUERY(Archive!C:C,""Select COUNT(C) WHERE lower(C) contains '""&amp;LOWER(C32)&amp;""' LABEL COUNT(C) ''""))"),"")</f>
        <v/>
      </c>
      <c r="F32" s="44"/>
      <c r="G32" s="45"/>
      <c r="H32" s="12"/>
      <c r="I32" s="12"/>
      <c r="J32" s="12"/>
      <c r="K32" s="12"/>
      <c r="L32" s="12"/>
    </row>
    <row r="33" customFormat="false" ht="16.5" hidden="false" customHeight="true" outlineLevel="0" collapsed="false">
      <c r="A33" s="12"/>
      <c r="B33" s="20"/>
      <c r="C33" s="28"/>
      <c r="D33" s="29"/>
      <c r="E33" s="23" t="str">
        <f aca="false">IFERROR(__xludf.dummyfunction("IF(LEN(C33)=0,"""",QUERY(Archive!C:C,""Select COUNT(C) WHERE lower(C) contains '""&amp;LOWER(C33)&amp;""' LABEL COUNT(C) ''""))"),"")</f>
        <v/>
      </c>
      <c r="F33" s="44"/>
      <c r="G33" s="45"/>
      <c r="H33" s="12"/>
      <c r="I33" s="12"/>
      <c r="J33" s="12"/>
      <c r="K33" s="12"/>
      <c r="L33" s="12"/>
    </row>
    <row r="34" customFormat="false" ht="16.5" hidden="false" customHeight="true" outlineLevel="0" collapsed="false">
      <c r="A34" s="12"/>
      <c r="B34" s="20"/>
      <c r="C34" s="28"/>
      <c r="D34" s="29"/>
      <c r="E34" s="23" t="str">
        <f aca="false">IFERROR(__xludf.dummyfunction("IF(LEN(C34)=0,"""",QUERY(Archive!C:C,""Select COUNT(C) WHERE lower(C) contains '""&amp;LOWER(C34)&amp;""' LABEL COUNT(C) ''""))"),"")</f>
        <v/>
      </c>
      <c r="F34" s="44"/>
      <c r="G34" s="45"/>
      <c r="H34" s="12"/>
      <c r="I34" s="12"/>
      <c r="J34" s="12"/>
      <c r="K34" s="12"/>
      <c r="L34" s="12"/>
    </row>
    <row r="35" customFormat="false" ht="16.5" hidden="false" customHeight="true" outlineLevel="0" collapsed="false">
      <c r="A35" s="12"/>
      <c r="B35" s="20"/>
      <c r="C35" s="28"/>
      <c r="D35" s="29"/>
      <c r="E35" s="23" t="str">
        <f aca="false">IFERROR(__xludf.dummyfunction("IF(LEN(C35)=0,"""",QUERY(Archive!C:C,""Select COUNT(C) WHERE lower(C) contains '""&amp;LOWER(C35)&amp;""' LABEL COUNT(C) ''""))"),"")</f>
        <v/>
      </c>
      <c r="F35" s="44"/>
      <c r="G35" s="45"/>
      <c r="H35" s="12"/>
      <c r="I35" s="12"/>
      <c r="J35" s="12"/>
      <c r="K35" s="12"/>
      <c r="L35" s="12"/>
    </row>
    <row r="36" customFormat="false" ht="16.5" hidden="false" customHeight="true" outlineLevel="0" collapsed="false">
      <c r="A36" s="12"/>
      <c r="B36" s="20"/>
      <c r="C36" s="28"/>
      <c r="D36" s="29"/>
      <c r="E36" s="23" t="str">
        <f aca="false">IFERROR(__xludf.dummyfunction("IF(LEN(C36)=0,"""",QUERY(Archive!C:C,""Select COUNT(C) WHERE lower(C) contains '""&amp;LOWER(C36)&amp;""' LABEL COUNT(C) ''""))"),"")</f>
        <v/>
      </c>
      <c r="F36" s="44"/>
      <c r="G36" s="45"/>
      <c r="H36" s="12"/>
      <c r="I36" s="12"/>
      <c r="J36" s="12"/>
      <c r="K36" s="12"/>
      <c r="L36" s="12"/>
    </row>
    <row r="37" customFormat="false" ht="16.5" hidden="false" customHeight="true" outlineLevel="0" collapsed="false">
      <c r="A37" s="12"/>
      <c r="B37" s="20"/>
      <c r="C37" s="28"/>
      <c r="D37" s="29"/>
      <c r="E37" s="23" t="str">
        <f aca="false">IFERROR(__xludf.dummyfunction("IF(LEN(C37)=0,"""",QUERY(Archive!C:C,""Select COUNT(C) WHERE lower(C) contains '""&amp;LOWER(C37)&amp;""' LABEL COUNT(C) ''""))"),"")</f>
        <v/>
      </c>
      <c r="F37" s="44"/>
      <c r="G37" s="45"/>
      <c r="H37" s="12"/>
      <c r="I37" s="12"/>
      <c r="J37" s="12"/>
      <c r="K37" s="12"/>
      <c r="L37" s="12"/>
    </row>
    <row r="38" customFormat="false" ht="16.5" hidden="false" customHeight="true" outlineLevel="0" collapsed="false">
      <c r="A38" s="12"/>
      <c r="B38" s="20"/>
      <c r="C38" s="28"/>
      <c r="D38" s="29"/>
      <c r="E38" s="23" t="str">
        <f aca="false">IFERROR(__xludf.dummyfunction("IF(LEN(C38)=0,"""",QUERY(Archive!C:C,""Select COUNT(C) WHERE lower(C) contains '""&amp;LOWER(C38)&amp;""' LABEL COUNT(C) ''""))"),"")</f>
        <v/>
      </c>
      <c r="F38" s="44"/>
      <c r="G38" s="45"/>
      <c r="H38" s="12"/>
      <c r="I38" s="12"/>
      <c r="J38" s="12"/>
      <c r="K38" s="12"/>
      <c r="L38" s="12"/>
    </row>
    <row r="39" customFormat="false" ht="16.5" hidden="false" customHeight="true" outlineLevel="0" collapsed="false">
      <c r="A39" s="12"/>
      <c r="B39" s="20"/>
      <c r="C39" s="28"/>
      <c r="D39" s="29"/>
      <c r="E39" s="23" t="str">
        <f aca="false">IFERROR(__xludf.dummyfunction("IF(LEN(C39)=0,"""",QUERY(Archive!C:C,""Select COUNT(C) WHERE lower(C) contains '""&amp;LOWER(C39)&amp;""' LABEL COUNT(C) ''""))"),"")</f>
        <v/>
      </c>
      <c r="F39" s="44"/>
      <c r="G39" s="45"/>
      <c r="H39" s="12"/>
      <c r="I39" s="12"/>
      <c r="J39" s="12"/>
      <c r="K39" s="12"/>
      <c r="L39" s="12"/>
    </row>
    <row r="40" customFormat="false" ht="16.5" hidden="false" customHeight="true" outlineLevel="0" collapsed="false">
      <c r="A40" s="12"/>
      <c r="B40" s="20"/>
      <c r="C40" s="28"/>
      <c r="D40" s="29"/>
      <c r="E40" s="23" t="str">
        <f aca="false">IFERROR(__xludf.dummyfunction("IF(LEN(C40)=0,"""",QUERY(Archive!C:C,""Select COUNT(C) WHERE lower(C) contains '""&amp;LOWER(C40)&amp;""' LABEL COUNT(C) ''""))"),"")</f>
        <v/>
      </c>
      <c r="F40" s="44"/>
      <c r="G40" s="45"/>
      <c r="H40" s="12"/>
      <c r="I40" s="12"/>
      <c r="J40" s="12"/>
      <c r="K40" s="12"/>
      <c r="L40" s="12"/>
    </row>
    <row r="41" customFormat="false" ht="16.5" hidden="false" customHeight="true" outlineLevel="0" collapsed="false">
      <c r="A41" s="12"/>
      <c r="B41" s="20"/>
      <c r="C41" s="28"/>
      <c r="D41" s="29"/>
      <c r="E41" s="23" t="str">
        <f aca="false">IFERROR(__xludf.dummyfunction("IF(LEN(C41)=0,"""",QUERY(Archive!C:C,""Select COUNT(C) WHERE lower(C) contains '""&amp;LOWER(C41)&amp;""' LABEL COUNT(C) ''""))"),"")</f>
        <v/>
      </c>
      <c r="F41" s="44"/>
      <c r="G41" s="45"/>
      <c r="H41" s="12"/>
      <c r="I41" s="12"/>
      <c r="J41" s="12"/>
      <c r="K41" s="12"/>
      <c r="L41" s="12"/>
    </row>
    <row r="42" customFormat="false" ht="16.5" hidden="false" customHeight="true" outlineLevel="0" collapsed="false">
      <c r="A42" s="12"/>
      <c r="B42" s="20"/>
      <c r="C42" s="28"/>
      <c r="D42" s="29"/>
      <c r="E42" s="23" t="str">
        <f aca="false">IFERROR(__xludf.dummyfunction("IF(LEN(C42)=0,"""",QUERY(Archive!C:C,""Select COUNT(C) WHERE lower(C) contains '""&amp;LOWER(C42)&amp;""' LABEL COUNT(C) ''""))"),"")</f>
        <v/>
      </c>
      <c r="F42" s="44"/>
      <c r="G42" s="45"/>
      <c r="H42" s="12"/>
      <c r="I42" s="12"/>
      <c r="J42" s="12"/>
      <c r="K42" s="12"/>
      <c r="L42" s="12"/>
    </row>
    <row r="43" customFormat="false" ht="16.5" hidden="false" customHeight="true" outlineLevel="0" collapsed="false">
      <c r="A43" s="12"/>
      <c r="B43" s="20"/>
      <c r="C43" s="28"/>
      <c r="D43" s="29"/>
      <c r="E43" s="23" t="str">
        <f aca="false">IFERROR(__xludf.dummyfunction("IF(LEN(C43)=0,"""",QUERY(Archive!C:C,""Select COUNT(C) WHERE lower(C) contains '""&amp;LOWER(C43)&amp;""' LABEL COUNT(C) ''""))"),"")</f>
        <v/>
      </c>
      <c r="F43" s="44"/>
      <c r="G43" s="45"/>
      <c r="H43" s="12"/>
      <c r="I43" s="12"/>
      <c r="J43" s="12"/>
      <c r="K43" s="12"/>
      <c r="L43" s="12"/>
    </row>
    <row r="44" customFormat="false" ht="16.5" hidden="false" customHeight="true" outlineLevel="0" collapsed="false">
      <c r="A44" s="12"/>
      <c r="B44" s="20"/>
      <c r="C44" s="28"/>
      <c r="D44" s="29"/>
      <c r="E44" s="23" t="str">
        <f aca="false">IFERROR(__xludf.dummyfunction("IF(LEN(C44)=0,"""",QUERY(Archive!C:C,""Select COUNT(C) WHERE lower(C) contains '""&amp;LOWER(C44)&amp;""' LABEL COUNT(C) ''""))"),"")</f>
        <v/>
      </c>
      <c r="F44" s="44"/>
      <c r="G44" s="45"/>
      <c r="H44" s="12"/>
      <c r="I44" s="12"/>
      <c r="J44" s="12"/>
      <c r="K44" s="12"/>
      <c r="L44" s="12"/>
    </row>
    <row r="45" customFormat="false" ht="16.5" hidden="false" customHeight="true" outlineLevel="0" collapsed="false">
      <c r="A45" s="12"/>
      <c r="B45" s="20"/>
      <c r="C45" s="28"/>
      <c r="D45" s="29"/>
      <c r="E45" s="23" t="str">
        <f aca="false">IFERROR(__xludf.dummyfunction("IF(LEN(C45)=0,"""",QUERY(Archive!C:C,""Select COUNT(C) WHERE lower(C) contains '""&amp;LOWER(C45)&amp;""' LABEL COUNT(C) ''""))"),"")</f>
        <v/>
      </c>
      <c r="F45" s="44"/>
      <c r="G45" s="45"/>
      <c r="H45" s="12"/>
      <c r="I45" s="12"/>
      <c r="J45" s="12"/>
      <c r="K45" s="12"/>
      <c r="L45" s="12"/>
    </row>
    <row r="46" customFormat="false" ht="16.5" hidden="false" customHeight="true" outlineLevel="0" collapsed="false">
      <c r="A46" s="12"/>
      <c r="B46" s="20"/>
      <c r="C46" s="28"/>
      <c r="D46" s="29"/>
      <c r="E46" s="23" t="str">
        <f aca="false">IFERROR(__xludf.dummyfunction("IF(LEN(C46)=0,"""",QUERY(Archive!C:C,""Select COUNT(C) WHERE lower(C) contains '""&amp;LOWER(C46)&amp;""' LABEL COUNT(C) ''""))"),"")</f>
        <v/>
      </c>
      <c r="F46" s="44"/>
      <c r="G46" s="45"/>
      <c r="H46" s="12"/>
      <c r="I46" s="12"/>
      <c r="J46" s="12"/>
      <c r="K46" s="12"/>
      <c r="L46" s="12"/>
    </row>
    <row r="47" customFormat="false" ht="16.5" hidden="false" customHeight="true" outlineLevel="0" collapsed="false">
      <c r="A47" s="12"/>
      <c r="B47" s="20"/>
      <c r="C47" s="28"/>
      <c r="D47" s="29"/>
      <c r="E47" s="23" t="str">
        <f aca="false">IFERROR(__xludf.dummyfunction("IF(LEN(C47)=0,"""",QUERY(Archive!C:C,""Select COUNT(C) WHERE lower(C) contains '""&amp;LOWER(C47)&amp;""' LABEL COUNT(C) ''""))"),"")</f>
        <v/>
      </c>
      <c r="F47" s="44"/>
      <c r="G47" s="45"/>
      <c r="H47" s="12"/>
      <c r="I47" s="12"/>
      <c r="J47" s="12"/>
      <c r="K47" s="12"/>
      <c r="L47" s="12"/>
    </row>
    <row r="48" customFormat="false" ht="16.5" hidden="false" customHeight="true" outlineLevel="0" collapsed="false">
      <c r="A48" s="12"/>
      <c r="B48" s="20"/>
      <c r="C48" s="28"/>
      <c r="D48" s="29"/>
      <c r="E48" s="23" t="str">
        <f aca="false">IFERROR(__xludf.dummyfunction("IF(LEN(C48)=0,"""",QUERY(Archive!C:C,""Select COUNT(C) WHERE lower(C) contains '""&amp;LOWER(C48)&amp;""' LABEL COUNT(C) ''""))"),"")</f>
        <v/>
      </c>
      <c r="F48" s="44"/>
      <c r="G48" s="45"/>
      <c r="H48" s="12"/>
      <c r="I48" s="12"/>
      <c r="J48" s="12"/>
      <c r="K48" s="12"/>
      <c r="L48" s="12"/>
    </row>
    <row r="49" customFormat="false" ht="16.5" hidden="false" customHeight="true" outlineLevel="0" collapsed="false">
      <c r="A49" s="12"/>
      <c r="B49" s="20"/>
      <c r="C49" s="28"/>
      <c r="D49" s="29"/>
      <c r="E49" s="23" t="str">
        <f aca="false">IFERROR(__xludf.dummyfunction("IF(LEN(C49)=0,"""",QUERY(Archive!C:C,""Select COUNT(C) WHERE lower(C) contains '""&amp;LOWER(C49)&amp;""' LABEL COUNT(C) ''""))"),"")</f>
        <v/>
      </c>
      <c r="F49" s="44"/>
      <c r="G49" s="45"/>
      <c r="H49" s="12"/>
      <c r="I49" s="12"/>
      <c r="J49" s="12"/>
      <c r="K49" s="12"/>
      <c r="L49" s="12"/>
    </row>
    <row r="50" customFormat="false" ht="16.5" hidden="false" customHeight="true" outlineLevel="0" collapsed="false">
      <c r="A50" s="12"/>
      <c r="B50" s="20"/>
      <c r="C50" s="28"/>
      <c r="D50" s="29"/>
      <c r="E50" s="23" t="str">
        <f aca="false">IFERROR(__xludf.dummyfunction("IF(LEN(C50)=0,"""",QUERY(Archive!C:C,""Select COUNT(C) WHERE lower(C) contains '""&amp;LOWER(C50)&amp;""' LABEL COUNT(C) ''""))"),"")</f>
        <v/>
      </c>
      <c r="F50" s="44"/>
      <c r="G50" s="45"/>
      <c r="H50" s="12"/>
      <c r="I50" s="12"/>
      <c r="J50" s="12"/>
      <c r="K50" s="12"/>
      <c r="L50" s="12"/>
    </row>
    <row r="51" customFormat="false" ht="16.5" hidden="false" customHeight="true" outlineLevel="0" collapsed="false">
      <c r="A51" s="12"/>
      <c r="B51" s="20"/>
      <c r="C51" s="28"/>
      <c r="D51" s="29"/>
      <c r="E51" s="23" t="str">
        <f aca="false">IFERROR(__xludf.dummyfunction("IF(LEN(C51)=0,"""",QUERY(Archive!C:C,""Select COUNT(C) WHERE lower(C) contains '""&amp;LOWER(C51)&amp;""' LABEL COUNT(C) ''""))"),"")</f>
        <v/>
      </c>
      <c r="F51" s="44"/>
      <c r="G51" s="45"/>
      <c r="H51" s="12"/>
      <c r="I51" s="12"/>
      <c r="J51" s="12"/>
      <c r="K51" s="12"/>
      <c r="L51" s="12"/>
    </row>
    <row r="52" customFormat="false" ht="16.5" hidden="false" customHeight="true" outlineLevel="0" collapsed="false">
      <c r="A52" s="12"/>
      <c r="B52" s="20"/>
      <c r="C52" s="28"/>
      <c r="D52" s="29"/>
      <c r="E52" s="23" t="str">
        <f aca="false">IFERROR(__xludf.dummyfunction("IF(LEN(C52)=0,"""",QUERY(Archive!C:C,""Select COUNT(C) WHERE lower(C) contains '""&amp;LOWER(C52)&amp;""' LABEL COUNT(C) ''""))"),"")</f>
        <v/>
      </c>
      <c r="F52" s="44"/>
      <c r="G52" s="45"/>
      <c r="H52" s="12"/>
      <c r="I52" s="12"/>
      <c r="J52" s="12"/>
      <c r="K52" s="12"/>
      <c r="L52" s="12"/>
    </row>
    <row r="53" customFormat="false" ht="16.5" hidden="false" customHeight="true" outlineLevel="0" collapsed="false">
      <c r="A53" s="12"/>
      <c r="B53" s="20"/>
      <c r="C53" s="28"/>
      <c r="D53" s="29"/>
      <c r="E53" s="23" t="str">
        <f aca="false">IFERROR(__xludf.dummyfunction("IF(LEN(C53)=0,"""",QUERY(Archive!C:C,""Select COUNT(C) WHERE lower(C) contains '""&amp;LOWER(C53)&amp;""' LABEL COUNT(C) ''""))"),"")</f>
        <v/>
      </c>
      <c r="F53" s="44"/>
      <c r="G53" s="45"/>
      <c r="H53" s="12"/>
      <c r="I53" s="12"/>
      <c r="J53" s="12"/>
      <c r="K53" s="12"/>
      <c r="L53" s="12"/>
    </row>
    <row r="54" customFormat="false" ht="16.5" hidden="false" customHeight="true" outlineLevel="0" collapsed="false">
      <c r="A54" s="12"/>
      <c r="B54" s="20"/>
      <c r="C54" s="28"/>
      <c r="D54" s="29"/>
      <c r="E54" s="23" t="str">
        <f aca="false">IFERROR(__xludf.dummyfunction("IF(LEN(C54)=0,"""",QUERY(Archive!C:C,""Select COUNT(C) WHERE lower(C) contains '""&amp;LOWER(C54)&amp;""' LABEL COUNT(C) ''""))"),"")</f>
        <v/>
      </c>
      <c r="F54" s="44"/>
      <c r="G54" s="45"/>
      <c r="H54" s="12"/>
      <c r="I54" s="12"/>
      <c r="J54" s="12"/>
      <c r="K54" s="12"/>
      <c r="L54" s="12"/>
    </row>
    <row r="55" customFormat="false" ht="16.5" hidden="false" customHeight="true" outlineLevel="0" collapsed="false">
      <c r="A55" s="12"/>
      <c r="B55" s="20"/>
      <c r="C55" s="28"/>
      <c r="D55" s="29"/>
      <c r="E55" s="23" t="str">
        <f aca="false">IFERROR(__xludf.dummyfunction("IF(LEN(C55)=0,"""",QUERY(Archive!C:C,""Select COUNT(C) WHERE lower(C) contains '""&amp;LOWER(C55)&amp;""' LABEL COUNT(C) ''""))"),"")</f>
        <v/>
      </c>
      <c r="F55" s="44"/>
      <c r="G55" s="45"/>
      <c r="H55" s="12"/>
      <c r="I55" s="12"/>
      <c r="J55" s="12"/>
      <c r="K55" s="12"/>
      <c r="L55" s="12"/>
    </row>
    <row r="56" customFormat="false" ht="16.5" hidden="false" customHeight="true" outlineLevel="0" collapsed="false">
      <c r="A56" s="12"/>
      <c r="B56" s="20"/>
      <c r="C56" s="28"/>
      <c r="D56" s="29"/>
      <c r="E56" s="23" t="str">
        <f aca="false">IFERROR(__xludf.dummyfunction("IF(LEN(C56)=0,"""",QUERY(Archive!C:C,""Select COUNT(C) WHERE lower(C) contains '""&amp;LOWER(C56)&amp;""' LABEL COUNT(C) ''""))"),"")</f>
        <v/>
      </c>
      <c r="F56" s="44"/>
      <c r="G56" s="45"/>
      <c r="H56" s="12"/>
      <c r="I56" s="12"/>
      <c r="J56" s="12"/>
      <c r="K56" s="12"/>
      <c r="L56" s="12"/>
    </row>
    <row r="57" customFormat="false" ht="16.5" hidden="false" customHeight="true" outlineLevel="0" collapsed="false">
      <c r="A57" s="12"/>
      <c r="B57" s="20"/>
      <c r="C57" s="28"/>
      <c r="D57" s="29"/>
      <c r="E57" s="23" t="str">
        <f aca="false">IFERROR(__xludf.dummyfunction("IF(LEN(C57)=0,"""",QUERY(Archive!C:C,""Select COUNT(C) WHERE lower(C) contains '""&amp;LOWER(C57)&amp;""' LABEL COUNT(C) ''""))"),"")</f>
        <v/>
      </c>
      <c r="F57" s="44"/>
      <c r="G57" s="45"/>
      <c r="H57" s="12"/>
      <c r="I57" s="12"/>
      <c r="J57" s="12"/>
      <c r="K57" s="12"/>
      <c r="L57" s="12"/>
    </row>
    <row r="58" customFormat="false" ht="16.5" hidden="false" customHeight="true" outlineLevel="0" collapsed="false">
      <c r="A58" s="12"/>
      <c r="B58" s="20"/>
      <c r="C58" s="28"/>
      <c r="D58" s="29"/>
      <c r="E58" s="23" t="str">
        <f aca="false">IFERROR(__xludf.dummyfunction("IF(LEN(C58)=0,"""",QUERY(Archive!C:C,""Select COUNT(C) WHERE lower(C) contains '""&amp;LOWER(C58)&amp;""' LABEL COUNT(C) ''""))"),"")</f>
        <v/>
      </c>
      <c r="F58" s="44"/>
      <c r="G58" s="45"/>
      <c r="H58" s="12"/>
      <c r="I58" s="12"/>
      <c r="J58" s="12"/>
      <c r="K58" s="12"/>
      <c r="L58" s="12"/>
    </row>
    <row r="59" customFormat="false" ht="16.5" hidden="false" customHeight="true" outlineLevel="0" collapsed="false">
      <c r="A59" s="12"/>
      <c r="B59" s="20"/>
      <c r="C59" s="28"/>
      <c r="D59" s="29"/>
      <c r="E59" s="23" t="str">
        <f aca="false">IFERROR(__xludf.dummyfunction("IF(LEN(C59)=0,"""",QUERY(Archive!C:C,""Select COUNT(C) WHERE lower(C) contains '""&amp;LOWER(C59)&amp;""' LABEL COUNT(C) ''""))"),"")</f>
        <v/>
      </c>
      <c r="F59" s="44"/>
      <c r="G59" s="45"/>
      <c r="H59" s="12"/>
      <c r="I59" s="12"/>
      <c r="J59" s="12"/>
      <c r="K59" s="12"/>
      <c r="L59" s="12"/>
    </row>
    <row r="60" customFormat="false" ht="16.5" hidden="false" customHeight="true" outlineLevel="0" collapsed="false">
      <c r="A60" s="12"/>
      <c r="B60" s="20"/>
      <c r="C60" s="28"/>
      <c r="D60" s="29"/>
      <c r="E60" s="23" t="str">
        <f aca="false">IFERROR(__xludf.dummyfunction("IF(LEN(C60)=0,"""",QUERY(Archive!C:C,""Select COUNT(C) WHERE lower(C) contains '""&amp;LOWER(C60)&amp;""' LABEL COUNT(C) ''""))"),"")</f>
        <v/>
      </c>
      <c r="F60" s="44"/>
      <c r="G60" s="45"/>
      <c r="H60" s="12"/>
      <c r="I60" s="12"/>
      <c r="J60" s="12"/>
      <c r="K60" s="12"/>
      <c r="L60" s="12"/>
    </row>
    <row r="61" customFormat="false" ht="16.5" hidden="false" customHeight="true" outlineLevel="0" collapsed="false">
      <c r="A61" s="12"/>
      <c r="B61" s="20"/>
      <c r="C61" s="28"/>
      <c r="D61" s="29"/>
      <c r="E61" s="23" t="str">
        <f aca="false">IFERROR(__xludf.dummyfunction("IF(LEN(C61)=0,"""",QUERY(Archive!C:C,""Select COUNT(C) WHERE lower(C) contains '""&amp;LOWER(C61)&amp;""' LABEL COUNT(C) ''""))"),"")</f>
        <v/>
      </c>
      <c r="F61" s="44"/>
      <c r="G61" s="45"/>
      <c r="H61" s="12"/>
      <c r="I61" s="12"/>
      <c r="J61" s="12"/>
      <c r="K61" s="12"/>
      <c r="L61" s="12"/>
    </row>
    <row r="62" customFormat="false" ht="16.5" hidden="false" customHeight="true" outlineLevel="0" collapsed="false">
      <c r="A62" s="12"/>
      <c r="B62" s="20"/>
      <c r="C62" s="28"/>
      <c r="D62" s="29"/>
      <c r="E62" s="23" t="str">
        <f aca="false">IFERROR(__xludf.dummyfunction("IF(LEN(C62)=0,"""",QUERY(Archive!C:C,""Select COUNT(C) WHERE lower(C) contains '""&amp;LOWER(C62)&amp;""' LABEL COUNT(C) ''""))"),"")</f>
        <v/>
      </c>
      <c r="F62" s="44"/>
      <c r="G62" s="45"/>
      <c r="H62" s="12"/>
      <c r="I62" s="12"/>
      <c r="J62" s="12"/>
      <c r="K62" s="12"/>
      <c r="L62" s="12"/>
    </row>
    <row r="63" customFormat="false" ht="16.5" hidden="false" customHeight="true" outlineLevel="0" collapsed="false">
      <c r="A63" s="12"/>
      <c r="B63" s="20"/>
      <c r="C63" s="28"/>
      <c r="D63" s="29"/>
      <c r="E63" s="23" t="str">
        <f aca="false">IFERROR(__xludf.dummyfunction("IF(LEN(C63)=0,"""",QUERY(Archive!C:C,""Select COUNT(C) WHERE lower(C) contains '""&amp;LOWER(C63)&amp;""' LABEL COUNT(C) ''""))"),"")</f>
        <v/>
      </c>
      <c r="F63" s="44"/>
      <c r="G63" s="45"/>
      <c r="H63" s="12"/>
      <c r="I63" s="12"/>
      <c r="J63" s="12"/>
      <c r="K63" s="12"/>
      <c r="L63" s="12"/>
    </row>
    <row r="64" customFormat="false" ht="16.5" hidden="false" customHeight="true" outlineLevel="0" collapsed="false">
      <c r="A64" s="12"/>
      <c r="B64" s="20"/>
      <c r="C64" s="28"/>
      <c r="D64" s="29"/>
      <c r="E64" s="23" t="str">
        <f aca="false">IFERROR(__xludf.dummyfunction("IF(LEN(C64)=0,"""",QUERY(Archive!C:C,""Select COUNT(C) WHERE lower(C) contains '""&amp;LOWER(C64)&amp;""' LABEL COUNT(C) ''""))"),"")</f>
        <v/>
      </c>
      <c r="F64" s="44"/>
      <c r="G64" s="45"/>
      <c r="H64" s="12"/>
      <c r="I64" s="12"/>
      <c r="J64" s="12"/>
      <c r="K64" s="12"/>
      <c r="L64" s="12"/>
    </row>
    <row r="65" customFormat="false" ht="16.5" hidden="false" customHeight="true" outlineLevel="0" collapsed="false">
      <c r="A65" s="12"/>
      <c r="B65" s="20"/>
      <c r="C65" s="28"/>
      <c r="D65" s="29"/>
      <c r="E65" s="23" t="str">
        <f aca="false">IFERROR(__xludf.dummyfunction("IF(LEN(C65)=0,"""",QUERY(Archive!C:C,""Select COUNT(C) WHERE lower(C) contains '""&amp;LOWER(C65)&amp;""' LABEL COUNT(C) ''""))"),"")</f>
        <v/>
      </c>
      <c r="F65" s="44"/>
      <c r="G65" s="45"/>
      <c r="H65" s="12"/>
      <c r="I65" s="12"/>
      <c r="J65" s="12"/>
      <c r="K65" s="12"/>
      <c r="L65" s="12"/>
    </row>
    <row r="66" customFormat="false" ht="16.5" hidden="false" customHeight="true" outlineLevel="0" collapsed="false">
      <c r="A66" s="12"/>
      <c r="B66" s="20"/>
      <c r="C66" s="28"/>
      <c r="D66" s="29"/>
      <c r="E66" s="23" t="str">
        <f aca="false">IFERROR(__xludf.dummyfunction("IF(LEN(C66)=0,"""",QUERY(Archive!C:C,""Select COUNT(C) WHERE lower(C) contains '""&amp;LOWER(C66)&amp;""' LABEL COUNT(C) ''""))"),"")</f>
        <v/>
      </c>
      <c r="F66" s="44"/>
      <c r="G66" s="45"/>
      <c r="H66" s="12"/>
      <c r="I66" s="12"/>
      <c r="J66" s="12"/>
      <c r="K66" s="12"/>
      <c r="L66" s="12"/>
    </row>
    <row r="67" customFormat="false" ht="16.5" hidden="false" customHeight="true" outlineLevel="0" collapsed="false">
      <c r="A67" s="12"/>
      <c r="B67" s="20"/>
      <c r="C67" s="28"/>
      <c r="D67" s="29"/>
      <c r="E67" s="23" t="str">
        <f aca="false">IFERROR(__xludf.dummyfunction("IF(LEN(C67)=0,"""",QUERY(Archive!C:C,""Select COUNT(C) WHERE lower(C) contains '""&amp;LOWER(C67)&amp;""' LABEL COUNT(C) ''""))"),"")</f>
        <v/>
      </c>
      <c r="F67" s="44"/>
      <c r="G67" s="45"/>
      <c r="H67" s="12"/>
      <c r="I67" s="12"/>
      <c r="J67" s="12"/>
      <c r="K67" s="12"/>
      <c r="L67" s="12"/>
    </row>
    <row r="68" customFormat="false" ht="16.5" hidden="false" customHeight="true" outlineLevel="0" collapsed="false">
      <c r="A68" s="12"/>
      <c r="B68" s="20"/>
      <c r="C68" s="28"/>
      <c r="D68" s="29"/>
      <c r="E68" s="23" t="str">
        <f aca="false">IFERROR(__xludf.dummyfunction("IF(LEN(C68)=0,"""",QUERY(Archive!C:C,""Select COUNT(C) WHERE lower(C) contains '""&amp;LOWER(C68)&amp;""' LABEL COUNT(C) ''""))"),"")</f>
        <v/>
      </c>
      <c r="F68" s="44"/>
      <c r="G68" s="45"/>
      <c r="H68" s="12"/>
      <c r="I68" s="12"/>
      <c r="J68" s="12"/>
      <c r="K68" s="12"/>
      <c r="L68" s="12"/>
    </row>
    <row r="69" customFormat="false" ht="16.5" hidden="false" customHeight="true" outlineLevel="0" collapsed="false">
      <c r="A69" s="12"/>
      <c r="B69" s="20"/>
      <c r="C69" s="28"/>
      <c r="D69" s="29"/>
      <c r="E69" s="23" t="str">
        <f aca="false">IFERROR(__xludf.dummyfunction("IF(LEN(C69)=0,"""",QUERY(Archive!C:C,""Select COUNT(C) WHERE lower(C) contains '""&amp;LOWER(C69)&amp;""' LABEL COUNT(C) ''""))"),"")</f>
        <v/>
      </c>
      <c r="F69" s="44"/>
      <c r="G69" s="45"/>
      <c r="H69" s="12"/>
      <c r="I69" s="12"/>
      <c r="J69" s="12"/>
      <c r="K69" s="12"/>
      <c r="L69" s="12"/>
    </row>
    <row r="70" customFormat="false" ht="16.5" hidden="false" customHeight="true" outlineLevel="0" collapsed="false">
      <c r="A70" s="12"/>
      <c r="B70" s="20"/>
      <c r="C70" s="28"/>
      <c r="D70" s="29"/>
      <c r="E70" s="23" t="str">
        <f aca="false">IFERROR(__xludf.dummyfunction("IF(LEN(C70)=0,"""",QUERY(Archive!C:C,""Select COUNT(C) WHERE lower(C) contains '""&amp;LOWER(C70)&amp;""' LABEL COUNT(C) ''""))"),"")</f>
        <v/>
      </c>
      <c r="F70" s="44"/>
      <c r="G70" s="45"/>
      <c r="H70" s="12"/>
      <c r="I70" s="12"/>
      <c r="J70" s="12"/>
      <c r="K70" s="12"/>
      <c r="L70" s="12"/>
    </row>
    <row r="71" customFormat="false" ht="16.5" hidden="false" customHeight="true" outlineLevel="0" collapsed="false">
      <c r="A71" s="12"/>
      <c r="B71" s="20"/>
      <c r="C71" s="28"/>
      <c r="D71" s="29"/>
      <c r="E71" s="23" t="str">
        <f aca="false">IFERROR(__xludf.dummyfunction("IF(LEN(C71)=0,"""",QUERY(Archive!C:C,""Select COUNT(C) WHERE lower(C) contains '""&amp;LOWER(C71)&amp;""' LABEL COUNT(C) ''""))"),"")</f>
        <v/>
      </c>
      <c r="F71" s="44"/>
      <c r="G71" s="45"/>
      <c r="H71" s="12"/>
      <c r="I71" s="12"/>
      <c r="J71" s="12"/>
      <c r="K71" s="12"/>
      <c r="L71" s="12"/>
    </row>
    <row r="72" customFormat="false" ht="16.5" hidden="false" customHeight="true" outlineLevel="0" collapsed="false">
      <c r="A72" s="12"/>
      <c r="B72" s="20"/>
      <c r="C72" s="28"/>
      <c r="D72" s="29"/>
      <c r="E72" s="23" t="str">
        <f aca="false">IFERROR(__xludf.dummyfunction("IF(LEN(C72)=0,"""",QUERY(Archive!C:C,""Select COUNT(C) WHERE lower(C) contains '""&amp;LOWER(C72)&amp;""' LABEL COUNT(C) ''""))"),"")</f>
        <v/>
      </c>
      <c r="F72" s="44"/>
      <c r="G72" s="45"/>
      <c r="H72" s="12"/>
      <c r="I72" s="12"/>
      <c r="J72" s="12"/>
      <c r="K72" s="12"/>
      <c r="L72" s="12"/>
    </row>
    <row r="73" customFormat="false" ht="16.5" hidden="false" customHeight="true" outlineLevel="0" collapsed="false">
      <c r="A73" s="12"/>
      <c r="B73" s="20"/>
      <c r="C73" s="28"/>
      <c r="D73" s="29"/>
      <c r="E73" s="23" t="str">
        <f aca="false">IFERROR(__xludf.dummyfunction("IF(LEN(C73)=0,"""",QUERY(Archive!C:C,""Select COUNT(C) WHERE lower(C) contains '""&amp;LOWER(C73)&amp;""' LABEL COUNT(C) ''""))"),"")</f>
        <v/>
      </c>
      <c r="F73" s="44"/>
      <c r="G73" s="45"/>
      <c r="H73" s="12"/>
      <c r="I73" s="12"/>
      <c r="J73" s="12"/>
      <c r="K73" s="12"/>
      <c r="L73" s="12"/>
    </row>
    <row r="74" customFormat="false" ht="16.5" hidden="false" customHeight="true" outlineLevel="0" collapsed="false">
      <c r="A74" s="12"/>
      <c r="B74" s="20"/>
      <c r="C74" s="28"/>
      <c r="D74" s="29"/>
      <c r="E74" s="23" t="str">
        <f aca="false">IFERROR(__xludf.dummyfunction("IF(LEN(C74)=0,"""",QUERY(Archive!C:C,""Select COUNT(C) WHERE lower(C) contains '""&amp;LOWER(C74)&amp;""' LABEL COUNT(C) ''""))"),"")</f>
        <v/>
      </c>
      <c r="F74" s="44"/>
      <c r="G74" s="45"/>
      <c r="H74" s="12"/>
      <c r="I74" s="12"/>
      <c r="J74" s="12"/>
      <c r="K74" s="12"/>
      <c r="L74" s="12"/>
    </row>
    <row r="75" customFormat="false" ht="16.5" hidden="false" customHeight="true" outlineLevel="0" collapsed="false">
      <c r="A75" s="12"/>
      <c r="B75" s="20"/>
      <c r="C75" s="28"/>
      <c r="D75" s="29"/>
      <c r="E75" s="23" t="str">
        <f aca="false">IFERROR(__xludf.dummyfunction("IF(LEN(C75)=0,"""",QUERY(Archive!C:C,""Select COUNT(C) WHERE lower(C) contains '""&amp;LOWER(C75)&amp;""' LABEL COUNT(C) ''""))"),"")</f>
        <v/>
      </c>
      <c r="F75" s="44"/>
      <c r="G75" s="45"/>
      <c r="H75" s="12"/>
      <c r="I75" s="12"/>
      <c r="J75" s="12"/>
      <c r="K75" s="12"/>
      <c r="L75" s="12"/>
    </row>
    <row r="76" customFormat="false" ht="16.5" hidden="false" customHeight="true" outlineLevel="0" collapsed="false">
      <c r="A76" s="12"/>
      <c r="B76" s="20"/>
      <c r="C76" s="28"/>
      <c r="D76" s="29"/>
      <c r="E76" s="23" t="str">
        <f aca="false">IFERROR(__xludf.dummyfunction("IF(LEN(C76)=0,"""",QUERY(Archive!C:C,""Select COUNT(C) WHERE lower(C) contains '""&amp;LOWER(C76)&amp;""' LABEL COUNT(C) ''""))"),"")</f>
        <v/>
      </c>
      <c r="F76" s="44"/>
      <c r="G76" s="45"/>
      <c r="H76" s="12"/>
      <c r="I76" s="12"/>
      <c r="J76" s="12"/>
      <c r="K76" s="12"/>
      <c r="L76" s="12"/>
    </row>
    <row r="77" customFormat="false" ht="16.5" hidden="false" customHeight="true" outlineLevel="0" collapsed="false">
      <c r="A77" s="12"/>
      <c r="B77" s="20"/>
      <c r="C77" s="28"/>
      <c r="D77" s="29"/>
      <c r="E77" s="23" t="str">
        <f aca="false">IFERROR(__xludf.dummyfunction("IF(LEN(C77)=0,"""",QUERY(Archive!C:C,""Select COUNT(C) WHERE lower(C) contains '""&amp;LOWER(C77)&amp;""' LABEL COUNT(C) ''""))"),"")</f>
        <v/>
      </c>
      <c r="F77" s="44"/>
      <c r="G77" s="45"/>
      <c r="H77" s="12"/>
      <c r="I77" s="12"/>
      <c r="J77" s="12"/>
      <c r="K77" s="12"/>
      <c r="L77" s="12"/>
    </row>
    <row r="78" customFormat="false" ht="16.5" hidden="false" customHeight="true" outlineLevel="0" collapsed="false">
      <c r="A78" s="12"/>
      <c r="B78" s="20"/>
      <c r="C78" s="28"/>
      <c r="D78" s="29"/>
      <c r="E78" s="23" t="str">
        <f aca="false">IFERROR(__xludf.dummyfunction("IF(LEN(C78)=0,"""",QUERY(Archive!C:C,""Select COUNT(C) WHERE lower(C) contains '""&amp;LOWER(C78)&amp;""' LABEL COUNT(C) ''""))"),"")</f>
        <v/>
      </c>
      <c r="F78" s="44"/>
      <c r="G78" s="45"/>
      <c r="H78" s="12"/>
      <c r="I78" s="12"/>
      <c r="J78" s="12"/>
      <c r="K78" s="12"/>
      <c r="L78" s="12"/>
    </row>
    <row r="79" customFormat="false" ht="16.5" hidden="false" customHeight="true" outlineLevel="0" collapsed="false">
      <c r="A79" s="12"/>
      <c r="B79" s="20"/>
      <c r="C79" s="28"/>
      <c r="D79" s="29"/>
      <c r="E79" s="23" t="str">
        <f aca="false">IFERROR(__xludf.dummyfunction("IF(LEN(C79)=0,"""",QUERY(Archive!C:C,""Select COUNT(C) WHERE lower(C) contains '""&amp;LOWER(C79)&amp;""' LABEL COUNT(C) ''""))"),"")</f>
        <v/>
      </c>
      <c r="F79" s="44"/>
      <c r="G79" s="45"/>
      <c r="H79" s="12"/>
      <c r="I79" s="12"/>
      <c r="J79" s="12"/>
      <c r="K79" s="12"/>
      <c r="L79" s="12"/>
    </row>
    <row r="80" customFormat="false" ht="16.5" hidden="false" customHeight="true" outlineLevel="0" collapsed="false">
      <c r="A80" s="12"/>
      <c r="B80" s="20"/>
      <c r="C80" s="28"/>
      <c r="D80" s="29"/>
      <c r="E80" s="23" t="str">
        <f aca="false">IFERROR(__xludf.dummyfunction("IF(LEN(C80)=0,"""",QUERY(Archive!C:C,""Select COUNT(C) WHERE lower(C) contains '""&amp;LOWER(C80)&amp;""' LABEL COUNT(C) ''""))"),"")</f>
        <v/>
      </c>
      <c r="F80" s="44"/>
      <c r="G80" s="45"/>
      <c r="H80" s="12"/>
      <c r="I80" s="12"/>
      <c r="J80" s="12"/>
      <c r="K80" s="12"/>
      <c r="L80" s="12"/>
    </row>
    <row r="81" customFormat="false" ht="16.5" hidden="false" customHeight="true" outlineLevel="0" collapsed="false">
      <c r="A81" s="12"/>
      <c r="B81" s="20"/>
      <c r="C81" s="28"/>
      <c r="D81" s="29"/>
      <c r="E81" s="23" t="str">
        <f aca="false">IFERROR(__xludf.dummyfunction("IF(LEN(C81)=0,"""",QUERY(Archive!C:C,""Select COUNT(C) WHERE lower(C) contains '""&amp;LOWER(C81)&amp;""' LABEL COUNT(C) ''""))"),"")</f>
        <v/>
      </c>
      <c r="F81" s="44"/>
      <c r="G81" s="45"/>
      <c r="H81" s="12"/>
      <c r="I81" s="12"/>
      <c r="J81" s="12"/>
      <c r="K81" s="12"/>
      <c r="L81" s="12"/>
    </row>
    <row r="82" customFormat="false" ht="16.5" hidden="false" customHeight="true" outlineLevel="0" collapsed="false">
      <c r="A82" s="12"/>
      <c r="B82" s="20"/>
      <c r="C82" s="28"/>
      <c r="D82" s="29"/>
      <c r="E82" s="23" t="str">
        <f aca="false">IFERROR(__xludf.dummyfunction("IF(LEN(C82)=0,"""",QUERY(Archive!C:C,""Select COUNT(C) WHERE lower(C) contains '""&amp;LOWER(C82)&amp;""' LABEL COUNT(C) ''""))"),"")</f>
        <v/>
      </c>
      <c r="F82" s="44"/>
      <c r="G82" s="45"/>
      <c r="H82" s="12"/>
      <c r="I82" s="12"/>
      <c r="J82" s="12"/>
      <c r="K82" s="12"/>
      <c r="L82" s="12"/>
    </row>
    <row r="83" customFormat="false" ht="16.5" hidden="false" customHeight="true" outlineLevel="0" collapsed="false">
      <c r="A83" s="12"/>
      <c r="B83" s="20"/>
      <c r="C83" s="28"/>
      <c r="D83" s="29"/>
      <c r="E83" s="23" t="str">
        <f aca="false">IFERROR(__xludf.dummyfunction("IF(LEN(C83)=0,"""",QUERY(Archive!C:C,""Select COUNT(C) WHERE lower(C) contains '""&amp;LOWER(C83)&amp;""' LABEL COUNT(C) ''""))"),"")</f>
        <v/>
      </c>
      <c r="F83" s="44"/>
      <c r="G83" s="45"/>
      <c r="H83" s="12"/>
      <c r="I83" s="12"/>
      <c r="J83" s="12"/>
      <c r="K83" s="12"/>
      <c r="L83" s="12"/>
    </row>
    <row r="84" customFormat="false" ht="16.5" hidden="false" customHeight="true" outlineLevel="0" collapsed="false">
      <c r="A84" s="12"/>
      <c r="B84" s="20"/>
      <c r="C84" s="28"/>
      <c r="D84" s="29"/>
      <c r="E84" s="23" t="str">
        <f aca="false">IFERROR(__xludf.dummyfunction("IF(LEN(C84)=0,"""",QUERY(Archive!C:C,""Select COUNT(C) WHERE lower(C) contains '""&amp;LOWER(C84)&amp;""' LABEL COUNT(C) ''""))"),"")</f>
        <v/>
      </c>
      <c r="F84" s="44"/>
      <c r="G84" s="45"/>
      <c r="H84" s="12"/>
      <c r="I84" s="12"/>
      <c r="J84" s="12"/>
      <c r="K84" s="12"/>
      <c r="L84" s="12"/>
    </row>
    <row r="85" customFormat="false" ht="16.5" hidden="false" customHeight="true" outlineLevel="0" collapsed="false">
      <c r="A85" s="12"/>
      <c r="B85" s="20"/>
      <c r="C85" s="28"/>
      <c r="D85" s="29"/>
      <c r="E85" s="23" t="str">
        <f aca="false">IFERROR(__xludf.dummyfunction("IF(LEN(C85)=0,"""",QUERY(Archive!C:C,""Select COUNT(C) WHERE lower(C) contains '""&amp;LOWER(C85)&amp;""' LABEL COUNT(C) ''""))"),"")</f>
        <v/>
      </c>
      <c r="F85" s="44"/>
      <c r="G85" s="45"/>
      <c r="H85" s="12"/>
      <c r="I85" s="12"/>
      <c r="J85" s="12"/>
      <c r="K85" s="12"/>
      <c r="L85" s="12"/>
    </row>
    <row r="86" customFormat="false" ht="16.5" hidden="false" customHeight="true" outlineLevel="0" collapsed="false">
      <c r="A86" s="12"/>
      <c r="B86" s="20"/>
      <c r="C86" s="28"/>
      <c r="D86" s="29"/>
      <c r="E86" s="23" t="str">
        <f aca="false">IFERROR(__xludf.dummyfunction("IF(LEN(C86)=0,"""",QUERY(Archive!C:C,""Select COUNT(C) WHERE lower(C) contains '""&amp;LOWER(C86)&amp;""' LABEL COUNT(C) ''""))"),"")</f>
        <v/>
      </c>
      <c r="F86" s="44"/>
      <c r="G86" s="45"/>
      <c r="H86" s="12"/>
      <c r="I86" s="12"/>
      <c r="J86" s="12"/>
      <c r="K86" s="12"/>
      <c r="L86" s="12"/>
    </row>
    <row r="87" customFormat="false" ht="16.5" hidden="false" customHeight="true" outlineLevel="0" collapsed="false">
      <c r="A87" s="12"/>
      <c r="B87" s="20"/>
      <c r="C87" s="28"/>
      <c r="D87" s="29"/>
      <c r="E87" s="23" t="str">
        <f aca="false">IFERROR(__xludf.dummyfunction("IF(LEN(C87)=0,"""",QUERY(Archive!C:C,""Select COUNT(C) WHERE lower(C) contains '""&amp;LOWER(C87)&amp;""' LABEL COUNT(C) ''""))"),"")</f>
        <v/>
      </c>
      <c r="F87" s="44"/>
      <c r="G87" s="45"/>
      <c r="H87" s="12"/>
      <c r="I87" s="12"/>
      <c r="J87" s="12"/>
      <c r="K87" s="12"/>
      <c r="L87" s="12"/>
    </row>
    <row r="88" customFormat="false" ht="16.5" hidden="false" customHeight="true" outlineLevel="0" collapsed="false">
      <c r="A88" s="12"/>
      <c r="B88" s="20"/>
      <c r="C88" s="28"/>
      <c r="D88" s="29"/>
      <c r="E88" s="23" t="str">
        <f aca="false">IFERROR(__xludf.dummyfunction("IF(LEN(C88)=0,"""",QUERY(Archive!C:C,""Select COUNT(C) WHERE lower(C) contains '""&amp;LOWER(C88)&amp;""' LABEL COUNT(C) ''""))"),"")</f>
        <v/>
      </c>
      <c r="F88" s="44"/>
      <c r="G88" s="45"/>
      <c r="H88" s="12"/>
      <c r="I88" s="12"/>
      <c r="J88" s="12"/>
      <c r="K88" s="12"/>
      <c r="L88" s="12"/>
    </row>
    <row r="89" customFormat="false" ht="16.5" hidden="false" customHeight="true" outlineLevel="0" collapsed="false">
      <c r="A89" s="12"/>
      <c r="B89" s="20"/>
      <c r="C89" s="28"/>
      <c r="D89" s="29"/>
      <c r="E89" s="23" t="str">
        <f aca="false">IFERROR(__xludf.dummyfunction("IF(LEN(C89)=0,"""",QUERY(Archive!C:C,""Select COUNT(C) WHERE lower(C) contains '""&amp;LOWER(C89)&amp;""' LABEL COUNT(C) ''""))"),"")</f>
        <v/>
      </c>
      <c r="F89" s="44"/>
      <c r="G89" s="45"/>
      <c r="H89" s="12"/>
      <c r="I89" s="12"/>
      <c r="J89" s="12"/>
      <c r="K89" s="12"/>
      <c r="L89" s="12"/>
    </row>
    <row r="90" customFormat="false" ht="16.5" hidden="false" customHeight="true" outlineLevel="0" collapsed="false">
      <c r="A90" s="12"/>
      <c r="B90" s="20"/>
      <c r="C90" s="28"/>
      <c r="D90" s="29"/>
      <c r="E90" s="23" t="str">
        <f aca="false">IFERROR(__xludf.dummyfunction("IF(LEN(C90)=0,"""",QUERY(Archive!C:C,""Select COUNT(C) WHERE lower(C) contains '""&amp;LOWER(C90)&amp;""' LABEL COUNT(C) ''""))"),"")</f>
        <v/>
      </c>
      <c r="F90" s="44"/>
      <c r="G90" s="45"/>
      <c r="H90" s="12"/>
      <c r="I90" s="12"/>
      <c r="J90" s="12"/>
      <c r="K90" s="12"/>
      <c r="L90" s="12"/>
    </row>
    <row r="91" customFormat="false" ht="16.5" hidden="false" customHeight="true" outlineLevel="0" collapsed="false">
      <c r="A91" s="12"/>
      <c r="B91" s="20"/>
      <c r="C91" s="28"/>
      <c r="D91" s="29"/>
      <c r="E91" s="23" t="str">
        <f aca="false">IFERROR(__xludf.dummyfunction("IF(LEN(C91)=0,"""",QUERY(Archive!C:C,""Select COUNT(C) WHERE lower(C) contains '""&amp;LOWER(C91)&amp;""' LABEL COUNT(C) ''""))"),"")</f>
        <v/>
      </c>
      <c r="F91" s="44"/>
      <c r="G91" s="45"/>
      <c r="H91" s="12"/>
      <c r="I91" s="12"/>
      <c r="J91" s="12"/>
      <c r="K91" s="12"/>
      <c r="L91" s="12"/>
    </row>
    <row r="92" customFormat="false" ht="16.5" hidden="false" customHeight="true" outlineLevel="0" collapsed="false">
      <c r="A92" s="12"/>
      <c r="B92" s="20"/>
      <c r="C92" s="28"/>
      <c r="D92" s="29"/>
      <c r="E92" s="23" t="str">
        <f aca="false">IFERROR(__xludf.dummyfunction("IF(LEN(C92)=0,"""",QUERY(Archive!C:C,""Select COUNT(C) WHERE lower(C) contains '""&amp;LOWER(C92)&amp;""' LABEL COUNT(C) ''""))"),"")</f>
        <v/>
      </c>
      <c r="F92" s="44"/>
      <c r="G92" s="45"/>
      <c r="H92" s="12"/>
      <c r="I92" s="12"/>
      <c r="J92" s="12"/>
      <c r="K92" s="12"/>
      <c r="L92" s="12"/>
    </row>
    <row r="93" customFormat="false" ht="16.5" hidden="false" customHeight="true" outlineLevel="0" collapsed="false">
      <c r="A93" s="12"/>
      <c r="B93" s="20"/>
      <c r="C93" s="28"/>
      <c r="D93" s="29"/>
      <c r="E93" s="23" t="str">
        <f aca="false">IFERROR(__xludf.dummyfunction("IF(LEN(C93)=0,"""",QUERY(Archive!C:C,""Select COUNT(C) WHERE lower(C) contains '""&amp;LOWER(C93)&amp;""' LABEL COUNT(C) ''""))"),"")</f>
        <v/>
      </c>
      <c r="F93" s="44"/>
      <c r="G93" s="45"/>
      <c r="H93" s="12"/>
      <c r="I93" s="12"/>
      <c r="J93" s="12"/>
      <c r="K93" s="12"/>
      <c r="L93" s="12"/>
    </row>
    <row r="94" customFormat="false" ht="16.5" hidden="false" customHeight="true" outlineLevel="0" collapsed="false">
      <c r="A94" s="12"/>
      <c r="B94" s="20"/>
      <c r="C94" s="28"/>
      <c r="D94" s="29"/>
      <c r="E94" s="23" t="str">
        <f aca="false">IFERROR(__xludf.dummyfunction("IF(LEN(C94)=0,"""",QUERY(Archive!C:C,""Select COUNT(C) WHERE lower(C) contains '""&amp;LOWER(C94)&amp;""' LABEL COUNT(C) ''""))"),"")</f>
        <v/>
      </c>
      <c r="F94" s="44"/>
      <c r="G94" s="45"/>
      <c r="H94" s="12"/>
      <c r="I94" s="12"/>
      <c r="J94" s="12"/>
      <c r="K94" s="12"/>
      <c r="L94" s="12"/>
    </row>
    <row r="95" customFormat="false" ht="16.5" hidden="false" customHeight="true" outlineLevel="0" collapsed="false">
      <c r="A95" s="12"/>
      <c r="B95" s="20"/>
      <c r="C95" s="28"/>
      <c r="D95" s="29"/>
      <c r="E95" s="23" t="str">
        <f aca="false">IFERROR(__xludf.dummyfunction("IF(LEN(C95)=0,"""",QUERY(Archive!C:C,""Select COUNT(C) WHERE lower(C) contains '""&amp;LOWER(C95)&amp;""' LABEL COUNT(C) ''""))"),"")</f>
        <v/>
      </c>
      <c r="F95" s="44"/>
      <c r="G95" s="45"/>
      <c r="H95" s="12"/>
      <c r="I95" s="12"/>
      <c r="J95" s="12"/>
      <c r="K95" s="12"/>
      <c r="L95" s="12"/>
    </row>
    <row r="96" customFormat="false" ht="16.5" hidden="false" customHeight="true" outlineLevel="0" collapsed="false">
      <c r="A96" s="12"/>
      <c r="B96" s="20"/>
      <c r="C96" s="28"/>
      <c r="D96" s="29"/>
      <c r="E96" s="23" t="str">
        <f aca="false">IFERROR(__xludf.dummyfunction("IF(LEN(C96)=0,"""",QUERY(Archive!C:C,""Select COUNT(C) WHERE lower(C) contains '""&amp;LOWER(C96)&amp;""' LABEL COUNT(C) ''""))"),"")</f>
        <v/>
      </c>
      <c r="F96" s="44"/>
      <c r="G96" s="45"/>
      <c r="H96" s="12"/>
      <c r="I96" s="12"/>
      <c r="J96" s="12"/>
      <c r="K96" s="12"/>
      <c r="L96" s="12"/>
    </row>
    <row r="97" customFormat="false" ht="16.5" hidden="false" customHeight="true" outlineLevel="0" collapsed="false">
      <c r="A97" s="12"/>
      <c r="B97" s="20"/>
      <c r="C97" s="28"/>
      <c r="D97" s="29"/>
      <c r="E97" s="23" t="str">
        <f aca="false">IFERROR(__xludf.dummyfunction("IF(LEN(C97)=0,"""",QUERY(Archive!C:C,""Select COUNT(C) WHERE lower(C) contains '""&amp;LOWER(C97)&amp;""' LABEL COUNT(C) ''""))"),"")</f>
        <v/>
      </c>
      <c r="F97" s="44"/>
      <c r="G97" s="45"/>
      <c r="H97" s="12"/>
      <c r="I97" s="12"/>
      <c r="J97" s="12"/>
      <c r="K97" s="12"/>
      <c r="L97" s="12"/>
    </row>
    <row r="98" customFormat="false" ht="16.5" hidden="false" customHeight="true" outlineLevel="0" collapsed="false">
      <c r="A98" s="12"/>
      <c r="B98" s="20"/>
      <c r="C98" s="28"/>
      <c r="D98" s="29"/>
      <c r="E98" s="23" t="str">
        <f aca="false">IFERROR(__xludf.dummyfunction("IF(LEN(C98)=0,"""",QUERY(Archive!C:C,""Select COUNT(C) WHERE lower(C) contains '""&amp;LOWER(C98)&amp;""' LABEL COUNT(C) ''""))"),"")</f>
        <v/>
      </c>
      <c r="F98" s="44"/>
      <c r="G98" s="45"/>
      <c r="H98" s="12"/>
      <c r="I98" s="12"/>
      <c r="J98" s="12"/>
      <c r="K98" s="12"/>
      <c r="L98" s="12"/>
    </row>
    <row r="99" customFormat="false" ht="16.5" hidden="false" customHeight="true" outlineLevel="0" collapsed="false">
      <c r="A99" s="12"/>
      <c r="B99" s="20"/>
      <c r="C99" s="28"/>
      <c r="D99" s="29"/>
      <c r="E99" s="23" t="str">
        <f aca="false">IFERROR(__xludf.dummyfunction("IF(LEN(C99)=0,"""",QUERY(Archive!C:C,""Select COUNT(C) WHERE lower(C) contains '""&amp;LOWER(C99)&amp;""' LABEL COUNT(C) ''""))"),"")</f>
        <v/>
      </c>
      <c r="F99" s="44"/>
      <c r="G99" s="45"/>
      <c r="H99" s="12"/>
      <c r="I99" s="12"/>
      <c r="J99" s="12"/>
      <c r="K99" s="12"/>
      <c r="L99" s="12"/>
    </row>
    <row r="100" customFormat="false" ht="16.5" hidden="false" customHeight="true" outlineLevel="0" collapsed="false">
      <c r="A100" s="12"/>
      <c r="B100" s="20"/>
      <c r="C100" s="28"/>
      <c r="D100" s="29"/>
      <c r="E100" s="23" t="str">
        <f aca="false">IFERROR(__xludf.dummyfunction("IF(LEN(C100)=0,"""",QUERY(Archive!C:C,""Select COUNT(C) WHERE lower(C) contains '""&amp;LOWER(C100)&amp;""' LABEL COUNT(C) ''""))"),"")</f>
        <v/>
      </c>
      <c r="F100" s="44"/>
      <c r="G100" s="45"/>
      <c r="H100" s="12"/>
      <c r="I100" s="12"/>
      <c r="J100" s="12"/>
      <c r="K100" s="12"/>
      <c r="L100" s="12"/>
    </row>
    <row r="101" customFormat="false" ht="16.5" hidden="false" customHeight="true" outlineLevel="0" collapsed="false">
      <c r="A101" s="12"/>
      <c r="B101" s="20"/>
      <c r="C101" s="28"/>
      <c r="D101" s="29"/>
      <c r="E101" s="23" t="str">
        <f aca="false">IFERROR(__xludf.dummyfunction("IF(LEN(C101)=0,"""",QUERY(Archive!C:C,""Select COUNT(C) WHERE lower(C) contains '""&amp;LOWER(C101)&amp;""' LABEL COUNT(C) ''""))"),"")</f>
        <v/>
      </c>
      <c r="F101" s="44"/>
      <c r="G101" s="45"/>
      <c r="H101" s="12"/>
      <c r="I101" s="12"/>
      <c r="J101" s="12"/>
      <c r="K101" s="12"/>
      <c r="L101" s="12"/>
    </row>
    <row r="102" customFormat="false" ht="16.5" hidden="false" customHeight="true" outlineLevel="0" collapsed="false">
      <c r="A102" s="12"/>
      <c r="B102" s="20"/>
      <c r="C102" s="28"/>
      <c r="D102" s="29"/>
      <c r="E102" s="23" t="str">
        <f aca="false">IFERROR(__xludf.dummyfunction("IF(LEN(C102)=0,"""",QUERY(Archive!C:C,""Select COUNT(C) WHERE lower(C) contains '""&amp;LOWER(C102)&amp;""' LABEL COUNT(C) ''""))"),"")</f>
        <v/>
      </c>
      <c r="F102" s="44"/>
      <c r="G102" s="45"/>
      <c r="H102" s="12"/>
      <c r="I102" s="12"/>
      <c r="J102" s="12"/>
      <c r="K102" s="12"/>
      <c r="L102" s="12"/>
    </row>
    <row r="103" customFormat="false" ht="16.5" hidden="false" customHeight="true" outlineLevel="0" collapsed="false">
      <c r="A103" s="12"/>
      <c r="B103" s="20"/>
      <c r="C103" s="28"/>
      <c r="D103" s="29"/>
      <c r="E103" s="23" t="str">
        <f aca="false">IFERROR(__xludf.dummyfunction("IF(LEN(C103)=0,"""",QUERY(Archive!C:C,""Select COUNT(C) WHERE lower(C) contains '""&amp;LOWER(C103)&amp;""' LABEL COUNT(C) ''""))"),"")</f>
        <v/>
      </c>
      <c r="F103" s="44"/>
      <c r="G103" s="45"/>
      <c r="H103" s="12"/>
      <c r="I103" s="12"/>
      <c r="J103" s="12"/>
      <c r="K103" s="12"/>
      <c r="L103" s="12"/>
    </row>
    <row r="104" customFormat="false" ht="16.5" hidden="false" customHeight="true" outlineLevel="0" collapsed="false">
      <c r="A104" s="12"/>
      <c r="B104" s="20"/>
      <c r="C104" s="28"/>
      <c r="D104" s="29"/>
      <c r="E104" s="23" t="str">
        <f aca="false">IFERROR(__xludf.dummyfunction("IF(LEN(C104)=0,"""",QUERY(Archive!C:C,""Select COUNT(C) WHERE lower(C) contains '""&amp;LOWER(C104)&amp;""' LABEL COUNT(C) ''""))"),"")</f>
        <v/>
      </c>
      <c r="F104" s="44"/>
      <c r="G104" s="45"/>
      <c r="H104" s="12"/>
      <c r="I104" s="12"/>
      <c r="J104" s="12"/>
      <c r="K104" s="12"/>
      <c r="L104" s="12"/>
    </row>
    <row r="105" customFormat="false" ht="16.5" hidden="false" customHeight="true" outlineLevel="0" collapsed="false">
      <c r="A105" s="12"/>
      <c r="B105" s="20"/>
      <c r="C105" s="28"/>
      <c r="D105" s="29"/>
      <c r="E105" s="23" t="str">
        <f aca="false">IFERROR(__xludf.dummyfunction("IF(LEN(C105)=0,"""",QUERY(Archive!C:C,""Select COUNT(C) WHERE lower(C) contains '""&amp;LOWER(C105)&amp;""' LABEL COUNT(C) ''""))"),"")</f>
        <v/>
      </c>
      <c r="F105" s="44"/>
      <c r="G105" s="45"/>
      <c r="H105" s="12"/>
      <c r="I105" s="12"/>
      <c r="J105" s="12"/>
      <c r="K105" s="12"/>
      <c r="L105" s="12"/>
    </row>
    <row r="106" customFormat="false" ht="16.5" hidden="false" customHeight="true" outlineLevel="0" collapsed="false">
      <c r="A106" s="12"/>
      <c r="B106" s="20"/>
      <c r="C106" s="28"/>
      <c r="D106" s="29"/>
      <c r="E106" s="23" t="str">
        <f aca="false">IFERROR(__xludf.dummyfunction("IF(LEN(C106)=0,"""",QUERY(Archive!C:C,""Select COUNT(C) WHERE lower(C) contains '""&amp;LOWER(C106)&amp;""' LABEL COUNT(C) ''""))"),"")</f>
        <v/>
      </c>
      <c r="F106" s="44"/>
      <c r="G106" s="45"/>
      <c r="H106" s="12"/>
      <c r="I106" s="12"/>
      <c r="J106" s="12"/>
      <c r="K106" s="12"/>
      <c r="L106" s="12"/>
    </row>
    <row r="107" customFormat="false" ht="16.5" hidden="false" customHeight="true" outlineLevel="0" collapsed="false">
      <c r="A107" s="12"/>
      <c r="B107" s="20"/>
      <c r="C107" s="28"/>
      <c r="D107" s="29"/>
      <c r="E107" s="23" t="str">
        <f aca="false">IFERROR(__xludf.dummyfunction("IF(LEN(C107)=0,"""",QUERY(Archive!C:C,""Select COUNT(C) WHERE lower(C) contains '""&amp;LOWER(C107)&amp;""' LABEL COUNT(C) ''""))"),"")</f>
        <v/>
      </c>
      <c r="F107" s="44"/>
      <c r="G107" s="45"/>
      <c r="H107" s="12"/>
      <c r="I107" s="12"/>
      <c r="J107" s="12"/>
      <c r="K107" s="12"/>
      <c r="L107" s="12"/>
    </row>
    <row r="108" customFormat="false" ht="16.5" hidden="false" customHeight="true" outlineLevel="0" collapsed="false">
      <c r="A108" s="12"/>
      <c r="B108" s="20"/>
      <c r="C108" s="28"/>
      <c r="D108" s="29"/>
      <c r="E108" s="23" t="str">
        <f aca="false">IFERROR(__xludf.dummyfunction("IF(LEN(C108)=0,"""",QUERY(Archive!C:C,""Select COUNT(C) WHERE lower(C) contains '""&amp;LOWER(C108)&amp;""' LABEL COUNT(C) ''""))"),"")</f>
        <v/>
      </c>
      <c r="F108" s="44"/>
      <c r="G108" s="45"/>
      <c r="H108" s="12"/>
      <c r="I108" s="12"/>
      <c r="J108" s="12"/>
      <c r="K108" s="12"/>
      <c r="L108" s="12"/>
    </row>
    <row r="109" customFormat="false" ht="16.5" hidden="false" customHeight="true" outlineLevel="0" collapsed="false">
      <c r="A109" s="12"/>
      <c r="B109" s="20"/>
      <c r="C109" s="28"/>
      <c r="D109" s="29"/>
      <c r="E109" s="23" t="str">
        <f aca="false">IFERROR(__xludf.dummyfunction("IF(LEN(C109)=0,"""",QUERY(Archive!C:C,""Select COUNT(C) WHERE lower(C) contains '""&amp;LOWER(C109)&amp;""' LABEL COUNT(C) ''""))"),"")</f>
        <v/>
      </c>
      <c r="F109" s="44"/>
      <c r="G109" s="45"/>
      <c r="H109" s="12"/>
      <c r="I109" s="12"/>
      <c r="J109" s="12"/>
      <c r="K109" s="12"/>
      <c r="L109" s="12"/>
    </row>
    <row r="110" customFormat="false" ht="16.5" hidden="false" customHeight="true" outlineLevel="0" collapsed="false">
      <c r="A110" s="12"/>
      <c r="B110" s="20"/>
      <c r="C110" s="28"/>
      <c r="D110" s="29"/>
      <c r="E110" s="23" t="str">
        <f aca="false">IFERROR(__xludf.dummyfunction("IF(LEN(C110)=0,"""",QUERY(Archive!C:C,""Select COUNT(C) WHERE lower(C) contains '""&amp;LOWER(C110)&amp;""' LABEL COUNT(C) ''""))"),"")</f>
        <v/>
      </c>
      <c r="F110" s="44"/>
      <c r="G110" s="45"/>
      <c r="H110" s="12"/>
      <c r="I110" s="12"/>
      <c r="J110" s="12"/>
      <c r="K110" s="12"/>
      <c r="L110" s="12"/>
    </row>
    <row r="111" customFormat="false" ht="16.5" hidden="false" customHeight="true" outlineLevel="0" collapsed="false">
      <c r="A111" s="12"/>
      <c r="B111" s="20"/>
      <c r="C111" s="28"/>
      <c r="D111" s="29"/>
      <c r="E111" s="23" t="str">
        <f aca="false">IFERROR(__xludf.dummyfunction("IF(LEN(C111)=0,"""",QUERY(Archive!C:C,""Select COUNT(C) WHERE lower(C) contains '""&amp;LOWER(C111)&amp;""' LABEL COUNT(C) ''""))"),"")</f>
        <v/>
      </c>
      <c r="F111" s="44"/>
      <c r="G111" s="45"/>
      <c r="H111" s="12"/>
      <c r="I111" s="12"/>
      <c r="J111" s="12"/>
      <c r="K111" s="12"/>
      <c r="L111" s="12"/>
    </row>
    <row r="112" customFormat="false" ht="16.5" hidden="false" customHeight="true" outlineLevel="0" collapsed="false">
      <c r="A112" s="12"/>
      <c r="B112" s="20"/>
      <c r="C112" s="28"/>
      <c r="D112" s="29"/>
      <c r="E112" s="23" t="str">
        <f aca="false">IFERROR(__xludf.dummyfunction("IF(LEN(C112)=0,"""",QUERY(Archive!C:C,""Select COUNT(C) WHERE lower(C) contains '""&amp;LOWER(C112)&amp;""' LABEL COUNT(C) ''""))"),"")</f>
        <v/>
      </c>
      <c r="F112" s="44"/>
      <c r="G112" s="45"/>
      <c r="H112" s="12"/>
      <c r="I112" s="12"/>
      <c r="J112" s="12"/>
      <c r="K112" s="12"/>
      <c r="L112" s="12"/>
    </row>
    <row r="113" customFormat="false" ht="16.5" hidden="false" customHeight="true" outlineLevel="0" collapsed="false">
      <c r="A113" s="12"/>
      <c r="B113" s="20"/>
      <c r="C113" s="28"/>
      <c r="D113" s="29"/>
      <c r="E113" s="23" t="str">
        <f aca="false">IFERROR(__xludf.dummyfunction("IF(LEN(C113)=0,"""",QUERY(Archive!C:C,""Select COUNT(C) WHERE lower(C) contains '""&amp;LOWER(C113)&amp;""' LABEL COUNT(C) ''""))"),"")</f>
        <v/>
      </c>
      <c r="F113" s="44"/>
      <c r="G113" s="45"/>
      <c r="H113" s="12"/>
      <c r="I113" s="12"/>
      <c r="J113" s="12"/>
      <c r="K113" s="12"/>
      <c r="L113" s="12"/>
    </row>
    <row r="114" customFormat="false" ht="16.5" hidden="false" customHeight="true" outlineLevel="0" collapsed="false">
      <c r="A114" s="12"/>
      <c r="B114" s="20"/>
      <c r="C114" s="28"/>
      <c r="D114" s="29"/>
      <c r="E114" s="23" t="str">
        <f aca="false">IFERROR(__xludf.dummyfunction("IF(LEN(C114)=0,"""",QUERY(Archive!C:C,""Select COUNT(C) WHERE lower(C) contains '""&amp;LOWER(C114)&amp;""' LABEL COUNT(C) ''""))"),"")</f>
        <v/>
      </c>
      <c r="F114" s="44"/>
      <c r="G114" s="45"/>
      <c r="H114" s="12"/>
      <c r="I114" s="12"/>
      <c r="J114" s="12"/>
      <c r="K114" s="12"/>
      <c r="L114" s="12"/>
    </row>
    <row r="115" customFormat="false" ht="16.5" hidden="false" customHeight="true" outlineLevel="0" collapsed="false">
      <c r="A115" s="12"/>
      <c r="B115" s="20"/>
      <c r="C115" s="28"/>
      <c r="D115" s="29"/>
      <c r="E115" s="23" t="str">
        <f aca="false">IFERROR(__xludf.dummyfunction("IF(LEN(C115)=0,"""",QUERY(Archive!C:C,""Select COUNT(C) WHERE lower(C) contains '""&amp;LOWER(C115)&amp;""' LABEL COUNT(C) ''""))"),"")</f>
        <v/>
      </c>
      <c r="F115" s="44"/>
      <c r="G115" s="45"/>
      <c r="H115" s="12"/>
      <c r="I115" s="12"/>
      <c r="J115" s="12"/>
      <c r="K115" s="12"/>
      <c r="L115" s="12"/>
    </row>
    <row r="116" customFormat="false" ht="16.5" hidden="false" customHeight="true" outlineLevel="0" collapsed="false">
      <c r="A116" s="12"/>
      <c r="B116" s="20"/>
      <c r="C116" s="28"/>
      <c r="D116" s="29"/>
      <c r="E116" s="23" t="str">
        <f aca="false">IFERROR(__xludf.dummyfunction("IF(LEN(C116)=0,"""",QUERY(Archive!C:C,""Select COUNT(C) WHERE lower(C) contains '""&amp;LOWER(C116)&amp;""' LABEL COUNT(C) ''""))"),"")</f>
        <v/>
      </c>
      <c r="F116" s="44"/>
      <c r="G116" s="45"/>
      <c r="H116" s="12"/>
      <c r="I116" s="12"/>
      <c r="J116" s="12"/>
      <c r="K116" s="12"/>
      <c r="L116" s="12"/>
    </row>
    <row r="117" customFormat="false" ht="16.5" hidden="false" customHeight="true" outlineLevel="0" collapsed="false">
      <c r="A117" s="12"/>
      <c r="B117" s="20"/>
      <c r="C117" s="28"/>
      <c r="D117" s="29"/>
      <c r="E117" s="23" t="str">
        <f aca="false">IFERROR(__xludf.dummyfunction("IF(LEN(C117)=0,"""",QUERY(Archive!C:C,""Select COUNT(C) WHERE lower(C) contains '""&amp;LOWER(C117)&amp;""' LABEL COUNT(C) ''""))"),"")</f>
        <v/>
      </c>
      <c r="F117" s="44"/>
      <c r="G117" s="45"/>
      <c r="H117" s="12"/>
      <c r="I117" s="12"/>
      <c r="J117" s="12"/>
      <c r="K117" s="12"/>
      <c r="L117" s="12"/>
    </row>
    <row r="118" customFormat="false" ht="16.5" hidden="false" customHeight="true" outlineLevel="0" collapsed="false">
      <c r="A118" s="12"/>
      <c r="B118" s="20"/>
      <c r="C118" s="28"/>
      <c r="D118" s="29"/>
      <c r="E118" s="23" t="str">
        <f aca="false">IFERROR(__xludf.dummyfunction("IF(LEN(C118)=0,"""",QUERY(Archive!C:C,""Select COUNT(C) WHERE lower(C) contains '""&amp;LOWER(C118)&amp;""' LABEL COUNT(C) ''""))"),"")</f>
        <v/>
      </c>
      <c r="F118" s="44"/>
      <c r="G118" s="45"/>
      <c r="H118" s="12"/>
      <c r="I118" s="12"/>
      <c r="J118" s="12"/>
      <c r="K118" s="12"/>
      <c r="L118" s="12"/>
    </row>
    <row r="119" customFormat="false" ht="16.5" hidden="false" customHeight="true" outlineLevel="0" collapsed="false">
      <c r="A119" s="12"/>
      <c r="B119" s="20"/>
      <c r="C119" s="28"/>
      <c r="D119" s="29"/>
      <c r="E119" s="23" t="str">
        <f aca="false">IFERROR(__xludf.dummyfunction("IF(LEN(C119)=0,"""",QUERY(Archive!C:C,""Select COUNT(C) WHERE lower(C) contains '""&amp;LOWER(C119)&amp;""' LABEL COUNT(C) ''""))"),"")</f>
        <v/>
      </c>
      <c r="F119" s="44"/>
      <c r="G119" s="45"/>
      <c r="H119" s="12"/>
      <c r="I119" s="12"/>
      <c r="J119" s="12"/>
      <c r="K119" s="12"/>
      <c r="L119" s="12"/>
    </row>
    <row r="120" customFormat="false" ht="16.5" hidden="false" customHeight="true" outlineLevel="0" collapsed="false">
      <c r="A120" s="12"/>
      <c r="B120" s="20"/>
      <c r="C120" s="28"/>
      <c r="D120" s="29"/>
      <c r="E120" s="23" t="str">
        <f aca="false">IFERROR(__xludf.dummyfunction("IF(LEN(C120)=0,"""",QUERY(Archive!C:C,""Select COUNT(C) WHERE lower(C) contains '""&amp;LOWER(C120)&amp;""' LABEL COUNT(C) ''""))"),"")</f>
        <v/>
      </c>
      <c r="F120" s="44"/>
      <c r="G120" s="45"/>
      <c r="H120" s="12"/>
      <c r="I120" s="12"/>
      <c r="J120" s="12"/>
      <c r="K120" s="12"/>
      <c r="L120" s="12"/>
    </row>
    <row r="121" customFormat="false" ht="16.5" hidden="false" customHeight="true" outlineLevel="0" collapsed="false">
      <c r="A121" s="12"/>
      <c r="B121" s="20"/>
      <c r="C121" s="28"/>
      <c r="D121" s="29"/>
      <c r="E121" s="23" t="str">
        <f aca="false">IFERROR(__xludf.dummyfunction("IF(LEN(C121)=0,"""",QUERY(Archive!C:C,""Select COUNT(C) WHERE lower(C) contains '""&amp;LOWER(C121)&amp;""' LABEL COUNT(C) ''""))"),"")</f>
        <v/>
      </c>
      <c r="F121" s="44"/>
      <c r="G121" s="45"/>
      <c r="H121" s="12"/>
      <c r="I121" s="12"/>
      <c r="J121" s="12"/>
      <c r="K121" s="12"/>
      <c r="L121" s="12"/>
    </row>
    <row r="122" customFormat="false" ht="16.5" hidden="false" customHeight="true" outlineLevel="0" collapsed="false">
      <c r="A122" s="12"/>
      <c r="B122" s="20"/>
      <c r="C122" s="28"/>
      <c r="D122" s="29"/>
      <c r="E122" s="23" t="str">
        <f aca="false">IFERROR(__xludf.dummyfunction("IF(LEN(C122)=0,"""",QUERY(Archive!C:C,""Select COUNT(C) WHERE lower(C) contains '""&amp;LOWER(C122)&amp;""' LABEL COUNT(C) ''""))"),"")</f>
        <v/>
      </c>
      <c r="F122" s="44"/>
      <c r="G122" s="45"/>
      <c r="H122" s="12"/>
      <c r="I122" s="12"/>
      <c r="J122" s="12"/>
      <c r="K122" s="12"/>
      <c r="L122" s="12"/>
    </row>
    <row r="123" customFormat="false" ht="16.5" hidden="false" customHeight="true" outlineLevel="0" collapsed="false">
      <c r="A123" s="12"/>
      <c r="B123" s="20"/>
      <c r="C123" s="28"/>
      <c r="D123" s="29"/>
      <c r="E123" s="23" t="str">
        <f aca="false">IFERROR(__xludf.dummyfunction("IF(LEN(C123)=0,"""",QUERY(Archive!C:C,""Select COUNT(C) WHERE lower(C) contains '""&amp;LOWER(C123)&amp;""' LABEL COUNT(C) ''""))"),"")</f>
        <v/>
      </c>
      <c r="F123" s="44"/>
      <c r="G123" s="45"/>
      <c r="H123" s="12"/>
      <c r="I123" s="12"/>
      <c r="J123" s="12"/>
      <c r="K123" s="12"/>
      <c r="L123" s="12"/>
    </row>
    <row r="124" customFormat="false" ht="16.5" hidden="false" customHeight="true" outlineLevel="0" collapsed="false">
      <c r="A124" s="12"/>
      <c r="B124" s="20"/>
      <c r="C124" s="28"/>
      <c r="D124" s="29"/>
      <c r="E124" s="23" t="str">
        <f aca="false">IFERROR(__xludf.dummyfunction("IF(LEN(C124)=0,"""",QUERY(Archive!C:C,""Select COUNT(C) WHERE lower(C) contains '""&amp;LOWER(C124)&amp;""' LABEL COUNT(C) ''""))"),"")</f>
        <v/>
      </c>
      <c r="F124" s="44"/>
      <c r="G124" s="45"/>
      <c r="H124" s="12"/>
      <c r="I124" s="12"/>
      <c r="J124" s="12"/>
      <c r="K124" s="12"/>
      <c r="L124" s="12"/>
    </row>
    <row r="125" customFormat="false" ht="16.5" hidden="false" customHeight="true" outlineLevel="0" collapsed="false">
      <c r="A125" s="12"/>
      <c r="B125" s="20"/>
      <c r="C125" s="28"/>
      <c r="D125" s="29"/>
      <c r="E125" s="23" t="str">
        <f aca="false">IFERROR(__xludf.dummyfunction("IF(LEN(C125)=0,"""",QUERY(Archive!C:C,""Select COUNT(C) WHERE lower(C) contains '""&amp;LOWER(C125)&amp;""' LABEL COUNT(C) ''""))"),"")</f>
        <v/>
      </c>
      <c r="F125" s="44"/>
      <c r="G125" s="45"/>
      <c r="H125" s="12"/>
      <c r="I125" s="12"/>
      <c r="J125" s="12"/>
      <c r="K125" s="12"/>
      <c r="L125" s="12"/>
    </row>
    <row r="126" customFormat="false" ht="16.5" hidden="false" customHeight="true" outlineLevel="0" collapsed="false">
      <c r="A126" s="12"/>
      <c r="B126" s="20"/>
      <c r="C126" s="28"/>
      <c r="D126" s="29"/>
      <c r="E126" s="23" t="str">
        <f aca="false">IFERROR(__xludf.dummyfunction("IF(LEN(C126)=0,"""",QUERY(Archive!C:C,""Select COUNT(C) WHERE lower(C) contains '""&amp;LOWER(C126)&amp;""' LABEL COUNT(C) ''""))"),"")</f>
        <v/>
      </c>
      <c r="F126" s="44"/>
      <c r="G126" s="45"/>
      <c r="H126" s="12"/>
      <c r="I126" s="12"/>
      <c r="J126" s="12"/>
      <c r="K126" s="12"/>
      <c r="L126" s="12"/>
    </row>
    <row r="127" customFormat="false" ht="16.5" hidden="false" customHeight="true" outlineLevel="0" collapsed="false">
      <c r="A127" s="12"/>
      <c r="B127" s="20"/>
      <c r="C127" s="28"/>
      <c r="D127" s="29"/>
      <c r="E127" s="23" t="str">
        <f aca="false">IFERROR(__xludf.dummyfunction("IF(LEN(C127)=0,"""",QUERY(Archive!C:C,""Select COUNT(C) WHERE lower(C) contains '""&amp;LOWER(C127)&amp;""' LABEL COUNT(C) ''""))"),"")</f>
        <v/>
      </c>
      <c r="F127" s="44"/>
      <c r="G127" s="45"/>
      <c r="H127" s="12"/>
      <c r="I127" s="12"/>
      <c r="J127" s="12"/>
      <c r="K127" s="12"/>
      <c r="L127" s="12"/>
    </row>
    <row r="128" customFormat="false" ht="16.5" hidden="false" customHeight="true" outlineLevel="0" collapsed="false">
      <c r="A128" s="12"/>
      <c r="B128" s="20"/>
      <c r="C128" s="28"/>
      <c r="D128" s="29"/>
      <c r="E128" s="23" t="str">
        <f aca="false">IFERROR(__xludf.dummyfunction("IF(LEN(C128)=0,"""",QUERY(Archive!C:C,""Select COUNT(C) WHERE lower(C) contains '""&amp;LOWER(C128)&amp;""' LABEL COUNT(C) ''""))"),"")</f>
        <v/>
      </c>
      <c r="F128" s="44"/>
      <c r="G128" s="45"/>
      <c r="H128" s="12"/>
      <c r="I128" s="12"/>
      <c r="J128" s="12"/>
      <c r="K128" s="12"/>
      <c r="L128" s="12"/>
    </row>
    <row r="129" customFormat="false" ht="16.5" hidden="false" customHeight="true" outlineLevel="0" collapsed="false">
      <c r="A129" s="12"/>
      <c r="B129" s="20"/>
      <c r="C129" s="28"/>
      <c r="D129" s="29"/>
      <c r="E129" s="23" t="str">
        <f aca="false">IFERROR(__xludf.dummyfunction("IF(LEN(C129)=0,"""",QUERY(Archive!C:C,""Select COUNT(C) WHERE lower(C) contains '""&amp;LOWER(C129)&amp;""' LABEL COUNT(C) ''""))"),"")</f>
        <v/>
      </c>
      <c r="F129" s="44"/>
      <c r="G129" s="45"/>
      <c r="H129" s="12"/>
      <c r="I129" s="12"/>
      <c r="J129" s="12"/>
      <c r="K129" s="12"/>
      <c r="L129" s="12"/>
    </row>
    <row r="130" customFormat="false" ht="16.5" hidden="false" customHeight="true" outlineLevel="0" collapsed="false">
      <c r="A130" s="12"/>
      <c r="B130" s="20"/>
      <c r="C130" s="28"/>
      <c r="D130" s="29"/>
      <c r="E130" s="23" t="str">
        <f aca="false">IFERROR(__xludf.dummyfunction("IF(LEN(C130)=0,"""",QUERY(Archive!C:C,""Select COUNT(C) WHERE lower(C) contains '""&amp;LOWER(C130)&amp;""' LABEL COUNT(C) ''""))"),"")</f>
        <v/>
      </c>
      <c r="F130" s="44"/>
      <c r="G130" s="45"/>
      <c r="H130" s="12"/>
      <c r="I130" s="12"/>
      <c r="J130" s="12"/>
      <c r="K130" s="12"/>
      <c r="L130" s="12"/>
    </row>
    <row r="131" customFormat="false" ht="16.5" hidden="false" customHeight="true" outlineLevel="0" collapsed="false">
      <c r="A131" s="12"/>
      <c r="B131" s="20"/>
      <c r="C131" s="28"/>
      <c r="D131" s="29"/>
      <c r="E131" s="23" t="str">
        <f aca="false">IFERROR(__xludf.dummyfunction("IF(LEN(C131)=0,"""",QUERY(Archive!C:C,""Select COUNT(C) WHERE lower(C) contains '""&amp;LOWER(C131)&amp;""' LABEL COUNT(C) ''""))"),"")</f>
        <v/>
      </c>
      <c r="F131" s="44"/>
      <c r="G131" s="45"/>
      <c r="H131" s="12"/>
      <c r="I131" s="12"/>
      <c r="J131" s="12"/>
      <c r="K131" s="12"/>
      <c r="L131" s="12"/>
    </row>
    <row r="132" customFormat="false" ht="16.5" hidden="false" customHeight="true" outlineLevel="0" collapsed="false">
      <c r="A132" s="12"/>
      <c r="B132" s="20"/>
      <c r="C132" s="28"/>
      <c r="D132" s="29"/>
      <c r="E132" s="23" t="str">
        <f aca="false">IFERROR(__xludf.dummyfunction("IF(LEN(C132)=0,"""",QUERY(Archive!C:C,""Select COUNT(C) WHERE lower(C) contains '""&amp;LOWER(C132)&amp;""' LABEL COUNT(C) ''""))"),"")</f>
        <v/>
      </c>
      <c r="F132" s="44"/>
      <c r="G132" s="45"/>
      <c r="H132" s="12"/>
      <c r="I132" s="12"/>
      <c r="J132" s="12"/>
      <c r="K132" s="12"/>
      <c r="L132" s="12"/>
    </row>
    <row r="133" customFormat="false" ht="16.5" hidden="false" customHeight="true" outlineLevel="0" collapsed="false">
      <c r="A133" s="12"/>
      <c r="B133" s="20"/>
      <c r="C133" s="28"/>
      <c r="D133" s="29"/>
      <c r="E133" s="23" t="str">
        <f aca="false">IFERROR(__xludf.dummyfunction("IF(LEN(C133)=0,"""",QUERY(Archive!C:C,""Select COUNT(C) WHERE lower(C) contains '""&amp;LOWER(C133)&amp;""' LABEL COUNT(C) ''""))"),"")</f>
        <v/>
      </c>
      <c r="F133" s="44"/>
      <c r="G133" s="45"/>
      <c r="H133" s="12"/>
      <c r="I133" s="12"/>
      <c r="J133" s="12"/>
      <c r="K133" s="12"/>
      <c r="L133" s="12"/>
    </row>
    <row r="134" customFormat="false" ht="16.5" hidden="false" customHeight="true" outlineLevel="0" collapsed="false">
      <c r="A134" s="12"/>
      <c r="B134" s="20"/>
      <c r="C134" s="28"/>
      <c r="D134" s="29"/>
      <c r="E134" s="23" t="str">
        <f aca="false">IFERROR(__xludf.dummyfunction("IF(LEN(C134)=0,"""",QUERY(Archive!C:C,""Select COUNT(C) WHERE lower(C) contains '""&amp;LOWER(C134)&amp;""' LABEL COUNT(C) ''""))"),"")</f>
        <v/>
      </c>
      <c r="F134" s="44"/>
      <c r="G134" s="45"/>
      <c r="H134" s="12"/>
      <c r="I134" s="12"/>
      <c r="J134" s="12"/>
      <c r="K134" s="12"/>
      <c r="L134" s="12"/>
    </row>
    <row r="135" customFormat="false" ht="16.5" hidden="false" customHeight="true" outlineLevel="0" collapsed="false">
      <c r="A135" s="12"/>
      <c r="B135" s="20"/>
      <c r="C135" s="28"/>
      <c r="D135" s="29"/>
      <c r="E135" s="23" t="str">
        <f aca="false">IFERROR(__xludf.dummyfunction("IF(LEN(C135)=0,"""",QUERY(Archive!C:C,""Select COUNT(C) WHERE lower(C) contains '""&amp;LOWER(C135)&amp;""' LABEL COUNT(C) ''""))"),"")</f>
        <v/>
      </c>
      <c r="F135" s="44"/>
      <c r="G135" s="45"/>
      <c r="H135" s="12"/>
      <c r="I135" s="12"/>
      <c r="J135" s="12"/>
      <c r="K135" s="12"/>
      <c r="L135" s="12"/>
    </row>
    <row r="136" customFormat="false" ht="16.5" hidden="false" customHeight="true" outlineLevel="0" collapsed="false">
      <c r="A136" s="12"/>
      <c r="B136" s="20"/>
      <c r="C136" s="28"/>
      <c r="D136" s="29"/>
      <c r="E136" s="23" t="str">
        <f aca="false">IFERROR(__xludf.dummyfunction("IF(LEN(C136)=0,"""",QUERY(Archive!C:C,""Select COUNT(C) WHERE lower(C) contains '""&amp;LOWER(C136)&amp;""' LABEL COUNT(C) ''""))"),"")</f>
        <v/>
      </c>
      <c r="F136" s="44"/>
      <c r="G136" s="45"/>
      <c r="H136" s="12"/>
      <c r="I136" s="12"/>
      <c r="J136" s="12"/>
      <c r="K136" s="12"/>
      <c r="L136" s="12"/>
    </row>
    <row r="137" customFormat="false" ht="16.5" hidden="false" customHeight="true" outlineLevel="0" collapsed="false">
      <c r="A137" s="12"/>
      <c r="B137" s="20"/>
      <c r="C137" s="28"/>
      <c r="D137" s="29"/>
      <c r="E137" s="23" t="str">
        <f aca="false">IFERROR(__xludf.dummyfunction("IF(LEN(C137)=0,"""",QUERY(Archive!C:C,""Select COUNT(C) WHERE lower(C) contains '""&amp;LOWER(C137)&amp;""' LABEL COUNT(C) ''""))"),"")</f>
        <v/>
      </c>
      <c r="F137" s="44"/>
      <c r="G137" s="45"/>
      <c r="H137" s="12"/>
      <c r="I137" s="12"/>
      <c r="J137" s="12"/>
      <c r="K137" s="12"/>
      <c r="L137" s="12"/>
    </row>
    <row r="138" customFormat="false" ht="16.5" hidden="false" customHeight="true" outlineLevel="0" collapsed="false">
      <c r="A138" s="12"/>
      <c r="B138" s="20"/>
      <c r="C138" s="28"/>
      <c r="D138" s="29"/>
      <c r="E138" s="23" t="str">
        <f aca="false">IFERROR(__xludf.dummyfunction("IF(LEN(C138)=0,"""",QUERY(Archive!C:C,""Select COUNT(C) WHERE lower(C) contains '""&amp;LOWER(C138)&amp;""' LABEL COUNT(C) ''""))"),"")</f>
        <v/>
      </c>
      <c r="F138" s="44"/>
      <c r="G138" s="45"/>
      <c r="H138" s="12"/>
      <c r="I138" s="12"/>
      <c r="J138" s="12"/>
      <c r="K138" s="12"/>
      <c r="L138" s="12"/>
    </row>
    <row r="139" customFormat="false" ht="16.5" hidden="false" customHeight="true" outlineLevel="0" collapsed="false">
      <c r="A139" s="12"/>
      <c r="B139" s="20"/>
      <c r="C139" s="28"/>
      <c r="D139" s="29"/>
      <c r="E139" s="23" t="str">
        <f aca="false">IFERROR(__xludf.dummyfunction("IF(LEN(C139)=0,"""",QUERY(Archive!C:C,""Select COUNT(C) WHERE lower(C) contains '""&amp;LOWER(C139)&amp;""' LABEL COUNT(C) ''""))"),"")</f>
        <v/>
      </c>
      <c r="F139" s="44"/>
      <c r="G139" s="45"/>
      <c r="H139" s="12"/>
      <c r="I139" s="12"/>
      <c r="J139" s="12"/>
      <c r="K139" s="12"/>
      <c r="L139" s="12"/>
    </row>
    <row r="140" customFormat="false" ht="16.5" hidden="false" customHeight="true" outlineLevel="0" collapsed="false">
      <c r="A140" s="12"/>
      <c r="B140" s="20"/>
      <c r="C140" s="28"/>
      <c r="D140" s="29"/>
      <c r="E140" s="23" t="str">
        <f aca="false">IFERROR(__xludf.dummyfunction("IF(LEN(C140)=0,"""",QUERY(Archive!C:C,""Select COUNT(C) WHERE lower(C) contains '""&amp;LOWER(C140)&amp;""' LABEL COUNT(C) ''""))"),"")</f>
        <v/>
      </c>
      <c r="F140" s="44"/>
      <c r="G140" s="45"/>
      <c r="H140" s="12"/>
      <c r="I140" s="12"/>
      <c r="J140" s="12"/>
      <c r="K140" s="12"/>
      <c r="L140" s="12"/>
    </row>
    <row r="141" customFormat="false" ht="16.5" hidden="false" customHeight="true" outlineLevel="0" collapsed="false">
      <c r="A141" s="12"/>
      <c r="B141" s="20"/>
      <c r="C141" s="28"/>
      <c r="D141" s="29"/>
      <c r="E141" s="23" t="str">
        <f aca="false">IFERROR(__xludf.dummyfunction("IF(LEN(C141)=0,"""",QUERY(Archive!C:C,""Select COUNT(C) WHERE lower(C) contains '""&amp;LOWER(C141)&amp;""' LABEL COUNT(C) ''""))"),"")</f>
        <v/>
      </c>
      <c r="F141" s="44"/>
      <c r="G141" s="45"/>
      <c r="H141" s="12"/>
      <c r="I141" s="12"/>
      <c r="J141" s="12"/>
      <c r="K141" s="12"/>
      <c r="L141" s="12"/>
    </row>
    <row r="142" customFormat="false" ht="16.5" hidden="false" customHeight="true" outlineLevel="0" collapsed="false">
      <c r="A142" s="12"/>
      <c r="B142" s="20"/>
      <c r="C142" s="28"/>
      <c r="D142" s="29"/>
      <c r="E142" s="23" t="str">
        <f aca="false">IFERROR(__xludf.dummyfunction("IF(LEN(C142)=0,"""",QUERY(Archive!C:C,""Select COUNT(C) WHERE lower(C) contains '""&amp;LOWER(C142)&amp;""' LABEL COUNT(C) ''""))"),"")</f>
        <v/>
      </c>
      <c r="F142" s="44"/>
      <c r="G142" s="45"/>
      <c r="H142" s="12"/>
      <c r="I142" s="12"/>
      <c r="J142" s="12"/>
      <c r="K142" s="12"/>
      <c r="L142" s="12"/>
    </row>
    <row r="143" customFormat="false" ht="16.5" hidden="false" customHeight="true" outlineLevel="0" collapsed="false">
      <c r="A143" s="12"/>
      <c r="B143" s="20"/>
      <c r="C143" s="28"/>
      <c r="D143" s="29"/>
      <c r="E143" s="23" t="str">
        <f aca="false">IFERROR(__xludf.dummyfunction("IF(LEN(C143)=0,"""",QUERY(Archive!C:C,""Select COUNT(C) WHERE lower(C) contains '""&amp;LOWER(C143)&amp;""' LABEL COUNT(C) ''""))"),"")</f>
        <v/>
      </c>
      <c r="F143" s="44"/>
      <c r="G143" s="45"/>
      <c r="H143" s="12"/>
      <c r="I143" s="12"/>
      <c r="J143" s="12"/>
      <c r="K143" s="12"/>
      <c r="L143" s="12"/>
    </row>
    <row r="144" customFormat="false" ht="16.5" hidden="false" customHeight="true" outlineLevel="0" collapsed="false">
      <c r="A144" s="12"/>
      <c r="B144" s="20"/>
      <c r="C144" s="28"/>
      <c r="D144" s="29"/>
      <c r="E144" s="23" t="str">
        <f aca="false">IFERROR(__xludf.dummyfunction("IF(LEN(C144)=0,"""",QUERY(Archive!C:C,""Select COUNT(C) WHERE lower(C) contains '""&amp;LOWER(C144)&amp;""' LABEL COUNT(C) ''""))"),"")</f>
        <v/>
      </c>
      <c r="F144" s="44"/>
      <c r="G144" s="45"/>
      <c r="H144" s="12"/>
      <c r="I144" s="12"/>
      <c r="J144" s="12"/>
      <c r="K144" s="12"/>
      <c r="L144" s="12"/>
    </row>
    <row r="145" customFormat="false" ht="16.5" hidden="false" customHeight="true" outlineLevel="0" collapsed="false">
      <c r="A145" s="12"/>
      <c r="B145" s="20"/>
      <c r="C145" s="28"/>
      <c r="D145" s="29"/>
      <c r="E145" s="23" t="str">
        <f aca="false">IFERROR(__xludf.dummyfunction("IF(LEN(C145)=0,"""",QUERY(Archive!C:C,""Select COUNT(C) WHERE lower(C) contains '""&amp;LOWER(C145)&amp;""' LABEL COUNT(C) ''""))"),"")</f>
        <v/>
      </c>
      <c r="F145" s="44"/>
      <c r="G145" s="45"/>
      <c r="H145" s="12"/>
      <c r="I145" s="12"/>
      <c r="J145" s="12"/>
      <c r="K145" s="12"/>
      <c r="L145" s="12"/>
    </row>
    <row r="146" customFormat="false" ht="16.5" hidden="false" customHeight="true" outlineLevel="0" collapsed="false">
      <c r="A146" s="12"/>
      <c r="B146" s="20"/>
      <c r="C146" s="28"/>
      <c r="D146" s="29"/>
      <c r="E146" s="46"/>
      <c r="F146" s="44"/>
      <c r="G146" s="45"/>
      <c r="H146" s="12"/>
      <c r="I146" s="12"/>
      <c r="J146" s="12"/>
      <c r="K146" s="12"/>
      <c r="L146" s="12"/>
    </row>
    <row r="147" customFormat="false" ht="16.5" hidden="false" customHeight="true" outlineLevel="0" collapsed="false">
      <c r="A147" s="12"/>
      <c r="B147" s="20"/>
      <c r="C147" s="28"/>
      <c r="D147" s="29"/>
      <c r="E147" s="46"/>
      <c r="F147" s="44"/>
      <c r="G147" s="45"/>
      <c r="H147" s="12"/>
      <c r="I147" s="12"/>
      <c r="J147" s="12"/>
      <c r="K147" s="12"/>
      <c r="L147" s="12"/>
    </row>
    <row r="148" customFormat="false" ht="16.5" hidden="false" customHeight="true" outlineLevel="0" collapsed="false">
      <c r="A148" s="12"/>
      <c r="B148" s="20"/>
      <c r="C148" s="28"/>
      <c r="D148" s="29"/>
      <c r="E148" s="46"/>
      <c r="F148" s="44"/>
      <c r="G148" s="45"/>
      <c r="H148" s="12"/>
      <c r="I148" s="12"/>
      <c r="J148" s="12"/>
      <c r="K148" s="12"/>
      <c r="L148" s="12"/>
    </row>
    <row r="149" customFormat="false" ht="16.5" hidden="false" customHeight="true" outlineLevel="0" collapsed="false">
      <c r="A149" s="12"/>
      <c r="B149" s="20"/>
      <c r="C149" s="28"/>
      <c r="D149" s="29"/>
      <c r="E149" s="46"/>
      <c r="F149" s="44"/>
      <c r="G149" s="45"/>
      <c r="H149" s="12"/>
      <c r="I149" s="12"/>
      <c r="J149" s="12"/>
      <c r="K149" s="12"/>
      <c r="L149" s="12"/>
    </row>
    <row r="150" customFormat="false" ht="16.5" hidden="false" customHeight="true" outlineLevel="0" collapsed="false">
      <c r="A150" s="12"/>
      <c r="B150" s="20"/>
      <c r="C150" s="28"/>
      <c r="D150" s="29"/>
      <c r="E150" s="46"/>
      <c r="F150" s="44"/>
      <c r="G150" s="45"/>
      <c r="H150" s="12"/>
      <c r="I150" s="12"/>
      <c r="J150" s="12"/>
      <c r="K150" s="12"/>
      <c r="L150" s="12"/>
    </row>
    <row r="151" customFormat="false" ht="16.5" hidden="false" customHeight="true" outlineLevel="0" collapsed="false">
      <c r="A151" s="12"/>
      <c r="B151" s="20"/>
      <c r="C151" s="28"/>
      <c r="D151" s="29"/>
      <c r="E151" s="46"/>
      <c r="F151" s="44"/>
      <c r="G151" s="45"/>
      <c r="H151" s="12"/>
      <c r="I151" s="12"/>
      <c r="J151" s="12"/>
      <c r="K151" s="12"/>
      <c r="L151" s="12"/>
    </row>
    <row r="152" customFormat="false" ht="16.5" hidden="false" customHeight="true" outlineLevel="0" collapsed="false">
      <c r="A152" s="12"/>
      <c r="B152" s="20"/>
      <c r="C152" s="28"/>
      <c r="D152" s="29"/>
      <c r="E152" s="46"/>
      <c r="F152" s="44"/>
      <c r="G152" s="45"/>
      <c r="H152" s="12"/>
      <c r="I152" s="12"/>
      <c r="J152" s="12"/>
      <c r="K152" s="12"/>
      <c r="L152" s="12"/>
    </row>
    <row r="153" customFormat="false" ht="16.5" hidden="false" customHeight="true" outlineLevel="0" collapsed="false">
      <c r="A153" s="12"/>
      <c r="B153" s="20"/>
      <c r="C153" s="28"/>
      <c r="D153" s="29"/>
      <c r="E153" s="46"/>
      <c r="F153" s="44"/>
      <c r="G153" s="45"/>
      <c r="H153" s="12"/>
      <c r="I153" s="12"/>
      <c r="J153" s="12"/>
      <c r="K153" s="12"/>
      <c r="L153" s="12"/>
    </row>
    <row r="154" customFormat="false" ht="16.5" hidden="false" customHeight="true" outlineLevel="0" collapsed="false">
      <c r="A154" s="12"/>
      <c r="B154" s="20"/>
      <c r="C154" s="28"/>
      <c r="D154" s="29"/>
      <c r="E154" s="46"/>
      <c r="F154" s="44"/>
      <c r="G154" s="45"/>
      <c r="H154" s="12"/>
      <c r="I154" s="12"/>
      <c r="J154" s="12"/>
      <c r="K154" s="12"/>
      <c r="L154" s="12"/>
    </row>
    <row r="155" customFormat="false" ht="16.5" hidden="false" customHeight="true" outlineLevel="0" collapsed="false">
      <c r="A155" s="12"/>
      <c r="B155" s="20"/>
      <c r="C155" s="28"/>
      <c r="D155" s="29"/>
      <c r="E155" s="46"/>
      <c r="F155" s="44"/>
      <c r="G155" s="45"/>
      <c r="H155" s="12"/>
      <c r="I155" s="12"/>
      <c r="J155" s="12"/>
      <c r="K155" s="12"/>
      <c r="L155" s="12"/>
    </row>
    <row r="156" customFormat="false" ht="16.5" hidden="false" customHeight="true" outlineLevel="0" collapsed="false">
      <c r="A156" s="12"/>
      <c r="B156" s="20"/>
      <c r="C156" s="28"/>
      <c r="D156" s="29"/>
      <c r="E156" s="46"/>
      <c r="F156" s="44"/>
      <c r="G156" s="45"/>
      <c r="H156" s="12"/>
      <c r="I156" s="12"/>
      <c r="J156" s="12"/>
      <c r="K156" s="12"/>
      <c r="L156" s="12"/>
    </row>
    <row r="157" customFormat="false" ht="16.5" hidden="false" customHeight="true" outlineLevel="0" collapsed="false">
      <c r="A157" s="12"/>
      <c r="B157" s="20"/>
      <c r="C157" s="28"/>
      <c r="D157" s="29"/>
      <c r="E157" s="46"/>
      <c r="F157" s="44"/>
      <c r="G157" s="45"/>
      <c r="H157" s="12"/>
      <c r="I157" s="12"/>
      <c r="J157" s="12"/>
      <c r="K157" s="12"/>
      <c r="L157" s="12"/>
    </row>
    <row r="158" customFormat="false" ht="16.5" hidden="false" customHeight="true" outlineLevel="0" collapsed="false">
      <c r="A158" s="12"/>
      <c r="B158" s="20"/>
      <c r="C158" s="28"/>
      <c r="D158" s="29"/>
      <c r="E158" s="46"/>
      <c r="F158" s="44"/>
      <c r="G158" s="45"/>
      <c r="H158" s="12"/>
      <c r="I158" s="12"/>
      <c r="J158" s="12"/>
      <c r="K158" s="12"/>
      <c r="L158" s="12"/>
    </row>
    <row r="159" customFormat="false" ht="16.5" hidden="false" customHeight="true" outlineLevel="0" collapsed="false">
      <c r="A159" s="12"/>
      <c r="B159" s="20"/>
      <c r="C159" s="28"/>
      <c r="D159" s="29"/>
      <c r="E159" s="46"/>
      <c r="F159" s="44"/>
      <c r="G159" s="45"/>
      <c r="H159" s="12"/>
      <c r="I159" s="12"/>
      <c r="J159" s="12"/>
      <c r="K159" s="12"/>
      <c r="L159" s="12"/>
    </row>
    <row r="160" customFormat="false" ht="16.5" hidden="false" customHeight="true" outlineLevel="0" collapsed="false">
      <c r="A160" s="12"/>
      <c r="B160" s="20"/>
      <c r="C160" s="28"/>
      <c r="D160" s="29"/>
      <c r="E160" s="46"/>
      <c r="F160" s="44"/>
      <c r="G160" s="45"/>
      <c r="H160" s="12"/>
      <c r="I160" s="12"/>
      <c r="J160" s="12"/>
      <c r="K160" s="12"/>
      <c r="L160" s="12"/>
    </row>
    <row r="161" customFormat="false" ht="16.5" hidden="false" customHeight="true" outlineLevel="0" collapsed="false">
      <c r="A161" s="12"/>
      <c r="B161" s="20"/>
      <c r="C161" s="28"/>
      <c r="D161" s="29"/>
      <c r="E161" s="46"/>
      <c r="F161" s="44"/>
      <c r="G161" s="45"/>
      <c r="H161" s="12"/>
      <c r="I161" s="12"/>
      <c r="J161" s="12"/>
      <c r="K161" s="12"/>
      <c r="L161" s="12"/>
    </row>
    <row r="162" customFormat="false" ht="16.5" hidden="false" customHeight="true" outlineLevel="0" collapsed="false">
      <c r="A162" s="12"/>
      <c r="B162" s="20"/>
      <c r="C162" s="28"/>
      <c r="D162" s="29"/>
      <c r="E162" s="46"/>
      <c r="F162" s="44"/>
      <c r="G162" s="45"/>
      <c r="H162" s="12"/>
      <c r="I162" s="12"/>
      <c r="J162" s="12"/>
      <c r="K162" s="12"/>
      <c r="L162" s="12"/>
    </row>
    <row r="163" customFormat="false" ht="16.5" hidden="false" customHeight="true" outlineLevel="0" collapsed="false">
      <c r="A163" s="12"/>
      <c r="B163" s="20"/>
      <c r="C163" s="28"/>
      <c r="D163" s="29"/>
      <c r="E163" s="46"/>
      <c r="F163" s="44"/>
      <c r="G163" s="45"/>
      <c r="H163" s="12"/>
      <c r="I163" s="12"/>
      <c r="J163" s="12"/>
      <c r="K163" s="12"/>
      <c r="L163" s="12"/>
    </row>
    <row r="164" customFormat="false" ht="16.5" hidden="false" customHeight="true" outlineLevel="0" collapsed="false">
      <c r="A164" s="12"/>
      <c r="B164" s="20"/>
      <c r="C164" s="28"/>
      <c r="D164" s="29"/>
      <c r="E164" s="46"/>
      <c r="F164" s="44"/>
      <c r="G164" s="45"/>
      <c r="H164" s="12"/>
      <c r="I164" s="12"/>
      <c r="J164" s="12"/>
      <c r="K164" s="12"/>
      <c r="L164" s="12"/>
    </row>
    <row r="165" customFormat="false" ht="16.5" hidden="false" customHeight="true" outlineLevel="0" collapsed="false">
      <c r="A165" s="12"/>
      <c r="B165" s="20"/>
      <c r="C165" s="28"/>
      <c r="D165" s="29"/>
      <c r="E165" s="46"/>
      <c r="F165" s="44"/>
      <c r="G165" s="45"/>
      <c r="H165" s="12"/>
      <c r="I165" s="12"/>
      <c r="J165" s="12"/>
      <c r="K165" s="12"/>
      <c r="L165" s="12"/>
    </row>
    <row r="166" customFormat="false" ht="16.5" hidden="false" customHeight="true" outlineLevel="0" collapsed="false">
      <c r="A166" s="12"/>
      <c r="B166" s="20"/>
      <c r="C166" s="28"/>
      <c r="D166" s="29"/>
      <c r="E166" s="46"/>
      <c r="F166" s="44"/>
      <c r="G166" s="45"/>
      <c r="H166" s="12"/>
      <c r="I166" s="12"/>
      <c r="J166" s="12"/>
      <c r="K166" s="12"/>
      <c r="L166" s="12"/>
    </row>
    <row r="167" customFormat="false" ht="16.5" hidden="false" customHeight="true" outlineLevel="0" collapsed="false">
      <c r="A167" s="12"/>
      <c r="B167" s="20"/>
      <c r="C167" s="28"/>
      <c r="D167" s="29"/>
      <c r="E167" s="46"/>
      <c r="F167" s="44"/>
      <c r="G167" s="45"/>
      <c r="H167" s="12"/>
      <c r="I167" s="12"/>
      <c r="J167" s="12"/>
      <c r="K167" s="12"/>
      <c r="L167" s="12"/>
    </row>
    <row r="168" customFormat="false" ht="16.5" hidden="false" customHeight="true" outlineLevel="0" collapsed="false">
      <c r="A168" s="12"/>
      <c r="B168" s="20"/>
      <c r="C168" s="28"/>
      <c r="D168" s="29"/>
      <c r="E168" s="46"/>
      <c r="F168" s="44"/>
      <c r="G168" s="45"/>
      <c r="H168" s="12"/>
      <c r="I168" s="12"/>
      <c r="J168" s="12"/>
      <c r="K168" s="12"/>
      <c r="L168" s="12"/>
    </row>
    <row r="169" customFormat="false" ht="16.5" hidden="false" customHeight="true" outlineLevel="0" collapsed="false">
      <c r="A169" s="12"/>
      <c r="B169" s="20"/>
      <c r="C169" s="28"/>
      <c r="D169" s="29"/>
      <c r="E169" s="46"/>
      <c r="F169" s="44"/>
      <c r="G169" s="45"/>
      <c r="H169" s="12"/>
      <c r="I169" s="12"/>
      <c r="J169" s="12"/>
      <c r="K169" s="12"/>
      <c r="L169" s="12"/>
    </row>
    <row r="170" customFormat="false" ht="16.5" hidden="false" customHeight="true" outlineLevel="0" collapsed="false">
      <c r="A170" s="12"/>
      <c r="B170" s="20"/>
      <c r="C170" s="28"/>
      <c r="D170" s="29"/>
      <c r="E170" s="46"/>
      <c r="F170" s="44"/>
      <c r="G170" s="45"/>
      <c r="H170" s="12"/>
      <c r="I170" s="12"/>
      <c r="J170" s="12"/>
      <c r="K170" s="12"/>
      <c r="L170" s="12"/>
    </row>
    <row r="171" customFormat="false" ht="16.5" hidden="false" customHeight="true" outlineLevel="0" collapsed="false">
      <c r="A171" s="12"/>
      <c r="B171" s="20"/>
      <c r="C171" s="28"/>
      <c r="D171" s="29"/>
      <c r="E171" s="46"/>
      <c r="F171" s="44"/>
      <c r="G171" s="45"/>
      <c r="H171" s="12"/>
      <c r="I171" s="12"/>
      <c r="J171" s="12"/>
      <c r="K171" s="12"/>
      <c r="L171" s="12"/>
    </row>
    <row r="172" customFormat="false" ht="16.5" hidden="false" customHeight="true" outlineLevel="0" collapsed="false">
      <c r="A172" s="12"/>
      <c r="B172" s="20"/>
      <c r="C172" s="28"/>
      <c r="D172" s="29"/>
      <c r="E172" s="46"/>
      <c r="F172" s="44"/>
      <c r="G172" s="45"/>
      <c r="H172" s="12"/>
      <c r="I172" s="12"/>
      <c r="J172" s="12"/>
      <c r="K172" s="12"/>
      <c r="L172" s="12"/>
    </row>
    <row r="173" customFormat="false" ht="16.5" hidden="false" customHeight="true" outlineLevel="0" collapsed="false">
      <c r="A173" s="12"/>
      <c r="B173" s="20"/>
      <c r="C173" s="28"/>
      <c r="D173" s="29"/>
      <c r="E173" s="46"/>
      <c r="F173" s="44"/>
      <c r="G173" s="45"/>
      <c r="H173" s="12"/>
      <c r="I173" s="12"/>
      <c r="J173" s="12"/>
      <c r="K173" s="12"/>
      <c r="L173" s="12"/>
    </row>
    <row r="174" customFormat="false" ht="16.5" hidden="false" customHeight="true" outlineLevel="0" collapsed="false">
      <c r="A174" s="12"/>
      <c r="B174" s="20"/>
      <c r="C174" s="28"/>
      <c r="D174" s="29"/>
      <c r="E174" s="46"/>
      <c r="F174" s="44"/>
      <c r="G174" s="45"/>
      <c r="H174" s="12"/>
      <c r="I174" s="12"/>
      <c r="J174" s="12"/>
      <c r="K174" s="12"/>
      <c r="L174" s="12"/>
    </row>
    <row r="175" customFormat="false" ht="16.5" hidden="false" customHeight="true" outlineLevel="0" collapsed="false">
      <c r="A175" s="12"/>
      <c r="B175" s="20"/>
      <c r="C175" s="28"/>
      <c r="D175" s="29"/>
      <c r="E175" s="46"/>
      <c r="F175" s="44"/>
      <c r="G175" s="45"/>
      <c r="H175" s="12"/>
      <c r="I175" s="12"/>
      <c r="J175" s="12"/>
      <c r="K175" s="12"/>
      <c r="L175" s="12"/>
    </row>
    <row r="176" customFormat="false" ht="16.5" hidden="false" customHeight="true" outlineLevel="0" collapsed="false">
      <c r="A176" s="12"/>
      <c r="B176" s="20"/>
      <c r="C176" s="28"/>
      <c r="D176" s="29"/>
      <c r="E176" s="46"/>
      <c r="F176" s="44"/>
      <c r="G176" s="45"/>
      <c r="H176" s="12"/>
      <c r="I176" s="12"/>
      <c r="J176" s="12"/>
      <c r="K176" s="12"/>
      <c r="L176" s="12"/>
    </row>
    <row r="177" customFormat="false" ht="16.5" hidden="false" customHeight="true" outlineLevel="0" collapsed="false">
      <c r="A177" s="12"/>
      <c r="B177" s="20"/>
      <c r="C177" s="28"/>
      <c r="D177" s="29"/>
      <c r="E177" s="46"/>
      <c r="F177" s="44"/>
      <c r="G177" s="45"/>
      <c r="H177" s="12"/>
      <c r="I177" s="12"/>
      <c r="J177" s="12"/>
      <c r="K177" s="12"/>
      <c r="L177" s="12"/>
    </row>
    <row r="178" customFormat="false" ht="16.5" hidden="false" customHeight="true" outlineLevel="0" collapsed="false">
      <c r="A178" s="12"/>
      <c r="B178" s="20"/>
      <c r="C178" s="28"/>
      <c r="D178" s="29"/>
      <c r="E178" s="46"/>
      <c r="F178" s="44"/>
      <c r="G178" s="45"/>
      <c r="H178" s="12"/>
      <c r="I178" s="12"/>
      <c r="J178" s="12"/>
      <c r="K178" s="12"/>
      <c r="L178" s="12"/>
    </row>
    <row r="179" customFormat="false" ht="16.5" hidden="false" customHeight="true" outlineLevel="0" collapsed="false">
      <c r="A179" s="12"/>
      <c r="B179" s="20"/>
      <c r="C179" s="28"/>
      <c r="D179" s="29"/>
      <c r="E179" s="46"/>
      <c r="F179" s="44"/>
      <c r="G179" s="45"/>
      <c r="H179" s="12"/>
      <c r="I179" s="12"/>
      <c r="J179" s="12"/>
      <c r="K179" s="12"/>
      <c r="L179" s="12"/>
    </row>
    <row r="180" customFormat="false" ht="16.5" hidden="false" customHeight="true" outlineLevel="0" collapsed="false">
      <c r="A180" s="12"/>
      <c r="B180" s="20"/>
      <c r="C180" s="28"/>
      <c r="D180" s="29"/>
      <c r="E180" s="46"/>
      <c r="F180" s="44"/>
      <c r="G180" s="45"/>
      <c r="H180" s="12"/>
      <c r="I180" s="12"/>
      <c r="J180" s="12"/>
      <c r="K180" s="12"/>
      <c r="L180" s="12"/>
    </row>
    <row r="181" customFormat="false" ht="16.5" hidden="false" customHeight="true" outlineLevel="0" collapsed="false">
      <c r="A181" s="12"/>
      <c r="B181" s="20"/>
      <c r="C181" s="28"/>
      <c r="D181" s="29"/>
      <c r="E181" s="46"/>
      <c r="F181" s="44"/>
      <c r="G181" s="45"/>
      <c r="H181" s="12"/>
      <c r="I181" s="12"/>
      <c r="J181" s="12"/>
      <c r="K181" s="12"/>
      <c r="L181" s="12"/>
    </row>
    <row r="182" customFormat="false" ht="16.5" hidden="false" customHeight="true" outlineLevel="0" collapsed="false">
      <c r="A182" s="12"/>
      <c r="B182" s="20"/>
      <c r="C182" s="28"/>
      <c r="D182" s="29"/>
      <c r="E182" s="46"/>
      <c r="F182" s="44"/>
      <c r="G182" s="45"/>
      <c r="H182" s="12"/>
      <c r="I182" s="12"/>
      <c r="J182" s="12"/>
      <c r="K182" s="12"/>
      <c r="L182" s="12"/>
    </row>
    <row r="183" customFormat="false" ht="16.5" hidden="false" customHeight="true" outlineLevel="0" collapsed="false">
      <c r="A183" s="12"/>
      <c r="B183" s="20"/>
      <c r="C183" s="28"/>
      <c r="D183" s="29"/>
      <c r="E183" s="46"/>
      <c r="F183" s="44"/>
      <c r="G183" s="45"/>
      <c r="H183" s="12"/>
      <c r="I183" s="12"/>
      <c r="J183" s="12"/>
      <c r="K183" s="12"/>
      <c r="L183" s="12"/>
    </row>
    <row r="184" customFormat="false" ht="16.5" hidden="false" customHeight="true" outlineLevel="0" collapsed="false">
      <c r="A184" s="12"/>
      <c r="B184" s="20"/>
      <c r="C184" s="28"/>
      <c r="D184" s="29"/>
      <c r="E184" s="46"/>
      <c r="F184" s="44"/>
      <c r="G184" s="45"/>
      <c r="H184" s="12"/>
      <c r="I184" s="12"/>
      <c r="J184" s="12"/>
      <c r="K184" s="12"/>
      <c r="L184" s="12"/>
    </row>
    <row r="185" customFormat="false" ht="16.5" hidden="false" customHeight="true" outlineLevel="0" collapsed="false">
      <c r="A185" s="12"/>
      <c r="B185" s="20"/>
      <c r="C185" s="28"/>
      <c r="D185" s="29"/>
      <c r="E185" s="46"/>
      <c r="F185" s="44"/>
      <c r="G185" s="45"/>
      <c r="H185" s="12"/>
      <c r="I185" s="12"/>
      <c r="J185" s="12"/>
      <c r="K185" s="12"/>
      <c r="L185" s="12"/>
    </row>
    <row r="186" customFormat="false" ht="16.5" hidden="false" customHeight="true" outlineLevel="0" collapsed="false">
      <c r="A186" s="12"/>
      <c r="B186" s="20"/>
      <c r="C186" s="28"/>
      <c r="D186" s="29"/>
      <c r="E186" s="46"/>
      <c r="F186" s="44"/>
      <c r="G186" s="45"/>
      <c r="H186" s="12"/>
      <c r="I186" s="12"/>
      <c r="J186" s="12"/>
      <c r="K186" s="12"/>
      <c r="L186" s="12"/>
    </row>
    <row r="187" customFormat="false" ht="16.5" hidden="false" customHeight="true" outlineLevel="0" collapsed="false">
      <c r="A187" s="12"/>
      <c r="B187" s="20"/>
      <c r="C187" s="28"/>
      <c r="D187" s="29"/>
      <c r="E187" s="46"/>
      <c r="F187" s="44"/>
      <c r="G187" s="45"/>
      <c r="H187" s="12"/>
      <c r="I187" s="12"/>
      <c r="J187" s="12"/>
      <c r="K187" s="12"/>
      <c r="L187" s="12"/>
    </row>
    <row r="188" customFormat="false" ht="16.5" hidden="false" customHeight="true" outlineLevel="0" collapsed="false">
      <c r="A188" s="12"/>
      <c r="B188" s="20"/>
      <c r="C188" s="28"/>
      <c r="D188" s="29"/>
      <c r="E188" s="46"/>
      <c r="F188" s="44"/>
      <c r="G188" s="45"/>
      <c r="H188" s="12"/>
      <c r="I188" s="12"/>
      <c r="J188" s="12"/>
      <c r="K188" s="12"/>
      <c r="L188" s="12"/>
    </row>
    <row r="189" customFormat="false" ht="16.5" hidden="false" customHeight="true" outlineLevel="0" collapsed="false">
      <c r="A189" s="12"/>
      <c r="B189" s="20"/>
      <c r="C189" s="28"/>
      <c r="D189" s="29"/>
      <c r="E189" s="46"/>
      <c r="F189" s="44"/>
      <c r="G189" s="45"/>
      <c r="H189" s="12"/>
      <c r="I189" s="12"/>
      <c r="J189" s="12"/>
      <c r="K189" s="12"/>
      <c r="L189" s="12"/>
    </row>
    <row r="190" customFormat="false" ht="16.5" hidden="false" customHeight="true" outlineLevel="0" collapsed="false">
      <c r="A190" s="12"/>
      <c r="B190" s="20"/>
      <c r="C190" s="28"/>
      <c r="D190" s="29"/>
      <c r="E190" s="46"/>
      <c r="F190" s="44"/>
      <c r="G190" s="45"/>
      <c r="H190" s="12"/>
      <c r="I190" s="12"/>
      <c r="J190" s="12"/>
      <c r="K190" s="12"/>
      <c r="L190" s="12"/>
    </row>
    <row r="191" customFormat="false" ht="16.5" hidden="false" customHeight="true" outlineLevel="0" collapsed="false">
      <c r="A191" s="12"/>
      <c r="B191" s="20"/>
      <c r="C191" s="28"/>
      <c r="D191" s="29"/>
      <c r="E191" s="46"/>
      <c r="F191" s="44"/>
      <c r="G191" s="45"/>
      <c r="H191" s="12"/>
      <c r="I191" s="12"/>
      <c r="J191" s="12"/>
      <c r="K191" s="12"/>
      <c r="L191" s="12"/>
    </row>
    <row r="192" customFormat="false" ht="16.5" hidden="false" customHeight="true" outlineLevel="0" collapsed="false">
      <c r="A192" s="12"/>
      <c r="B192" s="20"/>
      <c r="C192" s="28"/>
      <c r="D192" s="29"/>
      <c r="E192" s="46"/>
      <c r="F192" s="44"/>
      <c r="G192" s="45"/>
      <c r="H192" s="12"/>
      <c r="I192" s="12"/>
      <c r="J192" s="12"/>
      <c r="K192" s="12"/>
      <c r="L192" s="12"/>
    </row>
    <row r="193" customFormat="false" ht="16.5" hidden="false" customHeight="true" outlineLevel="0" collapsed="false">
      <c r="A193" s="12"/>
      <c r="B193" s="20"/>
      <c r="C193" s="28"/>
      <c r="D193" s="29"/>
      <c r="E193" s="46"/>
      <c r="F193" s="44"/>
      <c r="G193" s="45"/>
      <c r="H193" s="12"/>
      <c r="I193" s="12"/>
      <c r="J193" s="12"/>
      <c r="K193" s="12"/>
      <c r="L193" s="12"/>
    </row>
    <row r="194" customFormat="false" ht="16.5" hidden="false" customHeight="true" outlineLevel="0" collapsed="false">
      <c r="A194" s="12"/>
      <c r="B194" s="20"/>
      <c r="C194" s="28"/>
      <c r="D194" s="29"/>
      <c r="E194" s="46"/>
      <c r="F194" s="44"/>
      <c r="G194" s="45"/>
      <c r="H194" s="12"/>
      <c r="I194" s="12"/>
      <c r="J194" s="12"/>
      <c r="K194" s="12"/>
      <c r="L194" s="12"/>
    </row>
    <row r="195" customFormat="false" ht="16.5" hidden="false" customHeight="true" outlineLevel="0" collapsed="false">
      <c r="A195" s="12"/>
      <c r="B195" s="20"/>
      <c r="C195" s="28"/>
      <c r="D195" s="29"/>
      <c r="E195" s="46"/>
      <c r="F195" s="44"/>
      <c r="G195" s="45"/>
      <c r="H195" s="12"/>
      <c r="I195" s="12"/>
      <c r="J195" s="12"/>
      <c r="K195" s="12"/>
      <c r="L195" s="12"/>
    </row>
    <row r="196" customFormat="false" ht="16.5" hidden="false" customHeight="true" outlineLevel="0" collapsed="false">
      <c r="A196" s="12"/>
      <c r="B196" s="20"/>
      <c r="C196" s="28"/>
      <c r="D196" s="29"/>
      <c r="E196" s="46"/>
      <c r="F196" s="44"/>
      <c r="G196" s="45"/>
      <c r="H196" s="12"/>
      <c r="I196" s="12"/>
      <c r="J196" s="12"/>
      <c r="K196" s="12"/>
      <c r="L196" s="12"/>
    </row>
    <row r="197" customFormat="false" ht="16.5" hidden="false" customHeight="true" outlineLevel="0" collapsed="false">
      <c r="A197" s="12"/>
      <c r="B197" s="20"/>
      <c r="C197" s="28"/>
      <c r="D197" s="29"/>
      <c r="E197" s="46"/>
      <c r="F197" s="44"/>
      <c r="G197" s="45"/>
      <c r="H197" s="12"/>
      <c r="I197" s="12"/>
      <c r="J197" s="12"/>
      <c r="K197" s="12"/>
      <c r="L197" s="12"/>
    </row>
    <row r="198" customFormat="false" ht="16.5" hidden="false" customHeight="true" outlineLevel="0" collapsed="false">
      <c r="A198" s="12"/>
      <c r="B198" s="20"/>
      <c r="C198" s="28"/>
      <c r="D198" s="29"/>
      <c r="E198" s="46"/>
      <c r="F198" s="44"/>
      <c r="G198" s="45"/>
      <c r="H198" s="12"/>
      <c r="I198" s="12"/>
      <c r="J198" s="12"/>
      <c r="K198" s="12"/>
      <c r="L198" s="12"/>
    </row>
    <row r="199" customFormat="false" ht="16.5" hidden="false" customHeight="true" outlineLevel="0" collapsed="false">
      <c r="A199" s="12"/>
      <c r="B199" s="20"/>
      <c r="C199" s="28"/>
      <c r="D199" s="29"/>
      <c r="E199" s="46"/>
      <c r="F199" s="44"/>
      <c r="G199" s="45"/>
      <c r="H199" s="12"/>
      <c r="I199" s="12"/>
      <c r="J199" s="12"/>
      <c r="K199" s="12"/>
      <c r="L199" s="12"/>
    </row>
    <row r="200" customFormat="false" ht="16.5" hidden="false" customHeight="true" outlineLevel="0" collapsed="false">
      <c r="A200" s="12"/>
      <c r="B200" s="20"/>
      <c r="C200" s="28"/>
      <c r="D200" s="29"/>
      <c r="E200" s="46"/>
      <c r="F200" s="44"/>
      <c r="G200" s="45"/>
      <c r="H200" s="12"/>
      <c r="I200" s="12"/>
      <c r="J200" s="12"/>
      <c r="K200" s="12"/>
      <c r="L200" s="12"/>
    </row>
    <row r="201" customFormat="false" ht="16.5" hidden="false" customHeight="true" outlineLevel="0" collapsed="false">
      <c r="A201" s="12"/>
      <c r="B201" s="20"/>
      <c r="C201" s="28"/>
      <c r="D201" s="29"/>
      <c r="E201" s="46"/>
      <c r="F201" s="44"/>
      <c r="G201" s="45"/>
      <c r="H201" s="12"/>
      <c r="I201" s="12"/>
      <c r="J201" s="12"/>
      <c r="K201" s="12"/>
      <c r="L201" s="12"/>
    </row>
    <row r="202" customFormat="false" ht="16.5" hidden="false" customHeight="true" outlineLevel="0" collapsed="false">
      <c r="A202" s="12"/>
      <c r="B202" s="20"/>
      <c r="C202" s="28"/>
      <c r="D202" s="29"/>
      <c r="E202" s="46"/>
      <c r="F202" s="44"/>
      <c r="G202" s="45"/>
      <c r="H202" s="12"/>
      <c r="I202" s="12"/>
      <c r="J202" s="12"/>
      <c r="K202" s="12"/>
      <c r="L202" s="12"/>
    </row>
    <row r="203" customFormat="false" ht="16.5" hidden="false" customHeight="true" outlineLevel="0" collapsed="false">
      <c r="A203" s="12"/>
      <c r="B203" s="20"/>
      <c r="C203" s="28"/>
      <c r="D203" s="29"/>
      <c r="E203" s="46"/>
      <c r="F203" s="44"/>
      <c r="G203" s="45"/>
      <c r="H203" s="12"/>
      <c r="I203" s="12"/>
      <c r="J203" s="12"/>
      <c r="K203" s="12"/>
      <c r="L203" s="12"/>
    </row>
    <row r="204" customFormat="false" ht="16.5" hidden="false" customHeight="true" outlineLevel="0" collapsed="false">
      <c r="A204" s="12"/>
      <c r="B204" s="20"/>
      <c r="C204" s="28"/>
      <c r="D204" s="29"/>
      <c r="E204" s="46"/>
      <c r="F204" s="44"/>
      <c r="G204" s="45"/>
      <c r="H204" s="12"/>
      <c r="I204" s="12"/>
      <c r="J204" s="12"/>
      <c r="K204" s="12"/>
      <c r="L204" s="12"/>
    </row>
    <row r="205" customFormat="false" ht="16.5" hidden="false" customHeight="true" outlineLevel="0" collapsed="false">
      <c r="A205" s="12"/>
      <c r="B205" s="20"/>
      <c r="C205" s="28"/>
      <c r="D205" s="29"/>
      <c r="E205" s="46"/>
      <c r="F205" s="44"/>
      <c r="G205" s="45"/>
      <c r="H205" s="12"/>
      <c r="I205" s="12"/>
      <c r="J205" s="12"/>
      <c r="K205" s="12"/>
      <c r="L205" s="12"/>
    </row>
    <row r="206" customFormat="false" ht="16.5" hidden="false" customHeight="true" outlineLevel="0" collapsed="false">
      <c r="A206" s="12"/>
      <c r="B206" s="20"/>
      <c r="C206" s="28"/>
      <c r="D206" s="29"/>
      <c r="E206" s="46"/>
      <c r="F206" s="44"/>
      <c r="G206" s="45"/>
      <c r="H206" s="12"/>
      <c r="I206" s="12"/>
      <c r="J206" s="12"/>
      <c r="K206" s="12"/>
      <c r="L206" s="12"/>
    </row>
    <row r="207" customFormat="false" ht="16.5" hidden="false" customHeight="true" outlineLevel="0" collapsed="false">
      <c r="A207" s="12"/>
      <c r="B207" s="20"/>
      <c r="C207" s="28"/>
      <c r="D207" s="29"/>
      <c r="E207" s="46"/>
      <c r="F207" s="44"/>
      <c r="G207" s="45"/>
      <c r="H207" s="12"/>
      <c r="I207" s="12"/>
      <c r="J207" s="12"/>
      <c r="K207" s="12"/>
      <c r="L207" s="12"/>
    </row>
    <row r="208" customFormat="false" ht="16.5" hidden="false" customHeight="true" outlineLevel="0" collapsed="false">
      <c r="A208" s="12"/>
      <c r="B208" s="20"/>
      <c r="C208" s="28"/>
      <c r="D208" s="29"/>
      <c r="E208" s="46"/>
      <c r="F208" s="44"/>
      <c r="G208" s="45"/>
      <c r="H208" s="12"/>
      <c r="I208" s="12"/>
      <c r="J208" s="12"/>
      <c r="K208" s="12"/>
      <c r="L208" s="12"/>
    </row>
    <row r="209" customFormat="false" ht="16.5" hidden="false" customHeight="true" outlineLevel="0" collapsed="false">
      <c r="A209" s="12"/>
      <c r="B209" s="20"/>
      <c r="C209" s="28"/>
      <c r="D209" s="29"/>
      <c r="E209" s="46"/>
      <c r="F209" s="44"/>
      <c r="G209" s="45"/>
      <c r="H209" s="12"/>
      <c r="I209" s="12"/>
      <c r="J209" s="12"/>
      <c r="K209" s="12"/>
      <c r="L209" s="12"/>
    </row>
    <row r="210" customFormat="false" ht="16.5" hidden="false" customHeight="true" outlineLevel="0" collapsed="false">
      <c r="A210" s="12"/>
      <c r="B210" s="20"/>
      <c r="C210" s="28"/>
      <c r="D210" s="29"/>
      <c r="E210" s="46"/>
      <c r="F210" s="44"/>
      <c r="G210" s="45"/>
      <c r="H210" s="12"/>
      <c r="I210" s="12"/>
      <c r="J210" s="12"/>
      <c r="K210" s="12"/>
      <c r="L210" s="12"/>
    </row>
    <row r="211" customFormat="false" ht="16.5" hidden="false" customHeight="true" outlineLevel="0" collapsed="false">
      <c r="A211" s="12"/>
      <c r="B211" s="20"/>
      <c r="C211" s="28"/>
      <c r="D211" s="29"/>
      <c r="E211" s="46"/>
      <c r="F211" s="44"/>
      <c r="G211" s="45"/>
      <c r="H211" s="12"/>
      <c r="I211" s="12"/>
      <c r="J211" s="12"/>
      <c r="K211" s="12"/>
      <c r="L211" s="12"/>
    </row>
    <row r="212" customFormat="false" ht="16.5" hidden="false" customHeight="true" outlineLevel="0" collapsed="false">
      <c r="A212" s="12"/>
      <c r="B212" s="20"/>
      <c r="C212" s="28"/>
      <c r="D212" s="29"/>
      <c r="E212" s="46"/>
      <c r="F212" s="44"/>
      <c r="G212" s="45"/>
      <c r="H212" s="12"/>
      <c r="I212" s="12"/>
      <c r="J212" s="12"/>
      <c r="K212" s="12"/>
      <c r="L212" s="12"/>
    </row>
    <row r="213" customFormat="false" ht="16.5" hidden="false" customHeight="true" outlineLevel="0" collapsed="false">
      <c r="A213" s="12"/>
      <c r="B213" s="20"/>
      <c r="C213" s="28"/>
      <c r="D213" s="29"/>
      <c r="E213" s="46"/>
      <c r="F213" s="44"/>
      <c r="G213" s="45"/>
      <c r="H213" s="12"/>
      <c r="I213" s="12"/>
      <c r="J213" s="12"/>
      <c r="K213" s="12"/>
      <c r="L213" s="12"/>
    </row>
    <row r="214" customFormat="false" ht="16.5" hidden="false" customHeight="true" outlineLevel="0" collapsed="false">
      <c r="A214" s="12"/>
      <c r="B214" s="20"/>
      <c r="C214" s="28"/>
      <c r="D214" s="29"/>
      <c r="E214" s="46"/>
      <c r="F214" s="44"/>
      <c r="G214" s="45"/>
      <c r="H214" s="12"/>
      <c r="I214" s="12"/>
      <c r="J214" s="12"/>
      <c r="K214" s="12"/>
      <c r="L214" s="12"/>
    </row>
    <row r="215" customFormat="false" ht="16.5" hidden="false" customHeight="true" outlineLevel="0" collapsed="false">
      <c r="A215" s="12"/>
      <c r="B215" s="20"/>
      <c r="C215" s="28"/>
      <c r="D215" s="29"/>
      <c r="E215" s="46"/>
      <c r="F215" s="44"/>
      <c r="G215" s="45"/>
      <c r="H215" s="12"/>
      <c r="I215" s="12"/>
      <c r="J215" s="12"/>
      <c r="K215" s="12"/>
      <c r="L215" s="12"/>
    </row>
    <row r="216" customFormat="false" ht="16.5" hidden="false" customHeight="true" outlineLevel="0" collapsed="false">
      <c r="A216" s="12"/>
      <c r="B216" s="20"/>
      <c r="C216" s="28"/>
      <c r="D216" s="29"/>
      <c r="E216" s="46"/>
      <c r="F216" s="44"/>
      <c r="G216" s="45"/>
      <c r="H216" s="12"/>
      <c r="I216" s="12"/>
      <c r="J216" s="12"/>
      <c r="K216" s="12"/>
      <c r="L216" s="12"/>
    </row>
    <row r="217" customFormat="false" ht="16.5" hidden="false" customHeight="true" outlineLevel="0" collapsed="false">
      <c r="A217" s="12"/>
      <c r="B217" s="20"/>
      <c r="C217" s="28"/>
      <c r="D217" s="29"/>
      <c r="E217" s="46"/>
      <c r="F217" s="44"/>
      <c r="G217" s="45"/>
      <c r="H217" s="12"/>
      <c r="I217" s="12"/>
      <c r="J217" s="12"/>
      <c r="K217" s="12"/>
      <c r="L217" s="12"/>
    </row>
    <row r="218" customFormat="false" ht="16.5" hidden="false" customHeight="true" outlineLevel="0" collapsed="false">
      <c r="A218" s="12"/>
      <c r="B218" s="20"/>
      <c r="C218" s="28"/>
      <c r="D218" s="29"/>
      <c r="E218" s="46"/>
      <c r="F218" s="44"/>
      <c r="G218" s="45"/>
      <c r="H218" s="12"/>
      <c r="I218" s="12"/>
      <c r="J218" s="12"/>
      <c r="K218" s="12"/>
      <c r="L218" s="12"/>
    </row>
    <row r="219" customFormat="false" ht="16.5" hidden="false" customHeight="true" outlineLevel="0" collapsed="false">
      <c r="A219" s="12"/>
      <c r="B219" s="20"/>
      <c r="C219" s="28"/>
      <c r="D219" s="29"/>
      <c r="E219" s="46"/>
      <c r="F219" s="44"/>
      <c r="G219" s="45"/>
      <c r="H219" s="12"/>
      <c r="I219" s="12"/>
      <c r="J219" s="12"/>
      <c r="K219" s="12"/>
      <c r="L219" s="12"/>
    </row>
    <row r="220" customFormat="false" ht="16.5" hidden="false" customHeight="true" outlineLevel="0" collapsed="false">
      <c r="A220" s="12"/>
      <c r="B220" s="20"/>
      <c r="C220" s="28"/>
      <c r="D220" s="29"/>
      <c r="E220" s="46"/>
      <c r="F220" s="44"/>
      <c r="G220" s="45"/>
      <c r="H220" s="12"/>
      <c r="I220" s="12"/>
      <c r="J220" s="12"/>
      <c r="K220" s="12"/>
      <c r="L220" s="12"/>
    </row>
    <row r="221" customFormat="false" ht="16.5" hidden="false" customHeight="true" outlineLevel="0" collapsed="false">
      <c r="A221" s="12"/>
      <c r="B221" s="20"/>
      <c r="C221" s="28"/>
      <c r="D221" s="29"/>
      <c r="E221" s="46"/>
      <c r="F221" s="44"/>
      <c r="G221" s="45"/>
      <c r="H221" s="12"/>
      <c r="I221" s="12"/>
      <c r="J221" s="12"/>
      <c r="K221" s="12"/>
      <c r="L221" s="12"/>
    </row>
    <row r="222" customFormat="false" ht="16.5" hidden="false" customHeight="true" outlineLevel="0" collapsed="false">
      <c r="A222" s="12"/>
      <c r="B222" s="20"/>
      <c r="C222" s="28"/>
      <c r="D222" s="29"/>
      <c r="E222" s="46"/>
      <c r="F222" s="44"/>
      <c r="G222" s="45"/>
      <c r="H222" s="12"/>
      <c r="I222" s="12"/>
      <c r="J222" s="12"/>
      <c r="K222" s="12"/>
      <c r="L222" s="12"/>
    </row>
    <row r="223" customFormat="false" ht="16.5" hidden="false" customHeight="true" outlineLevel="0" collapsed="false">
      <c r="A223" s="12"/>
      <c r="B223" s="20"/>
      <c r="C223" s="28"/>
      <c r="D223" s="29"/>
      <c r="E223" s="46"/>
      <c r="F223" s="44"/>
      <c r="G223" s="45"/>
      <c r="H223" s="12"/>
      <c r="I223" s="12"/>
      <c r="J223" s="12"/>
      <c r="K223" s="12"/>
      <c r="L223" s="12"/>
    </row>
    <row r="224" customFormat="false" ht="16.5" hidden="false" customHeight="true" outlineLevel="0" collapsed="false">
      <c r="A224" s="12"/>
      <c r="B224" s="20"/>
      <c r="C224" s="28"/>
      <c r="D224" s="29"/>
      <c r="E224" s="46"/>
      <c r="F224" s="44"/>
      <c r="G224" s="45"/>
      <c r="H224" s="12"/>
      <c r="I224" s="12"/>
      <c r="J224" s="12"/>
      <c r="K224" s="12"/>
      <c r="L224" s="12"/>
    </row>
    <row r="225" customFormat="false" ht="16.5" hidden="false" customHeight="true" outlineLevel="0" collapsed="false">
      <c r="A225" s="12"/>
      <c r="B225" s="20"/>
      <c r="C225" s="28"/>
      <c r="D225" s="29"/>
      <c r="E225" s="46"/>
      <c r="F225" s="44"/>
      <c r="G225" s="45"/>
      <c r="H225" s="12"/>
      <c r="I225" s="12"/>
      <c r="J225" s="12"/>
      <c r="K225" s="12"/>
      <c r="L225" s="12"/>
    </row>
    <row r="226" customFormat="false" ht="16.5" hidden="false" customHeight="true" outlineLevel="0" collapsed="false">
      <c r="A226" s="12"/>
      <c r="B226" s="20"/>
      <c r="C226" s="28"/>
      <c r="D226" s="29"/>
      <c r="E226" s="46"/>
      <c r="F226" s="44"/>
      <c r="G226" s="45"/>
      <c r="H226" s="12"/>
      <c r="I226" s="12"/>
      <c r="J226" s="12"/>
      <c r="K226" s="12"/>
      <c r="L226" s="12"/>
    </row>
    <row r="227" customFormat="false" ht="16.5" hidden="false" customHeight="true" outlineLevel="0" collapsed="false">
      <c r="A227" s="12"/>
      <c r="B227" s="20"/>
      <c r="C227" s="28"/>
      <c r="D227" s="29"/>
      <c r="E227" s="46"/>
      <c r="F227" s="44"/>
      <c r="G227" s="45"/>
      <c r="H227" s="12"/>
      <c r="I227" s="12"/>
      <c r="J227" s="12"/>
      <c r="K227" s="12"/>
      <c r="L227" s="12"/>
    </row>
    <row r="228" customFormat="false" ht="16.5" hidden="false" customHeight="true" outlineLevel="0" collapsed="false">
      <c r="A228" s="12"/>
      <c r="B228" s="20"/>
      <c r="C228" s="28"/>
      <c r="D228" s="29"/>
      <c r="E228" s="46"/>
      <c r="F228" s="44"/>
      <c r="G228" s="45"/>
      <c r="H228" s="12"/>
      <c r="I228" s="12"/>
      <c r="J228" s="12"/>
      <c r="K228" s="12"/>
      <c r="L228" s="12"/>
    </row>
    <row r="229" customFormat="false" ht="16.5" hidden="false" customHeight="true" outlineLevel="0" collapsed="false">
      <c r="A229" s="12"/>
      <c r="B229" s="20"/>
      <c r="C229" s="28"/>
      <c r="D229" s="29"/>
      <c r="E229" s="46"/>
      <c r="F229" s="44"/>
      <c r="G229" s="45"/>
      <c r="H229" s="12"/>
      <c r="I229" s="12"/>
      <c r="J229" s="12"/>
      <c r="K229" s="12"/>
      <c r="L229" s="12"/>
    </row>
    <row r="230" customFormat="false" ht="16.5" hidden="false" customHeight="true" outlineLevel="0" collapsed="false">
      <c r="A230" s="12"/>
      <c r="B230" s="20"/>
      <c r="C230" s="28"/>
      <c r="D230" s="29"/>
      <c r="E230" s="46"/>
      <c r="F230" s="44"/>
      <c r="G230" s="45"/>
      <c r="H230" s="12"/>
      <c r="I230" s="12"/>
      <c r="J230" s="12"/>
      <c r="K230" s="12"/>
      <c r="L230" s="12"/>
    </row>
    <row r="231" customFormat="false" ht="16.5" hidden="false" customHeight="true" outlineLevel="0" collapsed="false">
      <c r="A231" s="12"/>
      <c r="B231" s="20"/>
      <c r="C231" s="28"/>
      <c r="D231" s="29"/>
      <c r="E231" s="46"/>
      <c r="F231" s="44"/>
      <c r="G231" s="45"/>
      <c r="H231" s="12"/>
      <c r="I231" s="12"/>
      <c r="J231" s="12"/>
      <c r="K231" s="12"/>
      <c r="L231" s="12"/>
    </row>
    <row r="232" customFormat="false" ht="16.5" hidden="false" customHeight="true" outlineLevel="0" collapsed="false">
      <c r="A232" s="12"/>
      <c r="B232" s="20"/>
      <c r="C232" s="28"/>
      <c r="D232" s="29"/>
      <c r="E232" s="46"/>
      <c r="F232" s="44"/>
      <c r="G232" s="45"/>
      <c r="H232" s="12"/>
      <c r="I232" s="12"/>
      <c r="J232" s="12"/>
      <c r="K232" s="12"/>
      <c r="L232" s="12"/>
    </row>
    <row r="233" customFormat="false" ht="16.5" hidden="false" customHeight="true" outlineLevel="0" collapsed="false">
      <c r="A233" s="12"/>
      <c r="B233" s="20"/>
      <c r="C233" s="28"/>
      <c r="D233" s="29"/>
      <c r="E233" s="46"/>
      <c r="F233" s="44"/>
      <c r="G233" s="45"/>
      <c r="H233" s="12"/>
      <c r="I233" s="12"/>
      <c r="J233" s="12"/>
      <c r="K233" s="12"/>
      <c r="L233" s="12"/>
    </row>
    <row r="234" customFormat="false" ht="16.5" hidden="false" customHeight="true" outlineLevel="0" collapsed="false">
      <c r="A234" s="12"/>
      <c r="B234" s="20"/>
      <c r="C234" s="28"/>
      <c r="D234" s="29"/>
      <c r="E234" s="46"/>
      <c r="F234" s="44"/>
      <c r="G234" s="45"/>
      <c r="H234" s="12"/>
      <c r="I234" s="12"/>
      <c r="J234" s="12"/>
      <c r="K234" s="12"/>
      <c r="L234" s="12"/>
    </row>
    <row r="235" customFormat="false" ht="16.5" hidden="false" customHeight="true" outlineLevel="0" collapsed="false">
      <c r="A235" s="12"/>
      <c r="B235" s="20"/>
      <c r="C235" s="28"/>
      <c r="D235" s="29"/>
      <c r="E235" s="46"/>
      <c r="F235" s="44"/>
      <c r="G235" s="45"/>
      <c r="H235" s="12"/>
      <c r="I235" s="12"/>
      <c r="J235" s="12"/>
      <c r="K235" s="12"/>
      <c r="L235" s="12"/>
    </row>
    <row r="236" customFormat="false" ht="16.5" hidden="false" customHeight="true" outlineLevel="0" collapsed="false">
      <c r="A236" s="12"/>
      <c r="B236" s="20"/>
      <c r="C236" s="28"/>
      <c r="D236" s="29"/>
      <c r="E236" s="46"/>
      <c r="F236" s="44"/>
      <c r="G236" s="45"/>
      <c r="H236" s="12"/>
      <c r="I236" s="12"/>
      <c r="J236" s="12"/>
      <c r="K236" s="12"/>
      <c r="L236" s="12"/>
    </row>
    <row r="237" customFormat="false" ht="16.5" hidden="false" customHeight="true" outlineLevel="0" collapsed="false">
      <c r="A237" s="12"/>
      <c r="B237" s="20"/>
      <c r="C237" s="28"/>
      <c r="D237" s="29"/>
      <c r="E237" s="46"/>
      <c r="F237" s="44"/>
      <c r="G237" s="45"/>
      <c r="H237" s="12"/>
      <c r="I237" s="12"/>
      <c r="J237" s="12"/>
      <c r="K237" s="12"/>
      <c r="L237" s="12"/>
    </row>
    <row r="238" customFormat="false" ht="16.5" hidden="false" customHeight="true" outlineLevel="0" collapsed="false">
      <c r="A238" s="12"/>
      <c r="B238" s="20"/>
      <c r="C238" s="28"/>
      <c r="D238" s="29"/>
      <c r="E238" s="46"/>
      <c r="F238" s="44"/>
      <c r="G238" s="45"/>
      <c r="H238" s="12"/>
      <c r="I238" s="12"/>
      <c r="J238" s="12"/>
      <c r="K238" s="12"/>
      <c r="L238" s="12"/>
    </row>
    <row r="239" customFormat="false" ht="16.5" hidden="false" customHeight="true" outlineLevel="0" collapsed="false">
      <c r="A239" s="12"/>
      <c r="B239" s="20"/>
      <c r="C239" s="28"/>
      <c r="D239" s="29"/>
      <c r="E239" s="46"/>
      <c r="F239" s="44"/>
      <c r="G239" s="45"/>
      <c r="H239" s="12"/>
      <c r="I239" s="12"/>
      <c r="J239" s="12"/>
      <c r="K239" s="12"/>
      <c r="L239" s="12"/>
    </row>
    <row r="240" customFormat="false" ht="16.5" hidden="false" customHeight="true" outlineLevel="0" collapsed="false">
      <c r="A240" s="12"/>
      <c r="B240" s="20"/>
      <c r="C240" s="28"/>
      <c r="D240" s="29"/>
      <c r="E240" s="46"/>
      <c r="F240" s="44"/>
      <c r="G240" s="45"/>
      <c r="H240" s="12"/>
      <c r="I240" s="12"/>
      <c r="J240" s="12"/>
      <c r="K240" s="12"/>
      <c r="L240" s="12"/>
    </row>
    <row r="241" customFormat="false" ht="16.5" hidden="false" customHeight="true" outlineLevel="0" collapsed="false">
      <c r="A241" s="12"/>
      <c r="B241" s="20"/>
      <c r="C241" s="28"/>
      <c r="D241" s="29"/>
      <c r="E241" s="46"/>
      <c r="F241" s="44"/>
      <c r="G241" s="45"/>
      <c r="H241" s="12"/>
      <c r="I241" s="12"/>
      <c r="J241" s="12"/>
      <c r="K241" s="12"/>
      <c r="L241" s="12"/>
    </row>
    <row r="242" customFormat="false" ht="16.5" hidden="false" customHeight="true" outlineLevel="0" collapsed="false">
      <c r="A242" s="12"/>
      <c r="B242" s="20"/>
      <c r="C242" s="28"/>
      <c r="D242" s="29"/>
      <c r="E242" s="46"/>
      <c r="F242" s="44"/>
      <c r="G242" s="45"/>
      <c r="H242" s="12"/>
      <c r="I242" s="12"/>
      <c r="J242" s="12"/>
      <c r="K242" s="12"/>
      <c r="L242" s="12"/>
    </row>
    <row r="243" customFormat="false" ht="16.5" hidden="false" customHeight="true" outlineLevel="0" collapsed="false">
      <c r="A243" s="12"/>
      <c r="B243" s="20"/>
      <c r="C243" s="28"/>
      <c r="D243" s="29"/>
      <c r="E243" s="46"/>
      <c r="F243" s="44"/>
      <c r="G243" s="45"/>
      <c r="H243" s="12"/>
      <c r="I243" s="12"/>
      <c r="J243" s="12"/>
      <c r="K243" s="12"/>
      <c r="L243" s="12"/>
    </row>
    <row r="244" customFormat="false" ht="16.5" hidden="false" customHeight="true" outlineLevel="0" collapsed="false">
      <c r="A244" s="12"/>
      <c r="B244" s="20"/>
      <c r="C244" s="28"/>
      <c r="D244" s="29"/>
      <c r="E244" s="46"/>
      <c r="F244" s="44"/>
      <c r="G244" s="45"/>
      <c r="H244" s="12"/>
      <c r="I244" s="12"/>
      <c r="J244" s="12"/>
      <c r="K244" s="12"/>
      <c r="L244" s="12"/>
    </row>
    <row r="245" customFormat="false" ht="16.5" hidden="false" customHeight="true" outlineLevel="0" collapsed="false">
      <c r="A245" s="12"/>
      <c r="B245" s="20"/>
      <c r="C245" s="28"/>
      <c r="D245" s="29"/>
      <c r="E245" s="46"/>
      <c r="F245" s="44"/>
      <c r="G245" s="45"/>
      <c r="H245" s="12"/>
      <c r="I245" s="12"/>
      <c r="J245" s="12"/>
      <c r="K245" s="12"/>
      <c r="L245" s="12"/>
    </row>
    <row r="246" customFormat="false" ht="16.5" hidden="false" customHeight="true" outlineLevel="0" collapsed="false">
      <c r="A246" s="12"/>
      <c r="B246" s="20"/>
      <c r="C246" s="28"/>
      <c r="D246" s="29"/>
      <c r="E246" s="46"/>
      <c r="F246" s="44"/>
      <c r="G246" s="45"/>
      <c r="H246" s="12"/>
      <c r="I246" s="12"/>
      <c r="J246" s="12"/>
      <c r="K246" s="12"/>
      <c r="L246" s="12"/>
    </row>
    <row r="247" customFormat="false" ht="16.5" hidden="false" customHeight="true" outlineLevel="0" collapsed="false">
      <c r="A247" s="12"/>
      <c r="B247" s="20"/>
      <c r="C247" s="28"/>
      <c r="D247" s="29"/>
      <c r="E247" s="46"/>
      <c r="F247" s="44"/>
      <c r="G247" s="45"/>
      <c r="H247" s="12"/>
      <c r="I247" s="12"/>
      <c r="J247" s="12"/>
      <c r="K247" s="12"/>
      <c r="L247" s="12"/>
    </row>
    <row r="248" customFormat="false" ht="16.5" hidden="false" customHeight="true" outlineLevel="0" collapsed="false">
      <c r="A248" s="12"/>
      <c r="B248" s="20"/>
      <c r="C248" s="28"/>
      <c r="D248" s="29"/>
      <c r="E248" s="46"/>
      <c r="F248" s="44"/>
      <c r="G248" s="45"/>
      <c r="H248" s="12"/>
      <c r="I248" s="12"/>
      <c r="J248" s="12"/>
      <c r="K248" s="12"/>
      <c r="L248" s="12"/>
    </row>
    <row r="249" customFormat="false" ht="16.5" hidden="false" customHeight="true" outlineLevel="0" collapsed="false">
      <c r="A249" s="12"/>
      <c r="B249" s="20"/>
      <c r="C249" s="28"/>
      <c r="D249" s="29"/>
      <c r="E249" s="46"/>
      <c r="F249" s="44"/>
      <c r="G249" s="45"/>
      <c r="H249" s="12"/>
      <c r="I249" s="12"/>
      <c r="J249" s="12"/>
      <c r="K249" s="12"/>
      <c r="L249" s="12"/>
    </row>
    <row r="250" customFormat="false" ht="16.5" hidden="false" customHeight="true" outlineLevel="0" collapsed="false">
      <c r="A250" s="12"/>
      <c r="B250" s="20"/>
      <c r="C250" s="28"/>
      <c r="D250" s="29"/>
      <c r="E250" s="46"/>
      <c r="F250" s="44"/>
      <c r="G250" s="45"/>
      <c r="H250" s="12"/>
      <c r="I250" s="12"/>
      <c r="J250" s="12"/>
      <c r="K250" s="12"/>
      <c r="L250" s="12"/>
    </row>
    <row r="251" customFormat="false" ht="16.5" hidden="false" customHeight="true" outlineLevel="0" collapsed="false">
      <c r="A251" s="12"/>
      <c r="B251" s="20"/>
      <c r="C251" s="28"/>
      <c r="D251" s="29"/>
      <c r="E251" s="46"/>
      <c r="F251" s="44"/>
      <c r="G251" s="45"/>
      <c r="H251" s="12"/>
      <c r="I251" s="12"/>
      <c r="J251" s="12"/>
      <c r="K251" s="12"/>
      <c r="L251" s="12"/>
    </row>
    <row r="252" customFormat="false" ht="16.5" hidden="false" customHeight="true" outlineLevel="0" collapsed="false">
      <c r="A252" s="12"/>
      <c r="B252" s="20"/>
      <c r="C252" s="28"/>
      <c r="D252" s="29"/>
      <c r="E252" s="46"/>
      <c r="F252" s="44"/>
      <c r="G252" s="45"/>
      <c r="H252" s="12"/>
      <c r="I252" s="12"/>
      <c r="J252" s="12"/>
      <c r="K252" s="12"/>
      <c r="L252" s="12"/>
    </row>
    <row r="253" customFormat="false" ht="16.5" hidden="false" customHeight="true" outlineLevel="0" collapsed="false">
      <c r="A253" s="12"/>
      <c r="B253" s="20"/>
      <c r="C253" s="28"/>
      <c r="D253" s="29"/>
      <c r="E253" s="46"/>
      <c r="F253" s="44"/>
      <c r="G253" s="45"/>
      <c r="H253" s="12"/>
      <c r="I253" s="12"/>
      <c r="J253" s="12"/>
      <c r="K253" s="12"/>
      <c r="L253" s="12"/>
    </row>
    <row r="254" customFormat="false" ht="16.5" hidden="false" customHeight="true" outlineLevel="0" collapsed="false">
      <c r="A254" s="12"/>
      <c r="B254" s="20"/>
      <c r="C254" s="28"/>
      <c r="D254" s="29"/>
      <c r="E254" s="46"/>
      <c r="F254" s="44"/>
      <c r="G254" s="45"/>
      <c r="H254" s="12"/>
      <c r="I254" s="12"/>
      <c r="J254" s="12"/>
      <c r="K254" s="12"/>
      <c r="L254" s="12"/>
    </row>
    <row r="255" customFormat="false" ht="16.5" hidden="false" customHeight="true" outlineLevel="0" collapsed="false">
      <c r="A255" s="12"/>
      <c r="B255" s="20"/>
      <c r="C255" s="28"/>
      <c r="D255" s="29"/>
      <c r="E255" s="46"/>
      <c r="F255" s="44"/>
      <c r="G255" s="45"/>
      <c r="H255" s="12"/>
      <c r="I255" s="12"/>
      <c r="J255" s="12"/>
      <c r="K255" s="12"/>
      <c r="L255" s="12"/>
    </row>
    <row r="256" customFormat="false" ht="16.5" hidden="false" customHeight="true" outlineLevel="0" collapsed="false">
      <c r="A256" s="12"/>
      <c r="B256" s="20"/>
      <c r="C256" s="28"/>
      <c r="D256" s="29"/>
      <c r="E256" s="46"/>
      <c r="F256" s="44"/>
      <c r="G256" s="45"/>
      <c r="H256" s="12"/>
      <c r="I256" s="12"/>
      <c r="J256" s="12"/>
      <c r="K256" s="12"/>
      <c r="L256" s="12"/>
    </row>
    <row r="257" customFormat="false" ht="16.5" hidden="false" customHeight="true" outlineLevel="0" collapsed="false">
      <c r="A257" s="12"/>
      <c r="B257" s="20"/>
      <c r="C257" s="28"/>
      <c r="D257" s="29"/>
      <c r="E257" s="46"/>
      <c r="F257" s="44"/>
      <c r="G257" s="45"/>
      <c r="H257" s="12"/>
      <c r="I257" s="12"/>
      <c r="J257" s="12"/>
      <c r="K257" s="12"/>
      <c r="L257" s="12"/>
    </row>
    <row r="258" customFormat="false" ht="16.5" hidden="false" customHeight="true" outlineLevel="0" collapsed="false">
      <c r="A258" s="12"/>
      <c r="B258" s="20"/>
      <c r="C258" s="28"/>
      <c r="D258" s="29"/>
      <c r="E258" s="46"/>
      <c r="F258" s="44"/>
      <c r="G258" s="45"/>
      <c r="H258" s="12"/>
      <c r="I258" s="12"/>
      <c r="J258" s="12"/>
      <c r="K258" s="12"/>
      <c r="L258" s="12"/>
    </row>
    <row r="259" customFormat="false" ht="16.5" hidden="false" customHeight="true" outlineLevel="0" collapsed="false">
      <c r="A259" s="12"/>
      <c r="B259" s="20"/>
      <c r="C259" s="28"/>
      <c r="D259" s="29"/>
      <c r="E259" s="46"/>
      <c r="F259" s="44"/>
      <c r="G259" s="45"/>
      <c r="H259" s="12"/>
      <c r="I259" s="12"/>
      <c r="J259" s="12"/>
      <c r="K259" s="12"/>
      <c r="L259" s="12"/>
    </row>
    <row r="260" customFormat="false" ht="16.5" hidden="false" customHeight="true" outlineLevel="0" collapsed="false">
      <c r="A260" s="12"/>
      <c r="B260" s="20"/>
      <c r="C260" s="28"/>
      <c r="D260" s="29"/>
      <c r="E260" s="46"/>
      <c r="F260" s="44"/>
      <c r="G260" s="45"/>
      <c r="H260" s="12"/>
      <c r="I260" s="12"/>
      <c r="J260" s="12"/>
      <c r="K260" s="12"/>
      <c r="L260" s="12"/>
    </row>
    <row r="261" customFormat="false" ht="16.5" hidden="false" customHeight="true" outlineLevel="0" collapsed="false">
      <c r="A261" s="12"/>
      <c r="B261" s="20"/>
      <c r="C261" s="28"/>
      <c r="D261" s="29"/>
      <c r="E261" s="46"/>
      <c r="F261" s="44"/>
      <c r="G261" s="45"/>
      <c r="H261" s="12"/>
      <c r="I261" s="12"/>
      <c r="J261" s="12"/>
      <c r="K261" s="12"/>
      <c r="L261" s="12"/>
    </row>
    <row r="262" customFormat="false" ht="16.5" hidden="false" customHeight="true" outlineLevel="0" collapsed="false">
      <c r="A262" s="12"/>
      <c r="B262" s="20"/>
      <c r="C262" s="28"/>
      <c r="D262" s="29"/>
      <c r="E262" s="46"/>
      <c r="F262" s="44"/>
      <c r="G262" s="45"/>
      <c r="H262" s="12"/>
      <c r="I262" s="12"/>
      <c r="J262" s="12"/>
      <c r="K262" s="12"/>
      <c r="L262" s="12"/>
    </row>
    <row r="263" customFormat="false" ht="16.5" hidden="false" customHeight="true" outlineLevel="0" collapsed="false">
      <c r="A263" s="12"/>
      <c r="B263" s="20"/>
      <c r="C263" s="28"/>
      <c r="D263" s="29"/>
      <c r="E263" s="46"/>
      <c r="F263" s="44"/>
      <c r="G263" s="45"/>
      <c r="H263" s="12"/>
      <c r="I263" s="12"/>
      <c r="J263" s="12"/>
      <c r="K263" s="12"/>
      <c r="L263" s="12"/>
    </row>
    <row r="264" customFormat="false" ht="16.5" hidden="false" customHeight="true" outlineLevel="0" collapsed="false">
      <c r="A264" s="12"/>
      <c r="B264" s="20"/>
      <c r="C264" s="28"/>
      <c r="D264" s="29"/>
      <c r="E264" s="46"/>
      <c r="F264" s="44"/>
      <c r="G264" s="45"/>
      <c r="H264" s="12"/>
      <c r="I264" s="12"/>
      <c r="J264" s="12"/>
      <c r="K264" s="12"/>
      <c r="L264" s="12"/>
    </row>
    <row r="265" customFormat="false" ht="16.5" hidden="false" customHeight="true" outlineLevel="0" collapsed="false">
      <c r="A265" s="12"/>
      <c r="B265" s="20"/>
      <c r="C265" s="28"/>
      <c r="D265" s="29"/>
      <c r="E265" s="46"/>
      <c r="F265" s="44"/>
      <c r="G265" s="45"/>
      <c r="H265" s="12"/>
      <c r="I265" s="12"/>
      <c r="J265" s="12"/>
      <c r="K265" s="12"/>
      <c r="L265" s="12"/>
    </row>
    <row r="266" customFormat="false" ht="16.5" hidden="false" customHeight="true" outlineLevel="0" collapsed="false">
      <c r="A266" s="12"/>
      <c r="B266" s="20"/>
      <c r="C266" s="28"/>
      <c r="D266" s="29"/>
      <c r="E266" s="46"/>
      <c r="F266" s="44"/>
      <c r="G266" s="45"/>
      <c r="H266" s="12"/>
      <c r="I266" s="12"/>
      <c r="J266" s="12"/>
      <c r="K266" s="12"/>
      <c r="L266" s="12"/>
    </row>
    <row r="267" customFormat="false" ht="16.5" hidden="false" customHeight="true" outlineLevel="0" collapsed="false">
      <c r="A267" s="12"/>
      <c r="B267" s="20"/>
      <c r="C267" s="28"/>
      <c r="D267" s="29"/>
      <c r="E267" s="46"/>
      <c r="F267" s="44"/>
      <c r="G267" s="45"/>
      <c r="H267" s="12"/>
      <c r="I267" s="12"/>
      <c r="J267" s="12"/>
      <c r="K267" s="12"/>
      <c r="L267" s="12"/>
    </row>
    <row r="268" customFormat="false" ht="16.5" hidden="false" customHeight="true" outlineLevel="0" collapsed="false">
      <c r="A268" s="12"/>
      <c r="B268" s="20"/>
      <c r="C268" s="28"/>
      <c r="D268" s="29"/>
      <c r="E268" s="46"/>
      <c r="F268" s="44"/>
      <c r="G268" s="45"/>
      <c r="H268" s="12"/>
      <c r="I268" s="12"/>
      <c r="J268" s="12"/>
      <c r="K268" s="12"/>
      <c r="L268" s="12"/>
    </row>
    <row r="269" customFormat="false" ht="16.5" hidden="false" customHeight="true" outlineLevel="0" collapsed="false">
      <c r="A269" s="12"/>
      <c r="B269" s="20"/>
      <c r="C269" s="28"/>
      <c r="D269" s="29"/>
      <c r="E269" s="46"/>
      <c r="F269" s="44"/>
      <c r="G269" s="45"/>
      <c r="H269" s="12"/>
      <c r="I269" s="12"/>
      <c r="J269" s="12"/>
      <c r="K269" s="12"/>
      <c r="L269" s="12"/>
    </row>
    <row r="270" customFormat="false" ht="16.5" hidden="false" customHeight="true" outlineLevel="0" collapsed="false">
      <c r="A270" s="12"/>
      <c r="B270" s="20"/>
      <c r="C270" s="28"/>
      <c r="D270" s="29"/>
      <c r="E270" s="46"/>
      <c r="F270" s="44"/>
      <c r="G270" s="45"/>
      <c r="H270" s="12"/>
      <c r="I270" s="12"/>
      <c r="J270" s="12"/>
      <c r="K270" s="12"/>
      <c r="L270" s="12"/>
    </row>
    <row r="271" customFormat="false" ht="16.5" hidden="false" customHeight="true" outlineLevel="0" collapsed="false">
      <c r="A271" s="12"/>
      <c r="B271" s="20"/>
      <c r="C271" s="28"/>
      <c r="D271" s="29"/>
      <c r="E271" s="46"/>
      <c r="F271" s="44"/>
      <c r="G271" s="45"/>
      <c r="H271" s="12"/>
      <c r="I271" s="12"/>
      <c r="J271" s="12"/>
      <c r="K271" s="12"/>
      <c r="L271" s="12"/>
    </row>
    <row r="272" customFormat="false" ht="16.5" hidden="false" customHeight="true" outlineLevel="0" collapsed="false">
      <c r="A272" s="12"/>
      <c r="B272" s="20"/>
      <c r="C272" s="28"/>
      <c r="D272" s="29"/>
      <c r="E272" s="46"/>
      <c r="F272" s="44"/>
      <c r="G272" s="45"/>
      <c r="H272" s="12"/>
      <c r="I272" s="12"/>
      <c r="J272" s="12"/>
      <c r="K272" s="12"/>
      <c r="L272" s="12"/>
    </row>
    <row r="273" customFormat="false" ht="16.5" hidden="false" customHeight="true" outlineLevel="0" collapsed="false">
      <c r="A273" s="12"/>
      <c r="B273" s="20"/>
      <c r="C273" s="28"/>
      <c r="D273" s="29"/>
      <c r="E273" s="46"/>
      <c r="F273" s="44"/>
      <c r="G273" s="45"/>
      <c r="H273" s="12"/>
      <c r="I273" s="12"/>
      <c r="J273" s="12"/>
      <c r="K273" s="12"/>
      <c r="L273" s="12"/>
    </row>
    <row r="274" customFormat="false" ht="16.5" hidden="false" customHeight="true" outlineLevel="0" collapsed="false">
      <c r="A274" s="12"/>
      <c r="B274" s="20"/>
      <c r="C274" s="28"/>
      <c r="D274" s="29"/>
      <c r="E274" s="46"/>
      <c r="F274" s="44"/>
      <c r="G274" s="45"/>
      <c r="H274" s="12"/>
      <c r="I274" s="12"/>
      <c r="J274" s="12"/>
      <c r="K274" s="12"/>
      <c r="L274" s="12"/>
    </row>
    <row r="275" customFormat="false" ht="16.5" hidden="false" customHeight="true" outlineLevel="0" collapsed="false">
      <c r="A275" s="12"/>
      <c r="B275" s="20"/>
      <c r="C275" s="28"/>
      <c r="D275" s="29"/>
      <c r="E275" s="46"/>
      <c r="F275" s="44"/>
      <c r="G275" s="45"/>
      <c r="H275" s="12"/>
      <c r="I275" s="12"/>
      <c r="J275" s="12"/>
      <c r="K275" s="12"/>
      <c r="L275" s="12"/>
    </row>
    <row r="276" customFormat="false" ht="16.5" hidden="false" customHeight="true" outlineLevel="0" collapsed="false">
      <c r="A276" s="12"/>
      <c r="B276" s="20"/>
      <c r="C276" s="28"/>
      <c r="D276" s="29"/>
      <c r="E276" s="46"/>
      <c r="F276" s="44"/>
      <c r="G276" s="45"/>
      <c r="H276" s="12"/>
      <c r="I276" s="12"/>
      <c r="J276" s="12"/>
      <c r="K276" s="12"/>
      <c r="L276" s="12"/>
    </row>
    <row r="277" customFormat="false" ht="16.5" hidden="false" customHeight="true" outlineLevel="0" collapsed="false">
      <c r="A277" s="12"/>
      <c r="B277" s="20"/>
      <c r="C277" s="28"/>
      <c r="D277" s="29"/>
      <c r="E277" s="46"/>
      <c r="F277" s="44"/>
      <c r="G277" s="45"/>
      <c r="H277" s="12"/>
      <c r="I277" s="12"/>
      <c r="J277" s="12"/>
      <c r="K277" s="12"/>
      <c r="L277" s="12"/>
    </row>
    <row r="278" customFormat="false" ht="16.5" hidden="false" customHeight="true" outlineLevel="0" collapsed="false">
      <c r="A278" s="12"/>
      <c r="B278" s="20"/>
      <c r="C278" s="28"/>
      <c r="D278" s="29"/>
      <c r="E278" s="46"/>
      <c r="F278" s="44"/>
      <c r="G278" s="45"/>
      <c r="H278" s="12"/>
      <c r="I278" s="12"/>
      <c r="J278" s="12"/>
      <c r="K278" s="12"/>
      <c r="L278" s="12"/>
    </row>
    <row r="279" customFormat="false" ht="16.5" hidden="false" customHeight="true" outlineLevel="0" collapsed="false">
      <c r="A279" s="12"/>
      <c r="B279" s="20"/>
      <c r="C279" s="28"/>
      <c r="D279" s="29"/>
      <c r="E279" s="46"/>
      <c r="F279" s="44"/>
      <c r="G279" s="45"/>
      <c r="H279" s="12"/>
      <c r="I279" s="12"/>
      <c r="J279" s="12"/>
      <c r="K279" s="12"/>
      <c r="L279" s="12"/>
    </row>
    <row r="280" customFormat="false" ht="16.5" hidden="false" customHeight="true" outlineLevel="0" collapsed="false">
      <c r="A280" s="12"/>
      <c r="B280" s="20"/>
      <c r="C280" s="28"/>
      <c r="D280" s="29"/>
      <c r="E280" s="46"/>
      <c r="F280" s="44"/>
      <c r="G280" s="45"/>
      <c r="H280" s="12"/>
      <c r="I280" s="12"/>
      <c r="J280" s="12"/>
      <c r="K280" s="12"/>
      <c r="L280" s="12"/>
    </row>
    <row r="281" customFormat="false" ht="16.5" hidden="false" customHeight="true" outlineLevel="0" collapsed="false">
      <c r="A281" s="12"/>
      <c r="B281" s="20"/>
      <c r="C281" s="28"/>
      <c r="D281" s="29"/>
      <c r="E281" s="46"/>
      <c r="F281" s="44"/>
      <c r="G281" s="45"/>
      <c r="H281" s="12"/>
      <c r="I281" s="12"/>
      <c r="J281" s="12"/>
      <c r="K281" s="12"/>
      <c r="L281" s="12"/>
    </row>
    <row r="282" customFormat="false" ht="16.5" hidden="false" customHeight="true" outlineLevel="0" collapsed="false">
      <c r="A282" s="12"/>
      <c r="B282" s="20"/>
      <c r="C282" s="28"/>
      <c r="D282" s="29"/>
      <c r="E282" s="46"/>
      <c r="F282" s="44"/>
      <c r="G282" s="45"/>
      <c r="H282" s="12"/>
      <c r="I282" s="12"/>
      <c r="J282" s="12"/>
      <c r="K282" s="12"/>
      <c r="L282" s="12"/>
    </row>
    <row r="283" customFormat="false" ht="16.5" hidden="false" customHeight="true" outlineLevel="0" collapsed="false">
      <c r="A283" s="12"/>
      <c r="B283" s="20"/>
      <c r="C283" s="28"/>
      <c r="D283" s="29"/>
      <c r="E283" s="46"/>
      <c r="F283" s="44"/>
      <c r="G283" s="45"/>
      <c r="H283" s="12"/>
      <c r="I283" s="12"/>
      <c r="J283" s="12"/>
      <c r="K283" s="12"/>
      <c r="L283" s="12"/>
    </row>
    <row r="284" customFormat="false" ht="16.5" hidden="false" customHeight="true" outlineLevel="0" collapsed="false">
      <c r="A284" s="12"/>
      <c r="B284" s="20"/>
      <c r="C284" s="28"/>
      <c r="D284" s="29"/>
      <c r="E284" s="46"/>
      <c r="F284" s="44"/>
      <c r="G284" s="45"/>
      <c r="H284" s="12"/>
      <c r="I284" s="12"/>
      <c r="J284" s="12"/>
      <c r="K284" s="12"/>
      <c r="L284" s="12"/>
    </row>
    <row r="285" customFormat="false" ht="16.5" hidden="false" customHeight="true" outlineLevel="0" collapsed="false">
      <c r="A285" s="12"/>
      <c r="B285" s="20"/>
      <c r="C285" s="28"/>
      <c r="D285" s="29"/>
      <c r="E285" s="46"/>
      <c r="F285" s="44"/>
      <c r="G285" s="45"/>
      <c r="H285" s="12"/>
      <c r="I285" s="12"/>
      <c r="J285" s="12"/>
      <c r="K285" s="12"/>
      <c r="L285" s="12"/>
    </row>
    <row r="286" customFormat="false" ht="16.5" hidden="false" customHeight="true" outlineLevel="0" collapsed="false">
      <c r="A286" s="12"/>
      <c r="B286" s="20"/>
      <c r="C286" s="28"/>
      <c r="D286" s="29"/>
      <c r="E286" s="46"/>
      <c r="F286" s="44"/>
      <c r="G286" s="45"/>
      <c r="H286" s="12"/>
      <c r="I286" s="12"/>
      <c r="J286" s="12"/>
      <c r="K286" s="12"/>
      <c r="L286" s="12"/>
    </row>
    <row r="287" customFormat="false" ht="16.5" hidden="false" customHeight="true" outlineLevel="0" collapsed="false">
      <c r="A287" s="12"/>
      <c r="B287" s="20"/>
      <c r="C287" s="28"/>
      <c r="D287" s="29"/>
      <c r="E287" s="46"/>
      <c r="F287" s="44"/>
      <c r="G287" s="45"/>
      <c r="H287" s="12"/>
      <c r="I287" s="12"/>
      <c r="J287" s="12"/>
      <c r="K287" s="12"/>
      <c r="L287" s="12"/>
    </row>
    <row r="288" customFormat="false" ht="16.5" hidden="false" customHeight="true" outlineLevel="0" collapsed="false">
      <c r="A288" s="12"/>
      <c r="B288" s="20"/>
      <c r="C288" s="28"/>
      <c r="D288" s="29"/>
      <c r="E288" s="46"/>
      <c r="F288" s="44"/>
      <c r="G288" s="45"/>
      <c r="H288" s="12"/>
      <c r="I288" s="12"/>
      <c r="J288" s="12"/>
      <c r="K288" s="12"/>
      <c r="L288" s="12"/>
    </row>
    <row r="289" customFormat="false" ht="16.5" hidden="false" customHeight="true" outlineLevel="0" collapsed="false">
      <c r="A289" s="12"/>
      <c r="B289" s="20"/>
      <c r="C289" s="28"/>
      <c r="D289" s="29"/>
      <c r="E289" s="46"/>
      <c r="F289" s="44"/>
      <c r="G289" s="45"/>
      <c r="H289" s="12"/>
      <c r="I289" s="12"/>
      <c r="J289" s="12"/>
      <c r="K289" s="12"/>
      <c r="L289" s="12"/>
    </row>
    <row r="290" customFormat="false" ht="16.5" hidden="false" customHeight="true" outlineLevel="0" collapsed="false">
      <c r="A290" s="12"/>
      <c r="B290" s="20"/>
      <c r="C290" s="28"/>
      <c r="D290" s="29"/>
      <c r="E290" s="46"/>
      <c r="F290" s="44"/>
      <c r="G290" s="45"/>
      <c r="H290" s="12"/>
      <c r="I290" s="12"/>
      <c r="J290" s="12"/>
      <c r="K290" s="12"/>
      <c r="L290" s="12"/>
    </row>
    <row r="291" customFormat="false" ht="16.5" hidden="false" customHeight="true" outlineLevel="0" collapsed="false">
      <c r="A291" s="12"/>
      <c r="B291" s="20"/>
      <c r="C291" s="28"/>
      <c r="D291" s="29"/>
      <c r="E291" s="46"/>
      <c r="F291" s="44"/>
      <c r="G291" s="45"/>
      <c r="H291" s="12"/>
      <c r="I291" s="12"/>
      <c r="J291" s="12"/>
      <c r="K291" s="12"/>
      <c r="L291" s="12"/>
    </row>
    <row r="292" customFormat="false" ht="16.5" hidden="false" customHeight="true" outlineLevel="0" collapsed="false">
      <c r="A292" s="12"/>
      <c r="B292" s="20"/>
      <c r="C292" s="28"/>
      <c r="D292" s="29"/>
      <c r="E292" s="46"/>
      <c r="F292" s="44"/>
      <c r="G292" s="45"/>
      <c r="H292" s="12"/>
      <c r="I292" s="12"/>
      <c r="J292" s="12"/>
      <c r="K292" s="12"/>
      <c r="L292" s="12"/>
    </row>
    <row r="293" customFormat="false" ht="16.5" hidden="false" customHeight="true" outlineLevel="0" collapsed="false">
      <c r="A293" s="12"/>
      <c r="B293" s="20"/>
      <c r="C293" s="28"/>
      <c r="D293" s="29"/>
      <c r="E293" s="46"/>
      <c r="F293" s="44"/>
      <c r="G293" s="45"/>
      <c r="H293" s="12"/>
      <c r="I293" s="12"/>
      <c r="J293" s="12"/>
      <c r="K293" s="12"/>
      <c r="L293" s="12"/>
    </row>
    <row r="294" customFormat="false" ht="16.5" hidden="false" customHeight="true" outlineLevel="0" collapsed="false">
      <c r="A294" s="12"/>
      <c r="B294" s="20"/>
      <c r="C294" s="28"/>
      <c r="D294" s="29"/>
      <c r="E294" s="46"/>
      <c r="F294" s="44"/>
      <c r="G294" s="45"/>
      <c r="H294" s="12"/>
      <c r="I294" s="12"/>
      <c r="J294" s="12"/>
      <c r="K294" s="12"/>
      <c r="L294" s="12"/>
    </row>
    <row r="295" customFormat="false" ht="16.5" hidden="false" customHeight="true" outlineLevel="0" collapsed="false">
      <c r="A295" s="12"/>
      <c r="B295" s="20"/>
      <c r="C295" s="28"/>
      <c r="D295" s="29"/>
      <c r="E295" s="46"/>
      <c r="F295" s="44"/>
      <c r="G295" s="45"/>
      <c r="H295" s="12"/>
      <c r="I295" s="12"/>
      <c r="J295" s="12"/>
      <c r="K295" s="12"/>
      <c r="L295" s="12"/>
    </row>
    <row r="296" customFormat="false" ht="16.5" hidden="false" customHeight="true" outlineLevel="0" collapsed="false">
      <c r="A296" s="12"/>
      <c r="B296" s="20"/>
      <c r="C296" s="28"/>
      <c r="D296" s="29"/>
      <c r="E296" s="46"/>
      <c r="F296" s="44"/>
      <c r="G296" s="45"/>
      <c r="H296" s="12"/>
      <c r="I296" s="12"/>
      <c r="J296" s="12"/>
      <c r="K296" s="12"/>
      <c r="L296" s="12"/>
    </row>
    <row r="297" customFormat="false" ht="16.5" hidden="false" customHeight="true" outlineLevel="0" collapsed="false">
      <c r="A297" s="12"/>
      <c r="B297" s="20"/>
      <c r="C297" s="28"/>
      <c r="D297" s="29"/>
      <c r="E297" s="46"/>
      <c r="F297" s="44"/>
      <c r="G297" s="45"/>
      <c r="H297" s="12"/>
      <c r="I297" s="12"/>
      <c r="J297" s="12"/>
      <c r="K297" s="12"/>
      <c r="L297" s="12"/>
    </row>
    <row r="298" customFormat="false" ht="16.5" hidden="false" customHeight="true" outlineLevel="0" collapsed="false">
      <c r="A298" s="12"/>
      <c r="B298" s="20"/>
      <c r="C298" s="28"/>
      <c r="D298" s="29"/>
      <c r="E298" s="46"/>
      <c r="F298" s="44"/>
      <c r="G298" s="45"/>
      <c r="H298" s="12"/>
      <c r="I298" s="12"/>
      <c r="J298" s="12"/>
      <c r="K298" s="12"/>
      <c r="L298" s="12"/>
    </row>
    <row r="299" customFormat="false" ht="16.5" hidden="false" customHeight="true" outlineLevel="0" collapsed="false">
      <c r="A299" s="12"/>
      <c r="B299" s="20"/>
      <c r="C299" s="28"/>
      <c r="D299" s="29"/>
      <c r="E299" s="46"/>
      <c r="F299" s="44"/>
      <c r="G299" s="45"/>
      <c r="H299" s="12"/>
      <c r="I299" s="12"/>
      <c r="J299" s="12"/>
      <c r="K299" s="12"/>
      <c r="L299" s="12"/>
    </row>
    <row r="300" customFormat="false" ht="16.5" hidden="false" customHeight="true" outlineLevel="0" collapsed="false">
      <c r="A300" s="12"/>
      <c r="B300" s="20"/>
      <c r="C300" s="28"/>
      <c r="D300" s="29"/>
      <c r="E300" s="46"/>
      <c r="F300" s="44"/>
      <c r="G300" s="45"/>
      <c r="H300" s="12"/>
      <c r="I300" s="12"/>
      <c r="J300" s="12"/>
      <c r="K300" s="12"/>
      <c r="L300" s="12"/>
    </row>
    <row r="301" customFormat="false" ht="16.5" hidden="false" customHeight="true" outlineLevel="0" collapsed="false">
      <c r="A301" s="12"/>
      <c r="B301" s="20"/>
      <c r="C301" s="28"/>
      <c r="D301" s="29"/>
      <c r="E301" s="46"/>
      <c r="F301" s="44"/>
      <c r="G301" s="45"/>
      <c r="H301" s="12"/>
      <c r="I301" s="12"/>
      <c r="J301" s="12"/>
      <c r="K301" s="12"/>
      <c r="L301" s="12"/>
    </row>
    <row r="302" customFormat="false" ht="16.5" hidden="false" customHeight="true" outlineLevel="0" collapsed="false">
      <c r="A302" s="12"/>
      <c r="B302" s="20"/>
      <c r="C302" s="28"/>
      <c r="D302" s="29"/>
      <c r="E302" s="46"/>
      <c r="F302" s="44"/>
      <c r="G302" s="45"/>
      <c r="H302" s="12"/>
      <c r="I302" s="12"/>
      <c r="J302" s="12"/>
      <c r="K302" s="12"/>
      <c r="L302" s="12"/>
    </row>
    <row r="303" customFormat="false" ht="16.5" hidden="false" customHeight="true" outlineLevel="0" collapsed="false">
      <c r="A303" s="12"/>
      <c r="B303" s="20"/>
      <c r="C303" s="28"/>
      <c r="D303" s="29"/>
      <c r="E303" s="46"/>
      <c r="F303" s="44"/>
      <c r="G303" s="45"/>
      <c r="H303" s="12"/>
      <c r="I303" s="12"/>
      <c r="J303" s="12"/>
      <c r="K303" s="12"/>
      <c r="L303" s="12"/>
    </row>
    <row r="304" customFormat="false" ht="16.5" hidden="false" customHeight="true" outlineLevel="0" collapsed="false">
      <c r="A304" s="12"/>
      <c r="B304" s="20"/>
      <c r="C304" s="28"/>
      <c r="D304" s="29"/>
      <c r="E304" s="46"/>
      <c r="F304" s="44"/>
      <c r="G304" s="45"/>
      <c r="H304" s="12"/>
      <c r="I304" s="12"/>
      <c r="J304" s="12"/>
      <c r="K304" s="12"/>
      <c r="L304" s="12"/>
    </row>
    <row r="305" customFormat="false" ht="16.5" hidden="false" customHeight="true" outlineLevel="0" collapsed="false">
      <c r="A305" s="12"/>
      <c r="B305" s="20"/>
      <c r="C305" s="28"/>
      <c r="D305" s="29"/>
      <c r="E305" s="46"/>
      <c r="F305" s="44"/>
      <c r="G305" s="45"/>
      <c r="H305" s="12"/>
      <c r="I305" s="12"/>
      <c r="J305" s="12"/>
      <c r="K305" s="12"/>
      <c r="L305" s="12"/>
    </row>
    <row r="306" customFormat="false" ht="16.5" hidden="false" customHeight="true" outlineLevel="0" collapsed="false">
      <c r="A306" s="12"/>
      <c r="B306" s="20"/>
      <c r="C306" s="28"/>
      <c r="D306" s="29"/>
      <c r="E306" s="46"/>
      <c r="F306" s="44"/>
      <c r="G306" s="45"/>
      <c r="H306" s="12"/>
      <c r="I306" s="12"/>
      <c r="J306" s="12"/>
      <c r="K306" s="12"/>
      <c r="L306" s="12"/>
    </row>
    <row r="307" customFormat="false" ht="16.5" hidden="false" customHeight="true" outlineLevel="0" collapsed="false">
      <c r="A307" s="12"/>
      <c r="B307" s="20"/>
      <c r="C307" s="28"/>
      <c r="D307" s="29"/>
      <c r="E307" s="46"/>
      <c r="F307" s="44"/>
      <c r="G307" s="45"/>
      <c r="H307" s="12"/>
      <c r="I307" s="12"/>
      <c r="J307" s="12"/>
      <c r="K307" s="12"/>
      <c r="L307" s="12"/>
    </row>
    <row r="308" customFormat="false" ht="16.5" hidden="false" customHeight="true" outlineLevel="0" collapsed="false">
      <c r="A308" s="12"/>
      <c r="B308" s="20"/>
      <c r="C308" s="28"/>
      <c r="D308" s="29"/>
      <c r="E308" s="46"/>
      <c r="F308" s="44"/>
      <c r="G308" s="45"/>
      <c r="H308" s="12"/>
      <c r="I308" s="12"/>
      <c r="J308" s="12"/>
      <c r="K308" s="12"/>
      <c r="L308" s="12"/>
    </row>
    <row r="309" customFormat="false" ht="16.5" hidden="false" customHeight="true" outlineLevel="0" collapsed="false">
      <c r="A309" s="12"/>
      <c r="B309" s="20"/>
      <c r="C309" s="28"/>
      <c r="D309" s="29"/>
      <c r="E309" s="12"/>
      <c r="F309" s="44"/>
      <c r="G309" s="45"/>
      <c r="H309" s="12"/>
      <c r="I309" s="12"/>
      <c r="J309" s="12"/>
      <c r="K309" s="12"/>
      <c r="L309" s="12"/>
    </row>
    <row r="310" customFormat="false" ht="16.5" hidden="false" customHeight="true" outlineLevel="0" collapsed="false">
      <c r="A310" s="12"/>
      <c r="B310" s="20"/>
      <c r="C310" s="28"/>
      <c r="D310" s="29"/>
      <c r="E310" s="12"/>
      <c r="F310" s="44"/>
      <c r="G310" s="45"/>
      <c r="H310" s="12"/>
      <c r="I310" s="12"/>
      <c r="J310" s="12"/>
      <c r="K310" s="12"/>
      <c r="L310" s="12"/>
    </row>
    <row r="311" customFormat="false" ht="16.5" hidden="false" customHeight="true" outlineLevel="0" collapsed="false">
      <c r="A311" s="12"/>
      <c r="B311" s="20"/>
      <c r="C311" s="28"/>
      <c r="D311" s="29"/>
      <c r="E311" s="12"/>
      <c r="F311" s="44"/>
      <c r="G311" s="45"/>
      <c r="H311" s="12"/>
      <c r="I311" s="12"/>
      <c r="J311" s="12"/>
      <c r="K311" s="12"/>
      <c r="L311" s="12"/>
    </row>
    <row r="312" customFormat="false" ht="16.5" hidden="false" customHeight="true" outlineLevel="0" collapsed="false">
      <c r="A312" s="12"/>
      <c r="B312" s="20"/>
      <c r="C312" s="28"/>
      <c r="D312" s="29"/>
      <c r="E312" s="12"/>
      <c r="F312" s="44"/>
      <c r="G312" s="45"/>
      <c r="H312" s="12"/>
      <c r="I312" s="12"/>
      <c r="J312" s="12"/>
      <c r="K312" s="12"/>
      <c r="L312" s="12"/>
    </row>
    <row r="313" customFormat="false" ht="16.5" hidden="false" customHeight="true" outlineLevel="0" collapsed="false">
      <c r="A313" s="12"/>
      <c r="B313" s="20"/>
      <c r="C313" s="28"/>
      <c r="D313" s="29"/>
      <c r="E313" s="12"/>
      <c r="F313" s="44"/>
      <c r="G313" s="45"/>
      <c r="H313" s="12"/>
      <c r="I313" s="12"/>
      <c r="J313" s="12"/>
      <c r="K313" s="12"/>
      <c r="L313" s="12"/>
    </row>
    <row r="314" customFormat="false" ht="16.5" hidden="false" customHeight="true" outlineLevel="0" collapsed="false">
      <c r="A314" s="12"/>
      <c r="B314" s="20"/>
      <c r="C314" s="28"/>
      <c r="D314" s="29"/>
      <c r="E314" s="12"/>
      <c r="F314" s="44"/>
      <c r="G314" s="45"/>
      <c r="H314" s="12"/>
      <c r="I314" s="12"/>
      <c r="J314" s="12"/>
      <c r="K314" s="12"/>
      <c r="L314" s="12"/>
    </row>
    <row r="315" customFormat="false" ht="16.5" hidden="false" customHeight="true" outlineLevel="0" collapsed="false">
      <c r="A315" s="12"/>
      <c r="B315" s="20"/>
      <c r="C315" s="28"/>
      <c r="D315" s="29"/>
      <c r="E315" s="12"/>
      <c r="F315" s="44"/>
      <c r="G315" s="45"/>
      <c r="H315" s="12"/>
      <c r="I315" s="12"/>
      <c r="J315" s="12"/>
      <c r="K315" s="12"/>
      <c r="L315" s="12"/>
    </row>
    <row r="316" customFormat="false" ht="16.5" hidden="false" customHeight="true" outlineLevel="0" collapsed="false">
      <c r="A316" s="12"/>
      <c r="B316" s="20"/>
      <c r="C316" s="28"/>
      <c r="D316" s="29"/>
      <c r="E316" s="12"/>
      <c r="F316" s="44"/>
      <c r="G316" s="45"/>
      <c r="H316" s="12"/>
      <c r="I316" s="12"/>
      <c r="J316" s="12"/>
      <c r="K316" s="12"/>
      <c r="L316" s="12"/>
    </row>
    <row r="317" customFormat="false" ht="16.5" hidden="false" customHeight="true" outlineLevel="0" collapsed="false">
      <c r="A317" s="12"/>
      <c r="B317" s="20"/>
      <c r="C317" s="28"/>
      <c r="D317" s="29"/>
      <c r="E317" s="12"/>
      <c r="F317" s="44"/>
      <c r="G317" s="45"/>
      <c r="H317" s="12"/>
      <c r="I317" s="12"/>
      <c r="J317" s="12"/>
      <c r="K317" s="12"/>
      <c r="L317" s="12"/>
    </row>
    <row r="318" customFormat="false" ht="16.5" hidden="false" customHeight="true" outlineLevel="0" collapsed="false">
      <c r="A318" s="12"/>
      <c r="B318" s="20"/>
      <c r="C318" s="28"/>
      <c r="D318" s="29"/>
      <c r="E318" s="12"/>
      <c r="F318" s="44"/>
      <c r="G318" s="45"/>
      <c r="H318" s="12"/>
      <c r="I318" s="12"/>
      <c r="J318" s="12"/>
      <c r="K318" s="12"/>
      <c r="L318" s="12"/>
    </row>
    <row r="319" customFormat="false" ht="16.5" hidden="false" customHeight="true" outlineLevel="0" collapsed="false">
      <c r="A319" s="12"/>
      <c r="B319" s="20"/>
      <c r="C319" s="28"/>
      <c r="D319" s="29"/>
      <c r="E319" s="12"/>
      <c r="F319" s="44"/>
      <c r="G319" s="45"/>
      <c r="H319" s="12"/>
      <c r="I319" s="12"/>
      <c r="J319" s="12"/>
      <c r="K319" s="12"/>
      <c r="L319" s="12"/>
    </row>
    <row r="320" customFormat="false" ht="16.5" hidden="false" customHeight="true" outlineLevel="0" collapsed="false">
      <c r="A320" s="12"/>
      <c r="B320" s="20"/>
      <c r="C320" s="28"/>
      <c r="D320" s="29"/>
      <c r="E320" s="12"/>
      <c r="F320" s="44"/>
      <c r="G320" s="45"/>
      <c r="H320" s="12"/>
      <c r="I320" s="12"/>
      <c r="J320" s="12"/>
      <c r="K320" s="12"/>
      <c r="L320" s="12"/>
    </row>
    <row r="321" customFormat="false" ht="16.5" hidden="false" customHeight="true" outlineLevel="0" collapsed="false">
      <c r="A321" s="12"/>
      <c r="B321" s="20"/>
      <c r="C321" s="28"/>
      <c r="D321" s="29"/>
      <c r="E321" s="12"/>
      <c r="F321" s="44"/>
      <c r="G321" s="45"/>
      <c r="H321" s="12"/>
      <c r="I321" s="12"/>
      <c r="J321" s="12"/>
      <c r="K321" s="12"/>
      <c r="L321" s="12"/>
    </row>
    <row r="322" customFormat="false" ht="16.5" hidden="false" customHeight="true" outlineLevel="0" collapsed="false">
      <c r="A322" s="12"/>
      <c r="B322" s="20"/>
      <c r="C322" s="28"/>
      <c r="D322" s="29"/>
      <c r="E322" s="12"/>
      <c r="F322" s="44"/>
      <c r="G322" s="45"/>
      <c r="H322" s="12"/>
      <c r="I322" s="12"/>
      <c r="J322" s="12"/>
      <c r="K322" s="12"/>
      <c r="L322" s="12"/>
    </row>
    <row r="323" customFormat="false" ht="16.5" hidden="false" customHeight="true" outlineLevel="0" collapsed="false">
      <c r="A323" s="12"/>
      <c r="B323" s="20"/>
      <c r="C323" s="28"/>
      <c r="D323" s="29"/>
      <c r="E323" s="12"/>
      <c r="F323" s="44"/>
      <c r="G323" s="45"/>
      <c r="H323" s="12"/>
      <c r="I323" s="12"/>
      <c r="J323" s="12"/>
      <c r="K323" s="12"/>
      <c r="L323" s="12"/>
    </row>
    <row r="324" customFormat="false" ht="16.5" hidden="false" customHeight="true" outlineLevel="0" collapsed="false">
      <c r="A324" s="12"/>
      <c r="B324" s="20"/>
      <c r="C324" s="28"/>
      <c r="D324" s="29"/>
      <c r="E324" s="12"/>
      <c r="F324" s="44"/>
      <c r="G324" s="45"/>
      <c r="H324" s="12"/>
      <c r="I324" s="12"/>
      <c r="J324" s="12"/>
      <c r="K324" s="12"/>
      <c r="L324" s="12"/>
    </row>
    <row r="325" customFormat="false" ht="16.5" hidden="false" customHeight="true" outlineLevel="0" collapsed="false">
      <c r="A325" s="12"/>
      <c r="B325" s="20"/>
      <c r="C325" s="28"/>
      <c r="D325" s="29"/>
      <c r="E325" s="12"/>
      <c r="F325" s="44"/>
      <c r="G325" s="45"/>
      <c r="H325" s="12"/>
      <c r="I325" s="12"/>
      <c r="J325" s="12"/>
      <c r="K325" s="12"/>
      <c r="L325" s="12"/>
    </row>
    <row r="326" customFormat="false" ht="16.5" hidden="false" customHeight="true" outlineLevel="0" collapsed="false">
      <c r="A326" s="12"/>
      <c r="B326" s="20"/>
      <c r="C326" s="28"/>
      <c r="D326" s="29"/>
      <c r="E326" s="12"/>
      <c r="F326" s="44"/>
      <c r="G326" s="45"/>
      <c r="H326" s="12"/>
      <c r="I326" s="12"/>
      <c r="J326" s="12"/>
      <c r="K326" s="12"/>
      <c r="L326" s="12"/>
    </row>
    <row r="327" customFormat="false" ht="16.5" hidden="false" customHeight="true" outlineLevel="0" collapsed="false">
      <c r="A327" s="12"/>
      <c r="B327" s="20"/>
      <c r="C327" s="28"/>
      <c r="D327" s="29"/>
      <c r="E327" s="12"/>
      <c r="F327" s="44"/>
      <c r="G327" s="45"/>
      <c r="H327" s="12"/>
      <c r="I327" s="12"/>
      <c r="J327" s="12"/>
      <c r="K327" s="12"/>
      <c r="L327" s="12"/>
    </row>
    <row r="328" customFormat="false" ht="16.5" hidden="false" customHeight="true" outlineLevel="0" collapsed="false">
      <c r="A328" s="12"/>
      <c r="B328" s="20"/>
      <c r="C328" s="28"/>
      <c r="D328" s="29"/>
      <c r="E328" s="12"/>
      <c r="F328" s="44"/>
      <c r="G328" s="45"/>
      <c r="H328" s="12"/>
      <c r="I328" s="12"/>
      <c r="J328" s="12"/>
      <c r="K328" s="12"/>
      <c r="L328" s="12"/>
    </row>
    <row r="329" customFormat="false" ht="16.5" hidden="false" customHeight="true" outlineLevel="0" collapsed="false">
      <c r="A329" s="12"/>
      <c r="B329" s="20"/>
      <c r="C329" s="28"/>
      <c r="D329" s="29"/>
      <c r="E329" s="12"/>
      <c r="F329" s="44"/>
      <c r="G329" s="45"/>
      <c r="H329" s="12"/>
      <c r="I329" s="12"/>
      <c r="J329" s="12"/>
      <c r="K329" s="12"/>
      <c r="L329" s="12"/>
    </row>
    <row r="330" customFormat="false" ht="16.5" hidden="false" customHeight="true" outlineLevel="0" collapsed="false">
      <c r="A330" s="12"/>
      <c r="B330" s="20"/>
      <c r="C330" s="28"/>
      <c r="D330" s="29"/>
      <c r="E330" s="12"/>
      <c r="F330" s="44"/>
      <c r="G330" s="45"/>
      <c r="H330" s="12"/>
      <c r="I330" s="12"/>
      <c r="J330" s="12"/>
      <c r="K330" s="12"/>
      <c r="L330" s="12"/>
    </row>
    <row r="331" customFormat="false" ht="16.5" hidden="false" customHeight="true" outlineLevel="0" collapsed="false">
      <c r="A331" s="12"/>
      <c r="B331" s="20"/>
      <c r="C331" s="28"/>
      <c r="D331" s="29"/>
      <c r="E331" s="12"/>
      <c r="F331" s="44"/>
      <c r="G331" s="45"/>
      <c r="H331" s="12"/>
      <c r="I331" s="12"/>
      <c r="J331" s="12"/>
      <c r="K331" s="12"/>
      <c r="L331" s="12"/>
    </row>
    <row r="332" customFormat="false" ht="16.5" hidden="false" customHeight="true" outlineLevel="0" collapsed="false">
      <c r="A332" s="12"/>
      <c r="B332" s="20"/>
      <c r="C332" s="28"/>
      <c r="D332" s="29"/>
      <c r="E332" s="12"/>
      <c r="F332" s="44"/>
      <c r="G332" s="45"/>
      <c r="H332" s="12"/>
      <c r="I332" s="12"/>
      <c r="J332" s="12"/>
      <c r="K332" s="12"/>
      <c r="L332" s="12"/>
    </row>
    <row r="333" customFormat="false" ht="16.5" hidden="false" customHeight="true" outlineLevel="0" collapsed="false">
      <c r="A333" s="12"/>
      <c r="B333" s="20"/>
      <c r="C333" s="28"/>
      <c r="D333" s="29"/>
      <c r="E333" s="12"/>
      <c r="F333" s="44"/>
      <c r="G333" s="45"/>
      <c r="H333" s="12"/>
      <c r="I333" s="12"/>
      <c r="J333" s="12"/>
      <c r="K333" s="12"/>
      <c r="L333" s="12"/>
    </row>
    <row r="334" customFormat="false" ht="16.5" hidden="false" customHeight="true" outlineLevel="0" collapsed="false">
      <c r="A334" s="12"/>
      <c r="B334" s="20"/>
      <c r="C334" s="28"/>
      <c r="D334" s="29"/>
      <c r="E334" s="12"/>
      <c r="F334" s="44"/>
      <c r="G334" s="45"/>
      <c r="H334" s="12"/>
      <c r="I334" s="12"/>
      <c r="J334" s="12"/>
      <c r="K334" s="12"/>
      <c r="L334" s="12"/>
    </row>
    <row r="335" customFormat="false" ht="16.5" hidden="false" customHeight="true" outlineLevel="0" collapsed="false">
      <c r="A335" s="12"/>
      <c r="B335" s="20"/>
      <c r="C335" s="28"/>
      <c r="D335" s="29"/>
      <c r="E335" s="12"/>
      <c r="F335" s="44"/>
      <c r="G335" s="45"/>
      <c r="H335" s="12"/>
      <c r="I335" s="12"/>
      <c r="J335" s="12"/>
      <c r="K335" s="12"/>
      <c r="L335" s="12"/>
    </row>
    <row r="336" customFormat="false" ht="16.5" hidden="false" customHeight="true" outlineLevel="0" collapsed="false">
      <c r="A336" s="12"/>
      <c r="B336" s="20"/>
      <c r="C336" s="28"/>
      <c r="D336" s="29"/>
      <c r="E336" s="12"/>
      <c r="F336" s="44"/>
      <c r="G336" s="45"/>
      <c r="H336" s="12"/>
      <c r="I336" s="12"/>
      <c r="J336" s="12"/>
      <c r="K336" s="12"/>
      <c r="L336" s="12"/>
    </row>
    <row r="337" customFormat="false" ht="16.5" hidden="false" customHeight="true" outlineLevel="0" collapsed="false">
      <c r="A337" s="12"/>
      <c r="B337" s="20"/>
      <c r="C337" s="28"/>
      <c r="D337" s="29"/>
      <c r="E337" s="12"/>
      <c r="F337" s="44"/>
      <c r="G337" s="45"/>
      <c r="H337" s="12"/>
      <c r="I337" s="12"/>
      <c r="J337" s="12"/>
      <c r="K337" s="12"/>
      <c r="L337" s="12"/>
    </row>
    <row r="338" customFormat="false" ht="16.5" hidden="false" customHeight="true" outlineLevel="0" collapsed="false">
      <c r="A338" s="12"/>
      <c r="B338" s="20"/>
      <c r="C338" s="28"/>
      <c r="D338" s="29"/>
      <c r="E338" s="12"/>
      <c r="F338" s="44"/>
      <c r="G338" s="45"/>
      <c r="H338" s="12"/>
      <c r="I338" s="12"/>
      <c r="J338" s="12"/>
      <c r="K338" s="12"/>
      <c r="L338" s="12"/>
    </row>
    <row r="339" customFormat="false" ht="16.5" hidden="false" customHeight="true" outlineLevel="0" collapsed="false">
      <c r="A339" s="12"/>
      <c r="B339" s="20"/>
      <c r="C339" s="28"/>
      <c r="D339" s="29"/>
      <c r="E339" s="12"/>
      <c r="F339" s="44"/>
      <c r="G339" s="45"/>
      <c r="H339" s="12"/>
      <c r="I339" s="12"/>
      <c r="J339" s="12"/>
      <c r="K339" s="12"/>
      <c r="L339" s="12"/>
    </row>
    <row r="340" customFormat="false" ht="16.5" hidden="false" customHeight="true" outlineLevel="0" collapsed="false">
      <c r="A340" s="12"/>
      <c r="B340" s="20"/>
      <c r="C340" s="28"/>
      <c r="D340" s="29"/>
      <c r="E340" s="12"/>
      <c r="F340" s="44"/>
      <c r="G340" s="45"/>
      <c r="H340" s="12"/>
      <c r="I340" s="12"/>
      <c r="J340" s="12"/>
      <c r="K340" s="12"/>
      <c r="L340" s="12"/>
    </row>
    <row r="341" customFormat="false" ht="16.5" hidden="false" customHeight="true" outlineLevel="0" collapsed="false">
      <c r="A341" s="12"/>
      <c r="B341" s="20"/>
      <c r="C341" s="28"/>
      <c r="D341" s="29"/>
      <c r="E341" s="12"/>
      <c r="F341" s="44"/>
      <c r="G341" s="45"/>
      <c r="H341" s="12"/>
      <c r="I341" s="12"/>
      <c r="J341" s="12"/>
      <c r="K341" s="12"/>
      <c r="L341" s="12"/>
    </row>
    <row r="342" customFormat="false" ht="16.5" hidden="false" customHeight="true" outlineLevel="0" collapsed="false">
      <c r="A342" s="12"/>
      <c r="B342" s="20"/>
      <c r="C342" s="28"/>
      <c r="D342" s="29"/>
      <c r="E342" s="12"/>
      <c r="F342" s="44"/>
      <c r="G342" s="45"/>
      <c r="H342" s="12"/>
      <c r="I342" s="12"/>
      <c r="J342" s="12"/>
      <c r="K342" s="12"/>
      <c r="L342" s="12"/>
    </row>
    <row r="343" customFormat="false" ht="16.5" hidden="false" customHeight="true" outlineLevel="0" collapsed="false">
      <c r="A343" s="12"/>
      <c r="B343" s="20"/>
      <c r="C343" s="28"/>
      <c r="D343" s="29"/>
      <c r="E343" s="12"/>
      <c r="F343" s="44"/>
      <c r="G343" s="45"/>
      <c r="H343" s="12"/>
      <c r="I343" s="12"/>
      <c r="J343" s="12"/>
      <c r="K343" s="12"/>
      <c r="L343" s="12"/>
    </row>
    <row r="344" customFormat="false" ht="16.5" hidden="false" customHeight="true" outlineLevel="0" collapsed="false">
      <c r="A344" s="12"/>
      <c r="B344" s="20"/>
      <c r="C344" s="28"/>
      <c r="D344" s="29"/>
      <c r="E344" s="12"/>
      <c r="F344" s="44"/>
      <c r="G344" s="45"/>
      <c r="H344" s="12"/>
      <c r="I344" s="12"/>
      <c r="J344" s="12"/>
      <c r="K344" s="12"/>
      <c r="L344" s="12"/>
    </row>
    <row r="345" customFormat="false" ht="16.5" hidden="false" customHeight="true" outlineLevel="0" collapsed="false">
      <c r="A345" s="12"/>
      <c r="B345" s="20"/>
      <c r="C345" s="28"/>
      <c r="D345" s="29"/>
      <c r="E345" s="12"/>
      <c r="F345" s="44"/>
      <c r="G345" s="45"/>
      <c r="H345" s="12"/>
      <c r="I345" s="12"/>
      <c r="J345" s="12"/>
      <c r="K345" s="12"/>
      <c r="L345" s="12"/>
    </row>
    <row r="346" customFormat="false" ht="16.5" hidden="false" customHeight="true" outlineLevel="0" collapsed="false">
      <c r="A346" s="12"/>
      <c r="B346" s="20"/>
      <c r="C346" s="28"/>
      <c r="D346" s="29"/>
      <c r="E346" s="12"/>
      <c r="F346" s="44"/>
      <c r="G346" s="45"/>
      <c r="H346" s="12"/>
      <c r="I346" s="12"/>
      <c r="J346" s="12"/>
      <c r="K346" s="12"/>
      <c r="L346" s="12"/>
    </row>
    <row r="347" customFormat="false" ht="16.5" hidden="false" customHeight="true" outlineLevel="0" collapsed="false">
      <c r="A347" s="12"/>
      <c r="B347" s="20"/>
      <c r="C347" s="28"/>
      <c r="D347" s="29"/>
      <c r="E347" s="12"/>
      <c r="F347" s="44"/>
      <c r="G347" s="45"/>
      <c r="H347" s="12"/>
      <c r="I347" s="12"/>
      <c r="J347" s="12"/>
      <c r="K347" s="12"/>
      <c r="L347" s="12"/>
    </row>
    <row r="348" customFormat="false" ht="16.5" hidden="false" customHeight="true" outlineLevel="0" collapsed="false">
      <c r="A348" s="12"/>
      <c r="B348" s="20"/>
      <c r="C348" s="28"/>
      <c r="D348" s="29"/>
      <c r="E348" s="12"/>
      <c r="F348" s="44"/>
      <c r="G348" s="45"/>
      <c r="H348" s="12"/>
      <c r="I348" s="12"/>
      <c r="J348" s="12"/>
      <c r="K348" s="12"/>
      <c r="L348" s="12"/>
    </row>
    <row r="349" customFormat="false" ht="16.5" hidden="false" customHeight="true" outlineLevel="0" collapsed="false">
      <c r="A349" s="12"/>
      <c r="B349" s="20"/>
      <c r="C349" s="28"/>
      <c r="D349" s="29"/>
      <c r="E349" s="12"/>
      <c r="F349" s="44"/>
      <c r="G349" s="45"/>
      <c r="H349" s="12"/>
      <c r="I349" s="12"/>
      <c r="J349" s="12"/>
      <c r="K349" s="12"/>
      <c r="L349" s="12"/>
    </row>
    <row r="350" customFormat="false" ht="16.5" hidden="false" customHeight="true" outlineLevel="0" collapsed="false">
      <c r="A350" s="12"/>
      <c r="B350" s="20"/>
      <c r="C350" s="28"/>
      <c r="D350" s="29"/>
      <c r="E350" s="12"/>
      <c r="F350" s="44"/>
      <c r="G350" s="45"/>
      <c r="H350" s="12"/>
      <c r="I350" s="12"/>
      <c r="J350" s="12"/>
      <c r="K350" s="12"/>
      <c r="L350" s="12"/>
    </row>
    <row r="351" customFormat="false" ht="16.5" hidden="false" customHeight="true" outlineLevel="0" collapsed="false">
      <c r="A351" s="12"/>
      <c r="B351" s="20"/>
      <c r="C351" s="28"/>
      <c r="D351" s="29"/>
      <c r="E351" s="12"/>
      <c r="F351" s="44"/>
      <c r="G351" s="45"/>
      <c r="H351" s="12"/>
      <c r="I351" s="12"/>
      <c r="J351" s="12"/>
      <c r="K351" s="12"/>
      <c r="L351" s="12"/>
    </row>
    <row r="352" customFormat="false" ht="16.5" hidden="false" customHeight="true" outlineLevel="0" collapsed="false">
      <c r="A352" s="12"/>
      <c r="B352" s="20"/>
      <c r="C352" s="28"/>
      <c r="D352" s="29"/>
      <c r="E352" s="12"/>
      <c r="F352" s="44"/>
      <c r="G352" s="45"/>
      <c r="H352" s="12"/>
      <c r="I352" s="12"/>
      <c r="J352" s="12"/>
      <c r="K352" s="12"/>
      <c r="L352" s="12"/>
    </row>
    <row r="353" customFormat="false" ht="16.5" hidden="false" customHeight="true" outlineLevel="0" collapsed="false">
      <c r="A353" s="12"/>
      <c r="B353" s="20"/>
      <c r="C353" s="28"/>
      <c r="D353" s="29"/>
      <c r="E353" s="12"/>
      <c r="F353" s="44"/>
      <c r="G353" s="45"/>
      <c r="H353" s="12"/>
      <c r="I353" s="12"/>
      <c r="J353" s="12"/>
      <c r="K353" s="12"/>
      <c r="L353" s="12"/>
    </row>
    <row r="354" customFormat="false" ht="16.5" hidden="false" customHeight="true" outlineLevel="0" collapsed="false">
      <c r="A354" s="12"/>
      <c r="B354" s="20"/>
      <c r="C354" s="28"/>
      <c r="D354" s="29"/>
      <c r="E354" s="12"/>
      <c r="F354" s="44"/>
      <c r="G354" s="45"/>
      <c r="H354" s="12"/>
      <c r="I354" s="12"/>
      <c r="J354" s="12"/>
      <c r="K354" s="12"/>
      <c r="L354" s="12"/>
    </row>
    <row r="355" customFormat="false" ht="16.5" hidden="false" customHeight="true" outlineLevel="0" collapsed="false">
      <c r="A355" s="12"/>
      <c r="B355" s="20"/>
      <c r="C355" s="28"/>
      <c r="D355" s="29"/>
      <c r="E355" s="12"/>
      <c r="F355" s="44"/>
      <c r="G355" s="45"/>
      <c r="H355" s="12"/>
      <c r="I355" s="12"/>
      <c r="J355" s="12"/>
      <c r="K355" s="12"/>
      <c r="L355" s="12"/>
    </row>
    <row r="356" customFormat="false" ht="16.5" hidden="false" customHeight="true" outlineLevel="0" collapsed="false">
      <c r="A356" s="12"/>
      <c r="B356" s="20"/>
      <c r="C356" s="28"/>
      <c r="D356" s="29"/>
      <c r="E356" s="12"/>
      <c r="F356" s="44"/>
      <c r="G356" s="45"/>
      <c r="H356" s="12"/>
      <c r="I356" s="12"/>
      <c r="J356" s="12"/>
      <c r="K356" s="12"/>
      <c r="L356" s="12"/>
    </row>
    <row r="357" customFormat="false" ht="16.5" hidden="false" customHeight="true" outlineLevel="0" collapsed="false">
      <c r="A357" s="12"/>
      <c r="B357" s="20"/>
      <c r="C357" s="28"/>
      <c r="D357" s="29"/>
      <c r="E357" s="12"/>
      <c r="F357" s="44"/>
      <c r="G357" s="45"/>
      <c r="H357" s="12"/>
      <c r="I357" s="12"/>
      <c r="J357" s="12"/>
      <c r="K357" s="12"/>
      <c r="L357" s="12"/>
    </row>
    <row r="358" customFormat="false" ht="16.5" hidden="false" customHeight="true" outlineLevel="0" collapsed="false">
      <c r="A358" s="12"/>
      <c r="B358" s="20"/>
      <c r="C358" s="28"/>
      <c r="D358" s="29"/>
      <c r="E358" s="12"/>
      <c r="F358" s="44"/>
      <c r="G358" s="45"/>
      <c r="H358" s="12"/>
      <c r="I358" s="12"/>
      <c r="J358" s="12"/>
      <c r="K358" s="12"/>
      <c r="L358" s="12"/>
    </row>
    <row r="359" customFormat="false" ht="16.5" hidden="false" customHeight="true" outlineLevel="0" collapsed="false">
      <c r="A359" s="12"/>
      <c r="B359" s="20"/>
      <c r="C359" s="28"/>
      <c r="D359" s="29"/>
      <c r="E359" s="12"/>
      <c r="F359" s="44"/>
      <c r="G359" s="45"/>
      <c r="H359" s="12"/>
      <c r="I359" s="12"/>
      <c r="J359" s="12"/>
      <c r="K359" s="12"/>
      <c r="L359" s="12"/>
    </row>
    <row r="360" customFormat="false" ht="16.5" hidden="false" customHeight="true" outlineLevel="0" collapsed="false">
      <c r="A360" s="12"/>
      <c r="B360" s="20"/>
      <c r="C360" s="28"/>
      <c r="D360" s="29"/>
      <c r="E360" s="12"/>
      <c r="F360" s="44"/>
      <c r="G360" s="45"/>
      <c r="H360" s="12"/>
      <c r="I360" s="12"/>
      <c r="J360" s="12"/>
      <c r="K360" s="12"/>
      <c r="L360" s="12"/>
    </row>
    <row r="361" customFormat="false" ht="16.5" hidden="false" customHeight="true" outlineLevel="0" collapsed="false">
      <c r="A361" s="12"/>
      <c r="B361" s="20"/>
      <c r="C361" s="28"/>
      <c r="D361" s="29"/>
      <c r="E361" s="12"/>
      <c r="F361" s="44"/>
      <c r="G361" s="45"/>
      <c r="H361" s="12"/>
      <c r="I361" s="12"/>
      <c r="J361" s="12"/>
      <c r="K361" s="12"/>
      <c r="L361" s="12"/>
    </row>
    <row r="362" customFormat="false" ht="16.5" hidden="false" customHeight="true" outlineLevel="0" collapsed="false">
      <c r="A362" s="12"/>
      <c r="B362" s="20"/>
      <c r="C362" s="28"/>
      <c r="D362" s="29"/>
      <c r="E362" s="12"/>
      <c r="F362" s="44"/>
      <c r="G362" s="45"/>
      <c r="H362" s="12"/>
      <c r="I362" s="12"/>
      <c r="J362" s="12"/>
      <c r="K362" s="12"/>
      <c r="L362" s="12"/>
    </row>
    <row r="363" customFormat="false" ht="16.5" hidden="false" customHeight="true" outlineLevel="0" collapsed="false">
      <c r="A363" s="12"/>
      <c r="B363" s="20"/>
      <c r="C363" s="28"/>
      <c r="D363" s="29"/>
      <c r="E363" s="12"/>
      <c r="F363" s="44"/>
      <c r="G363" s="45"/>
      <c r="H363" s="12"/>
      <c r="I363" s="12"/>
      <c r="J363" s="12"/>
      <c r="K363" s="12"/>
      <c r="L363" s="12"/>
    </row>
    <row r="364" customFormat="false" ht="16.5" hidden="false" customHeight="true" outlineLevel="0" collapsed="false">
      <c r="A364" s="12"/>
      <c r="B364" s="20"/>
      <c r="C364" s="28"/>
      <c r="D364" s="29"/>
      <c r="E364" s="12"/>
      <c r="F364" s="44"/>
      <c r="G364" s="45"/>
      <c r="H364" s="12"/>
      <c r="I364" s="12"/>
      <c r="J364" s="12"/>
      <c r="K364" s="12"/>
      <c r="L364" s="12"/>
    </row>
    <row r="365" customFormat="false" ht="16.5" hidden="false" customHeight="true" outlineLevel="0" collapsed="false">
      <c r="A365" s="12"/>
      <c r="B365" s="20"/>
      <c r="C365" s="28"/>
      <c r="D365" s="29"/>
      <c r="E365" s="12"/>
      <c r="F365" s="44"/>
      <c r="G365" s="45"/>
      <c r="H365" s="12"/>
      <c r="I365" s="12"/>
      <c r="J365" s="12"/>
      <c r="K365" s="12"/>
      <c r="L365" s="12"/>
    </row>
    <row r="366" customFormat="false" ht="16.5" hidden="false" customHeight="true" outlineLevel="0" collapsed="false">
      <c r="A366" s="12"/>
      <c r="B366" s="20"/>
      <c r="C366" s="28"/>
      <c r="D366" s="29"/>
      <c r="E366" s="12"/>
      <c r="F366" s="44"/>
      <c r="G366" s="45"/>
      <c r="H366" s="12"/>
      <c r="I366" s="12"/>
      <c r="J366" s="12"/>
      <c r="K366" s="12"/>
      <c r="L366" s="12"/>
    </row>
    <row r="367" customFormat="false" ht="16.5" hidden="false" customHeight="true" outlineLevel="0" collapsed="false">
      <c r="A367" s="12"/>
      <c r="B367" s="20"/>
      <c r="C367" s="28"/>
      <c r="D367" s="29"/>
      <c r="E367" s="12"/>
      <c r="F367" s="44"/>
      <c r="G367" s="45"/>
      <c r="H367" s="12"/>
      <c r="I367" s="12"/>
      <c r="J367" s="12"/>
      <c r="K367" s="12"/>
      <c r="L367" s="12"/>
    </row>
    <row r="368" customFormat="false" ht="16.5" hidden="false" customHeight="true" outlineLevel="0" collapsed="false">
      <c r="A368" s="12"/>
      <c r="B368" s="20"/>
      <c r="C368" s="28"/>
      <c r="D368" s="29"/>
      <c r="E368" s="12"/>
      <c r="F368" s="44"/>
      <c r="G368" s="45"/>
      <c r="H368" s="12"/>
      <c r="I368" s="12"/>
      <c r="J368" s="12"/>
      <c r="K368" s="12"/>
      <c r="L368" s="12"/>
    </row>
    <row r="369" customFormat="false" ht="16.5" hidden="false" customHeight="true" outlineLevel="0" collapsed="false">
      <c r="A369" s="12"/>
      <c r="B369" s="20"/>
      <c r="C369" s="28"/>
      <c r="D369" s="29"/>
      <c r="E369" s="12"/>
      <c r="F369" s="44"/>
      <c r="G369" s="45"/>
      <c r="H369" s="12"/>
      <c r="I369" s="12"/>
      <c r="J369" s="12"/>
      <c r="K369" s="12"/>
      <c r="L369" s="12"/>
    </row>
    <row r="370" customFormat="false" ht="16.5" hidden="false" customHeight="true" outlineLevel="0" collapsed="false">
      <c r="A370" s="12"/>
      <c r="B370" s="20"/>
      <c r="C370" s="28"/>
      <c r="D370" s="29"/>
      <c r="E370" s="12"/>
      <c r="F370" s="44"/>
      <c r="G370" s="45"/>
      <c r="H370" s="12"/>
      <c r="I370" s="12"/>
      <c r="J370" s="12"/>
      <c r="K370" s="12"/>
      <c r="L370" s="12"/>
    </row>
    <row r="371" customFormat="false" ht="16.5" hidden="false" customHeight="true" outlineLevel="0" collapsed="false">
      <c r="A371" s="12"/>
      <c r="B371" s="20"/>
      <c r="C371" s="28"/>
      <c r="D371" s="29"/>
      <c r="E371" s="12"/>
      <c r="F371" s="44"/>
      <c r="G371" s="45"/>
      <c r="H371" s="12"/>
      <c r="I371" s="12"/>
      <c r="J371" s="12"/>
      <c r="K371" s="12"/>
      <c r="L371" s="12"/>
    </row>
    <row r="372" customFormat="false" ht="16.5" hidden="false" customHeight="true" outlineLevel="0" collapsed="false">
      <c r="A372" s="12"/>
      <c r="B372" s="20"/>
      <c r="C372" s="28"/>
      <c r="D372" s="29"/>
      <c r="E372" s="12"/>
      <c r="F372" s="44"/>
      <c r="G372" s="45"/>
      <c r="H372" s="12"/>
      <c r="I372" s="12"/>
      <c r="J372" s="12"/>
      <c r="K372" s="12"/>
      <c r="L372" s="12"/>
    </row>
    <row r="373" customFormat="false" ht="16.5" hidden="false" customHeight="true" outlineLevel="0" collapsed="false">
      <c r="A373" s="12"/>
      <c r="B373" s="20"/>
      <c r="C373" s="28"/>
      <c r="D373" s="29"/>
      <c r="E373" s="12"/>
      <c r="F373" s="44"/>
      <c r="G373" s="45"/>
      <c r="H373" s="12"/>
      <c r="I373" s="12"/>
      <c r="J373" s="12"/>
      <c r="K373" s="12"/>
      <c r="L373" s="12"/>
    </row>
    <row r="374" customFormat="false" ht="16.5" hidden="false" customHeight="true" outlineLevel="0" collapsed="false">
      <c r="A374" s="12"/>
      <c r="B374" s="20"/>
      <c r="C374" s="28"/>
      <c r="D374" s="29"/>
      <c r="E374" s="12"/>
      <c r="F374" s="44"/>
      <c r="G374" s="45"/>
      <c r="H374" s="12"/>
      <c r="I374" s="12"/>
      <c r="J374" s="12"/>
      <c r="K374" s="12"/>
      <c r="L374" s="12"/>
    </row>
    <row r="375" customFormat="false" ht="16.5" hidden="false" customHeight="true" outlineLevel="0" collapsed="false">
      <c r="A375" s="12"/>
      <c r="B375" s="20"/>
      <c r="C375" s="28"/>
      <c r="D375" s="29"/>
      <c r="E375" s="12"/>
      <c r="F375" s="44"/>
      <c r="G375" s="45"/>
      <c r="H375" s="12"/>
      <c r="I375" s="12"/>
      <c r="J375" s="12"/>
      <c r="K375" s="12"/>
      <c r="L375" s="12"/>
    </row>
    <row r="376" customFormat="false" ht="16.5" hidden="false" customHeight="true" outlineLevel="0" collapsed="false">
      <c r="A376" s="12"/>
      <c r="B376" s="20"/>
      <c r="C376" s="28"/>
      <c r="D376" s="29"/>
      <c r="E376" s="12"/>
      <c r="F376" s="44"/>
      <c r="G376" s="45"/>
      <c r="H376" s="12"/>
      <c r="I376" s="12"/>
      <c r="J376" s="12"/>
      <c r="K376" s="12"/>
      <c r="L376" s="12"/>
    </row>
    <row r="377" customFormat="false" ht="16.5" hidden="false" customHeight="true" outlineLevel="0" collapsed="false">
      <c r="A377" s="12"/>
      <c r="B377" s="20"/>
      <c r="C377" s="28"/>
      <c r="D377" s="29"/>
      <c r="E377" s="12"/>
      <c r="F377" s="44"/>
      <c r="G377" s="45"/>
      <c r="H377" s="12"/>
      <c r="I377" s="12"/>
      <c r="J377" s="12"/>
      <c r="K377" s="12"/>
      <c r="L377" s="12"/>
    </row>
    <row r="378" customFormat="false" ht="16.5" hidden="false" customHeight="true" outlineLevel="0" collapsed="false">
      <c r="A378" s="12"/>
      <c r="B378" s="20"/>
      <c r="C378" s="28"/>
      <c r="D378" s="29"/>
      <c r="E378" s="12"/>
      <c r="F378" s="44"/>
      <c r="G378" s="45"/>
      <c r="H378" s="12"/>
      <c r="I378" s="12"/>
      <c r="J378" s="12"/>
      <c r="K378" s="12"/>
      <c r="L378" s="12"/>
    </row>
    <row r="379" customFormat="false" ht="16.5" hidden="false" customHeight="true" outlineLevel="0" collapsed="false">
      <c r="A379" s="12"/>
      <c r="B379" s="20"/>
      <c r="C379" s="28"/>
      <c r="D379" s="29"/>
      <c r="E379" s="12"/>
      <c r="F379" s="44"/>
      <c r="G379" s="45"/>
      <c r="H379" s="12"/>
      <c r="I379" s="12"/>
      <c r="J379" s="12"/>
      <c r="K379" s="12"/>
      <c r="L379" s="12"/>
    </row>
    <row r="380" customFormat="false" ht="16.5" hidden="false" customHeight="true" outlineLevel="0" collapsed="false">
      <c r="A380" s="12"/>
      <c r="B380" s="20"/>
      <c r="C380" s="28"/>
      <c r="D380" s="29"/>
      <c r="E380" s="12"/>
      <c r="F380" s="44"/>
      <c r="G380" s="45"/>
      <c r="H380" s="12"/>
      <c r="I380" s="12"/>
      <c r="J380" s="12"/>
      <c r="K380" s="12"/>
      <c r="L380" s="12"/>
    </row>
    <row r="381" customFormat="false" ht="16.5" hidden="false" customHeight="true" outlineLevel="0" collapsed="false">
      <c r="A381" s="12"/>
      <c r="B381" s="20"/>
      <c r="C381" s="28"/>
      <c r="D381" s="29"/>
      <c r="E381" s="12"/>
      <c r="F381" s="44"/>
      <c r="G381" s="45"/>
      <c r="H381" s="12"/>
      <c r="I381" s="12"/>
      <c r="J381" s="12"/>
      <c r="K381" s="12"/>
      <c r="L381" s="12"/>
    </row>
    <row r="382" customFormat="false" ht="16.5" hidden="false" customHeight="true" outlineLevel="0" collapsed="false">
      <c r="A382" s="12"/>
      <c r="B382" s="20"/>
      <c r="C382" s="28"/>
      <c r="D382" s="29"/>
      <c r="E382" s="12"/>
      <c r="F382" s="44"/>
      <c r="G382" s="45"/>
      <c r="H382" s="12"/>
      <c r="I382" s="12"/>
      <c r="J382" s="12"/>
      <c r="K382" s="12"/>
      <c r="L382" s="12"/>
    </row>
    <row r="383" customFormat="false" ht="16.5" hidden="false" customHeight="true" outlineLevel="0" collapsed="false">
      <c r="A383" s="12"/>
      <c r="B383" s="20"/>
      <c r="C383" s="28"/>
      <c r="D383" s="29"/>
      <c r="E383" s="12"/>
      <c r="F383" s="44"/>
      <c r="G383" s="45"/>
      <c r="H383" s="12"/>
      <c r="I383" s="12"/>
      <c r="J383" s="12"/>
      <c r="K383" s="12"/>
      <c r="L383" s="12"/>
    </row>
    <row r="384" customFormat="false" ht="16.5" hidden="false" customHeight="true" outlineLevel="0" collapsed="false">
      <c r="A384" s="12"/>
      <c r="B384" s="20"/>
      <c r="C384" s="28"/>
      <c r="D384" s="29"/>
      <c r="E384" s="12"/>
      <c r="F384" s="44"/>
      <c r="G384" s="45"/>
      <c r="H384" s="12"/>
      <c r="I384" s="12"/>
      <c r="J384" s="12"/>
      <c r="K384" s="12"/>
      <c r="L384" s="12"/>
    </row>
    <row r="385" customFormat="false" ht="16.5" hidden="false" customHeight="true" outlineLevel="0" collapsed="false">
      <c r="A385" s="12"/>
      <c r="B385" s="20"/>
      <c r="C385" s="28"/>
      <c r="D385" s="29"/>
      <c r="E385" s="12"/>
      <c r="F385" s="44"/>
      <c r="G385" s="45"/>
      <c r="H385" s="12"/>
      <c r="I385" s="12"/>
      <c r="J385" s="12"/>
      <c r="K385" s="12"/>
      <c r="L385" s="12"/>
    </row>
    <row r="386" customFormat="false" ht="16.5" hidden="false" customHeight="true" outlineLevel="0" collapsed="false">
      <c r="A386" s="12"/>
      <c r="B386" s="20"/>
      <c r="C386" s="28"/>
      <c r="D386" s="29"/>
      <c r="E386" s="12"/>
      <c r="F386" s="44"/>
      <c r="G386" s="45"/>
      <c r="H386" s="12"/>
      <c r="I386" s="12"/>
      <c r="J386" s="12"/>
      <c r="K386" s="12"/>
      <c r="L386" s="12"/>
    </row>
    <row r="387" customFormat="false" ht="16.5" hidden="false" customHeight="true" outlineLevel="0" collapsed="false">
      <c r="A387" s="12"/>
      <c r="B387" s="20"/>
      <c r="C387" s="28"/>
      <c r="D387" s="29"/>
      <c r="E387" s="12"/>
      <c r="F387" s="44"/>
      <c r="G387" s="45"/>
      <c r="H387" s="12"/>
      <c r="I387" s="12"/>
      <c r="J387" s="12"/>
      <c r="K387" s="12"/>
      <c r="L387" s="12"/>
    </row>
    <row r="388" customFormat="false" ht="16.5" hidden="false" customHeight="true" outlineLevel="0" collapsed="false">
      <c r="A388" s="12"/>
      <c r="B388" s="20"/>
      <c r="C388" s="28"/>
      <c r="D388" s="29"/>
      <c r="E388" s="12"/>
      <c r="F388" s="44"/>
      <c r="G388" s="45"/>
      <c r="H388" s="12"/>
      <c r="I388" s="12"/>
      <c r="J388" s="12"/>
      <c r="K388" s="12"/>
      <c r="L388" s="12"/>
    </row>
    <row r="389" customFormat="false" ht="16.5" hidden="false" customHeight="true" outlineLevel="0" collapsed="false">
      <c r="A389" s="12"/>
      <c r="B389" s="20"/>
      <c r="C389" s="28"/>
      <c r="D389" s="29"/>
      <c r="E389" s="12"/>
      <c r="F389" s="44"/>
      <c r="G389" s="45"/>
      <c r="H389" s="12"/>
      <c r="I389" s="12"/>
      <c r="J389" s="12"/>
      <c r="K389" s="12"/>
      <c r="L389" s="12"/>
    </row>
    <row r="390" customFormat="false" ht="16.5" hidden="false" customHeight="true" outlineLevel="0" collapsed="false">
      <c r="A390" s="12"/>
      <c r="B390" s="20"/>
      <c r="C390" s="28"/>
      <c r="D390" s="29"/>
      <c r="E390" s="12"/>
      <c r="F390" s="44"/>
      <c r="G390" s="45"/>
      <c r="H390" s="12"/>
      <c r="I390" s="12"/>
      <c r="J390" s="12"/>
      <c r="K390" s="12"/>
      <c r="L390" s="12"/>
    </row>
    <row r="391" customFormat="false" ht="16.5" hidden="false" customHeight="true" outlineLevel="0" collapsed="false">
      <c r="A391" s="12"/>
      <c r="B391" s="20"/>
      <c r="C391" s="28"/>
      <c r="D391" s="29"/>
      <c r="E391" s="12"/>
      <c r="F391" s="44"/>
      <c r="G391" s="45"/>
      <c r="H391" s="12"/>
      <c r="I391" s="12"/>
      <c r="J391" s="12"/>
      <c r="K391" s="12"/>
      <c r="L391" s="12"/>
    </row>
    <row r="392" customFormat="false" ht="16.5" hidden="false" customHeight="true" outlineLevel="0" collapsed="false">
      <c r="A392" s="12"/>
      <c r="B392" s="20"/>
      <c r="C392" s="28"/>
      <c r="D392" s="29"/>
      <c r="E392" s="12"/>
      <c r="F392" s="44"/>
      <c r="G392" s="45"/>
      <c r="H392" s="12"/>
      <c r="I392" s="12"/>
      <c r="J392" s="12"/>
      <c r="K392" s="12"/>
      <c r="L392" s="12"/>
    </row>
    <row r="393" customFormat="false" ht="16.5" hidden="false" customHeight="true" outlineLevel="0" collapsed="false">
      <c r="A393" s="12"/>
      <c r="B393" s="20"/>
      <c r="C393" s="28"/>
      <c r="D393" s="29"/>
      <c r="E393" s="12"/>
      <c r="F393" s="44"/>
      <c r="G393" s="45"/>
      <c r="H393" s="12"/>
      <c r="I393" s="12"/>
      <c r="J393" s="12"/>
      <c r="K393" s="12"/>
      <c r="L393" s="12"/>
    </row>
    <row r="394" customFormat="false" ht="16.5" hidden="false" customHeight="true" outlineLevel="0" collapsed="false">
      <c r="A394" s="12"/>
      <c r="B394" s="20"/>
      <c r="C394" s="28"/>
      <c r="D394" s="29"/>
      <c r="E394" s="12"/>
      <c r="F394" s="44"/>
      <c r="G394" s="45"/>
      <c r="H394" s="12"/>
      <c r="I394" s="12"/>
      <c r="J394" s="12"/>
      <c r="K394" s="12"/>
      <c r="L394" s="12"/>
    </row>
    <row r="395" customFormat="false" ht="16.5" hidden="false" customHeight="true" outlineLevel="0" collapsed="false">
      <c r="A395" s="12"/>
      <c r="B395" s="20"/>
      <c r="C395" s="28"/>
      <c r="D395" s="29"/>
      <c r="E395" s="12"/>
      <c r="F395" s="44"/>
      <c r="G395" s="45"/>
      <c r="H395" s="12"/>
      <c r="I395" s="12"/>
      <c r="J395" s="12"/>
      <c r="K395" s="12"/>
      <c r="L395" s="12"/>
    </row>
    <row r="396" customFormat="false" ht="16.5" hidden="false" customHeight="true" outlineLevel="0" collapsed="false">
      <c r="A396" s="12"/>
      <c r="B396" s="20"/>
      <c r="C396" s="28"/>
      <c r="D396" s="29"/>
      <c r="E396" s="12"/>
      <c r="F396" s="44"/>
      <c r="G396" s="45"/>
      <c r="H396" s="12"/>
      <c r="I396" s="12"/>
      <c r="J396" s="12"/>
      <c r="K396" s="12"/>
      <c r="L396" s="12"/>
    </row>
    <row r="397" customFormat="false" ht="16.5" hidden="false" customHeight="true" outlineLevel="0" collapsed="false">
      <c r="A397" s="12"/>
      <c r="B397" s="20"/>
      <c r="C397" s="28"/>
      <c r="D397" s="29"/>
      <c r="E397" s="12"/>
      <c r="F397" s="44"/>
      <c r="G397" s="45"/>
      <c r="H397" s="12"/>
      <c r="I397" s="12"/>
      <c r="J397" s="12"/>
      <c r="K397" s="12"/>
      <c r="L397" s="12"/>
    </row>
    <row r="398" customFormat="false" ht="16.5" hidden="false" customHeight="true" outlineLevel="0" collapsed="false">
      <c r="A398" s="12"/>
      <c r="B398" s="20"/>
      <c r="C398" s="28"/>
      <c r="D398" s="29"/>
      <c r="E398" s="12"/>
      <c r="F398" s="44"/>
      <c r="G398" s="45"/>
      <c r="H398" s="12"/>
      <c r="I398" s="12"/>
      <c r="J398" s="12"/>
      <c r="K398" s="12"/>
      <c r="L398" s="12"/>
    </row>
    <row r="399" customFormat="false" ht="16.5" hidden="false" customHeight="true" outlineLevel="0" collapsed="false">
      <c r="A399" s="12"/>
      <c r="B399" s="20"/>
      <c r="C399" s="28"/>
      <c r="D399" s="29"/>
      <c r="E399" s="12"/>
      <c r="F399" s="44"/>
      <c r="G399" s="45"/>
      <c r="H399" s="12"/>
      <c r="I399" s="12"/>
      <c r="J399" s="12"/>
      <c r="K399" s="12"/>
      <c r="L399" s="12"/>
    </row>
    <row r="400" customFormat="false" ht="16.5" hidden="false" customHeight="true" outlineLevel="0" collapsed="false">
      <c r="A400" s="12"/>
      <c r="B400" s="20"/>
      <c r="C400" s="28"/>
      <c r="D400" s="29"/>
      <c r="E400" s="12"/>
      <c r="F400" s="44"/>
      <c r="G400" s="45"/>
      <c r="H400" s="12"/>
      <c r="I400" s="12"/>
      <c r="J400" s="12"/>
      <c r="K400" s="12"/>
      <c r="L400" s="12"/>
    </row>
    <row r="401" customFormat="false" ht="16.5" hidden="false" customHeight="true" outlineLevel="0" collapsed="false">
      <c r="A401" s="12"/>
      <c r="B401" s="20"/>
      <c r="C401" s="28"/>
      <c r="D401" s="29"/>
      <c r="E401" s="12"/>
      <c r="F401" s="44"/>
      <c r="G401" s="45"/>
      <c r="H401" s="12"/>
      <c r="I401" s="12"/>
      <c r="J401" s="12"/>
      <c r="K401" s="12"/>
      <c r="L401" s="12"/>
    </row>
    <row r="402" customFormat="false" ht="16.5" hidden="false" customHeight="true" outlineLevel="0" collapsed="false">
      <c r="A402" s="12"/>
      <c r="B402" s="20"/>
      <c r="C402" s="28"/>
      <c r="D402" s="29"/>
      <c r="E402" s="12"/>
      <c r="F402" s="44"/>
      <c r="G402" s="45"/>
      <c r="H402" s="12"/>
      <c r="I402" s="12"/>
      <c r="J402" s="12"/>
      <c r="K402" s="12"/>
      <c r="L402" s="12"/>
    </row>
    <row r="403" customFormat="false" ht="16.5" hidden="false" customHeight="true" outlineLevel="0" collapsed="false">
      <c r="A403" s="12"/>
      <c r="B403" s="20"/>
      <c r="C403" s="28"/>
      <c r="D403" s="29"/>
      <c r="E403" s="12"/>
      <c r="F403" s="44"/>
      <c r="G403" s="45"/>
      <c r="H403" s="12"/>
      <c r="I403" s="12"/>
      <c r="J403" s="12"/>
      <c r="K403" s="12"/>
      <c r="L403" s="12"/>
    </row>
    <row r="404" customFormat="false" ht="16.5" hidden="false" customHeight="true" outlineLevel="0" collapsed="false">
      <c r="A404" s="12"/>
      <c r="B404" s="20"/>
      <c r="C404" s="28"/>
      <c r="D404" s="29"/>
      <c r="E404" s="12"/>
      <c r="F404" s="44"/>
      <c r="G404" s="45"/>
      <c r="H404" s="12"/>
      <c r="I404" s="12"/>
      <c r="J404" s="12"/>
      <c r="K404" s="12"/>
      <c r="L404" s="12"/>
    </row>
    <row r="405" customFormat="false" ht="16.5" hidden="false" customHeight="true" outlineLevel="0" collapsed="false">
      <c r="A405" s="12"/>
      <c r="B405" s="20"/>
      <c r="C405" s="28"/>
      <c r="D405" s="29"/>
      <c r="E405" s="12"/>
      <c r="F405" s="44"/>
      <c r="G405" s="45"/>
      <c r="H405" s="12"/>
      <c r="I405" s="12"/>
      <c r="J405" s="12"/>
      <c r="K405" s="12"/>
      <c r="L405" s="12"/>
    </row>
    <row r="406" customFormat="false" ht="16.5" hidden="false" customHeight="true" outlineLevel="0" collapsed="false">
      <c r="A406" s="12"/>
      <c r="B406" s="20"/>
      <c r="C406" s="28"/>
      <c r="D406" s="29"/>
      <c r="E406" s="12"/>
      <c r="F406" s="44"/>
      <c r="G406" s="45"/>
      <c r="H406" s="12"/>
      <c r="I406" s="12"/>
      <c r="J406" s="12"/>
      <c r="K406" s="12"/>
      <c r="L406" s="12"/>
    </row>
    <row r="407" customFormat="false" ht="16.5" hidden="false" customHeight="true" outlineLevel="0" collapsed="false">
      <c r="A407" s="12"/>
      <c r="B407" s="20"/>
      <c r="C407" s="28"/>
      <c r="D407" s="29"/>
      <c r="E407" s="12"/>
      <c r="F407" s="44"/>
      <c r="G407" s="45"/>
      <c r="H407" s="12"/>
      <c r="I407" s="12"/>
      <c r="J407" s="12"/>
      <c r="K407" s="12"/>
      <c r="L407" s="12"/>
    </row>
    <row r="408" customFormat="false" ht="16.5" hidden="false" customHeight="true" outlineLevel="0" collapsed="false">
      <c r="A408" s="12"/>
      <c r="B408" s="20"/>
      <c r="C408" s="28"/>
      <c r="D408" s="29"/>
      <c r="E408" s="12"/>
      <c r="F408" s="44"/>
      <c r="G408" s="45"/>
      <c r="H408" s="12"/>
      <c r="I408" s="12"/>
      <c r="J408" s="12"/>
      <c r="K408" s="12"/>
      <c r="L408" s="12"/>
    </row>
    <row r="409" customFormat="false" ht="16.5" hidden="false" customHeight="true" outlineLevel="0" collapsed="false">
      <c r="A409" s="12"/>
      <c r="B409" s="20"/>
      <c r="C409" s="28"/>
      <c r="D409" s="29"/>
      <c r="E409" s="12"/>
      <c r="F409" s="44"/>
      <c r="G409" s="45"/>
      <c r="H409" s="12"/>
      <c r="I409" s="12"/>
      <c r="J409" s="12"/>
      <c r="K409" s="12"/>
      <c r="L409" s="12"/>
    </row>
    <row r="410" customFormat="false" ht="16.5" hidden="false" customHeight="true" outlineLevel="0" collapsed="false">
      <c r="A410" s="12"/>
      <c r="B410" s="20"/>
      <c r="C410" s="28"/>
      <c r="D410" s="29"/>
      <c r="E410" s="12"/>
      <c r="F410" s="44"/>
      <c r="G410" s="45"/>
      <c r="H410" s="12"/>
      <c r="I410" s="12"/>
      <c r="J410" s="12"/>
      <c r="K410" s="12"/>
      <c r="L410" s="12"/>
    </row>
    <row r="411" customFormat="false" ht="16.5" hidden="false" customHeight="true" outlineLevel="0" collapsed="false">
      <c r="A411" s="12"/>
      <c r="B411" s="20"/>
      <c r="C411" s="28"/>
      <c r="D411" s="29"/>
      <c r="E411" s="12"/>
      <c r="F411" s="44"/>
      <c r="G411" s="45"/>
      <c r="H411" s="12"/>
      <c r="I411" s="12"/>
      <c r="J411" s="12"/>
      <c r="K411" s="12"/>
      <c r="L411" s="12"/>
    </row>
    <row r="412" customFormat="false" ht="16.5" hidden="false" customHeight="true" outlineLevel="0" collapsed="false">
      <c r="A412" s="12"/>
      <c r="B412" s="20"/>
      <c r="C412" s="28"/>
      <c r="D412" s="29"/>
      <c r="E412" s="12"/>
      <c r="F412" s="44"/>
      <c r="G412" s="45"/>
      <c r="H412" s="12"/>
      <c r="I412" s="12"/>
      <c r="J412" s="12"/>
      <c r="K412" s="12"/>
      <c r="L412" s="12"/>
    </row>
    <row r="413" customFormat="false" ht="16.5" hidden="false" customHeight="true" outlineLevel="0" collapsed="false">
      <c r="A413" s="12"/>
      <c r="B413" s="20"/>
      <c r="C413" s="28"/>
      <c r="D413" s="29"/>
      <c r="E413" s="12"/>
      <c r="F413" s="44"/>
      <c r="G413" s="45"/>
      <c r="H413" s="12"/>
      <c r="I413" s="12"/>
      <c r="J413" s="12"/>
      <c r="K413" s="12"/>
      <c r="L413" s="12"/>
    </row>
    <row r="414" customFormat="false" ht="16.5" hidden="false" customHeight="true" outlineLevel="0" collapsed="false">
      <c r="A414" s="12"/>
      <c r="B414" s="20"/>
      <c r="C414" s="28"/>
      <c r="D414" s="29"/>
      <c r="E414" s="12"/>
      <c r="F414" s="44"/>
      <c r="G414" s="45"/>
      <c r="H414" s="12"/>
      <c r="I414" s="12"/>
      <c r="J414" s="12"/>
      <c r="K414" s="12"/>
      <c r="L414" s="12"/>
    </row>
    <row r="415" customFormat="false" ht="16.5" hidden="false" customHeight="true" outlineLevel="0" collapsed="false">
      <c r="A415" s="12"/>
      <c r="B415" s="20"/>
      <c r="C415" s="28"/>
      <c r="D415" s="29"/>
      <c r="E415" s="12"/>
      <c r="F415" s="44"/>
      <c r="G415" s="45"/>
      <c r="H415" s="12"/>
      <c r="I415" s="12"/>
      <c r="J415" s="12"/>
      <c r="K415" s="12"/>
      <c r="L415" s="12"/>
    </row>
    <row r="416" customFormat="false" ht="16.5" hidden="false" customHeight="true" outlineLevel="0" collapsed="false">
      <c r="A416" s="12"/>
      <c r="B416" s="20"/>
      <c r="C416" s="28"/>
      <c r="D416" s="29"/>
      <c r="E416" s="12"/>
      <c r="F416" s="44"/>
      <c r="G416" s="45"/>
      <c r="H416" s="12"/>
      <c r="I416" s="12"/>
      <c r="J416" s="12"/>
      <c r="K416" s="12"/>
      <c r="L416" s="12"/>
    </row>
    <row r="417" customFormat="false" ht="16.5" hidden="false" customHeight="true" outlineLevel="0" collapsed="false">
      <c r="A417" s="12"/>
      <c r="B417" s="20"/>
      <c r="C417" s="28"/>
      <c r="D417" s="29"/>
      <c r="E417" s="12"/>
      <c r="F417" s="44"/>
      <c r="G417" s="45"/>
      <c r="H417" s="12"/>
      <c r="I417" s="12"/>
      <c r="J417" s="12"/>
      <c r="K417" s="12"/>
      <c r="L417" s="12"/>
    </row>
    <row r="418" customFormat="false" ht="16.5" hidden="false" customHeight="true" outlineLevel="0" collapsed="false">
      <c r="A418" s="12"/>
      <c r="B418" s="20"/>
      <c r="C418" s="28"/>
      <c r="D418" s="29"/>
      <c r="E418" s="12"/>
      <c r="F418" s="44"/>
      <c r="G418" s="45"/>
      <c r="H418" s="12"/>
      <c r="I418" s="12"/>
      <c r="J418" s="12"/>
      <c r="K418" s="12"/>
      <c r="L418" s="12"/>
    </row>
    <row r="419" customFormat="false" ht="16.5" hidden="false" customHeight="true" outlineLevel="0" collapsed="false">
      <c r="A419" s="12"/>
      <c r="B419" s="20"/>
      <c r="C419" s="28"/>
      <c r="D419" s="29"/>
      <c r="E419" s="12"/>
      <c r="F419" s="44"/>
      <c r="G419" s="45"/>
      <c r="H419" s="12"/>
      <c r="I419" s="12"/>
      <c r="J419" s="12"/>
      <c r="K419" s="12"/>
      <c r="L419" s="12"/>
    </row>
    <row r="420" customFormat="false" ht="16.5" hidden="false" customHeight="true" outlineLevel="0" collapsed="false">
      <c r="A420" s="12"/>
      <c r="B420" s="20"/>
      <c r="C420" s="28"/>
      <c r="D420" s="29"/>
      <c r="E420" s="12"/>
      <c r="F420" s="44"/>
      <c r="G420" s="45"/>
      <c r="H420" s="12"/>
      <c r="I420" s="12"/>
      <c r="J420" s="12"/>
      <c r="K420" s="12"/>
      <c r="L420" s="12"/>
    </row>
    <row r="421" customFormat="false" ht="16.5" hidden="false" customHeight="true" outlineLevel="0" collapsed="false">
      <c r="A421" s="12"/>
      <c r="B421" s="20"/>
      <c r="C421" s="28"/>
      <c r="D421" s="29"/>
      <c r="E421" s="12"/>
      <c r="F421" s="44"/>
      <c r="G421" s="45"/>
      <c r="H421" s="12"/>
      <c r="I421" s="12"/>
      <c r="J421" s="12"/>
      <c r="K421" s="12"/>
      <c r="L421" s="12"/>
    </row>
    <row r="422" customFormat="false" ht="16.5" hidden="false" customHeight="true" outlineLevel="0" collapsed="false">
      <c r="A422" s="12"/>
      <c r="B422" s="20"/>
      <c r="C422" s="28"/>
      <c r="D422" s="29"/>
      <c r="E422" s="12"/>
      <c r="F422" s="44"/>
      <c r="G422" s="45"/>
      <c r="H422" s="12"/>
      <c r="I422" s="12"/>
      <c r="J422" s="12"/>
      <c r="K422" s="12"/>
      <c r="L422" s="12"/>
    </row>
    <row r="423" customFormat="false" ht="16.5" hidden="false" customHeight="true" outlineLevel="0" collapsed="false">
      <c r="A423" s="12"/>
      <c r="B423" s="20"/>
      <c r="C423" s="28"/>
      <c r="D423" s="29"/>
      <c r="E423" s="12"/>
      <c r="F423" s="44"/>
      <c r="G423" s="45"/>
      <c r="H423" s="12"/>
      <c r="I423" s="12"/>
      <c r="J423" s="12"/>
      <c r="K423" s="12"/>
      <c r="L423" s="12"/>
    </row>
    <row r="424" customFormat="false" ht="16.5" hidden="false" customHeight="true" outlineLevel="0" collapsed="false">
      <c r="A424" s="12"/>
      <c r="B424" s="20"/>
      <c r="C424" s="28"/>
      <c r="D424" s="29"/>
      <c r="E424" s="12"/>
      <c r="F424" s="44"/>
      <c r="G424" s="45"/>
      <c r="H424" s="12"/>
      <c r="I424" s="12"/>
      <c r="J424" s="12"/>
      <c r="K424" s="12"/>
      <c r="L424" s="12"/>
    </row>
    <row r="425" customFormat="false" ht="16.5" hidden="false" customHeight="true" outlineLevel="0" collapsed="false">
      <c r="A425" s="12"/>
      <c r="B425" s="20"/>
      <c r="C425" s="28"/>
      <c r="D425" s="29"/>
      <c r="E425" s="12"/>
      <c r="F425" s="44"/>
      <c r="G425" s="45"/>
      <c r="H425" s="12"/>
      <c r="I425" s="12"/>
      <c r="J425" s="12"/>
      <c r="K425" s="12"/>
      <c r="L425" s="12"/>
    </row>
    <row r="426" customFormat="false" ht="16.5" hidden="false" customHeight="true" outlineLevel="0" collapsed="false">
      <c r="A426" s="12"/>
      <c r="B426" s="20"/>
      <c r="C426" s="28"/>
      <c r="D426" s="29"/>
      <c r="E426" s="12"/>
      <c r="F426" s="44"/>
      <c r="G426" s="45"/>
      <c r="H426" s="12"/>
      <c r="I426" s="12"/>
      <c r="J426" s="12"/>
      <c r="K426" s="12"/>
      <c r="L426" s="12"/>
    </row>
    <row r="427" customFormat="false" ht="16.5" hidden="false" customHeight="true" outlineLevel="0" collapsed="false">
      <c r="A427" s="12"/>
      <c r="B427" s="20"/>
      <c r="C427" s="28"/>
      <c r="D427" s="29"/>
      <c r="E427" s="12"/>
      <c r="F427" s="44"/>
      <c r="G427" s="45"/>
      <c r="H427" s="12"/>
      <c r="I427" s="12"/>
      <c r="J427" s="12"/>
      <c r="K427" s="12"/>
      <c r="L427" s="12"/>
    </row>
    <row r="428" customFormat="false" ht="16.5" hidden="false" customHeight="true" outlineLevel="0" collapsed="false">
      <c r="A428" s="12"/>
      <c r="B428" s="20"/>
      <c r="C428" s="28"/>
      <c r="D428" s="29"/>
      <c r="E428" s="12"/>
      <c r="F428" s="44"/>
      <c r="G428" s="45"/>
      <c r="H428" s="12"/>
      <c r="I428" s="12"/>
      <c r="J428" s="12"/>
      <c r="K428" s="12"/>
      <c r="L428" s="12"/>
    </row>
    <row r="429" customFormat="false" ht="16.5" hidden="false" customHeight="true" outlineLevel="0" collapsed="false">
      <c r="A429" s="12"/>
      <c r="B429" s="20"/>
      <c r="C429" s="28"/>
      <c r="D429" s="29"/>
      <c r="E429" s="12"/>
      <c r="F429" s="44"/>
      <c r="G429" s="45"/>
      <c r="H429" s="12"/>
      <c r="I429" s="12"/>
      <c r="J429" s="12"/>
      <c r="K429" s="12"/>
      <c r="L429" s="12"/>
    </row>
    <row r="430" customFormat="false" ht="16.5" hidden="false" customHeight="true" outlineLevel="0" collapsed="false">
      <c r="A430" s="12"/>
      <c r="B430" s="20"/>
      <c r="C430" s="28"/>
      <c r="D430" s="29"/>
      <c r="E430" s="12"/>
      <c r="F430" s="44"/>
      <c r="G430" s="45"/>
      <c r="H430" s="12"/>
      <c r="I430" s="12"/>
      <c r="J430" s="12"/>
      <c r="K430" s="12"/>
      <c r="L430" s="12"/>
    </row>
    <row r="431" customFormat="false" ht="16.5" hidden="false" customHeight="true" outlineLevel="0" collapsed="false">
      <c r="A431" s="12"/>
      <c r="B431" s="20"/>
      <c r="C431" s="28"/>
      <c r="D431" s="29"/>
      <c r="E431" s="12"/>
      <c r="F431" s="44"/>
      <c r="G431" s="45"/>
      <c r="H431" s="12"/>
      <c r="I431" s="12"/>
      <c r="J431" s="12"/>
      <c r="K431" s="12"/>
      <c r="L431" s="12"/>
    </row>
    <row r="432" customFormat="false" ht="16.5" hidden="false" customHeight="true" outlineLevel="0" collapsed="false">
      <c r="A432" s="12"/>
      <c r="B432" s="20"/>
      <c r="C432" s="28"/>
      <c r="D432" s="29"/>
      <c r="E432" s="12"/>
      <c r="F432" s="44"/>
      <c r="G432" s="45"/>
      <c r="H432" s="12"/>
      <c r="I432" s="12"/>
      <c r="J432" s="12"/>
      <c r="K432" s="12"/>
      <c r="L432" s="12"/>
    </row>
    <row r="433" customFormat="false" ht="16.5" hidden="false" customHeight="true" outlineLevel="0" collapsed="false">
      <c r="A433" s="12"/>
      <c r="B433" s="20"/>
      <c r="C433" s="28"/>
      <c r="D433" s="29"/>
      <c r="E433" s="12"/>
      <c r="F433" s="44"/>
      <c r="G433" s="45"/>
      <c r="H433" s="12"/>
      <c r="I433" s="12"/>
      <c r="J433" s="12"/>
      <c r="K433" s="12"/>
      <c r="L433" s="12"/>
    </row>
    <row r="434" customFormat="false" ht="16.5" hidden="false" customHeight="true" outlineLevel="0" collapsed="false">
      <c r="A434" s="12"/>
      <c r="B434" s="20"/>
      <c r="C434" s="28"/>
      <c r="D434" s="29"/>
      <c r="E434" s="12"/>
      <c r="F434" s="44"/>
      <c r="G434" s="45"/>
      <c r="H434" s="12"/>
      <c r="I434" s="12"/>
      <c r="J434" s="12"/>
      <c r="K434" s="12"/>
      <c r="L434" s="12"/>
    </row>
    <row r="435" customFormat="false" ht="16.5" hidden="false" customHeight="true" outlineLevel="0" collapsed="false">
      <c r="A435" s="12"/>
      <c r="B435" s="20"/>
      <c r="C435" s="28"/>
      <c r="D435" s="29"/>
      <c r="E435" s="12"/>
      <c r="F435" s="44"/>
      <c r="G435" s="45"/>
      <c r="H435" s="12"/>
      <c r="I435" s="12"/>
      <c r="J435" s="12"/>
      <c r="K435" s="12"/>
      <c r="L435" s="12"/>
    </row>
    <row r="436" customFormat="false" ht="16.5" hidden="false" customHeight="true" outlineLevel="0" collapsed="false">
      <c r="A436" s="12"/>
      <c r="B436" s="20"/>
      <c r="C436" s="28"/>
      <c r="D436" s="29"/>
      <c r="E436" s="12"/>
      <c r="F436" s="44"/>
      <c r="G436" s="45"/>
      <c r="H436" s="12"/>
      <c r="I436" s="12"/>
      <c r="J436" s="12"/>
      <c r="K436" s="12"/>
      <c r="L436" s="12"/>
    </row>
    <row r="437" customFormat="false" ht="16.5" hidden="false" customHeight="true" outlineLevel="0" collapsed="false">
      <c r="A437" s="12"/>
      <c r="B437" s="20"/>
      <c r="C437" s="28"/>
      <c r="D437" s="29"/>
      <c r="E437" s="12"/>
      <c r="F437" s="44"/>
      <c r="G437" s="45"/>
      <c r="H437" s="12"/>
      <c r="I437" s="12"/>
      <c r="J437" s="12"/>
      <c r="K437" s="12"/>
      <c r="L437" s="12"/>
    </row>
    <row r="438" customFormat="false" ht="16.5" hidden="false" customHeight="true" outlineLevel="0" collapsed="false">
      <c r="A438" s="12"/>
      <c r="B438" s="20"/>
      <c r="C438" s="28"/>
      <c r="D438" s="29"/>
      <c r="E438" s="12"/>
      <c r="F438" s="44"/>
      <c r="G438" s="45"/>
      <c r="H438" s="12"/>
      <c r="I438" s="12"/>
      <c r="J438" s="12"/>
      <c r="K438" s="12"/>
      <c r="L438" s="12"/>
    </row>
    <row r="439" customFormat="false" ht="16.5" hidden="false" customHeight="true" outlineLevel="0" collapsed="false">
      <c r="A439" s="12"/>
      <c r="B439" s="20"/>
      <c r="C439" s="28"/>
      <c r="D439" s="29"/>
      <c r="E439" s="12"/>
      <c r="F439" s="44"/>
      <c r="G439" s="45"/>
      <c r="H439" s="12"/>
      <c r="I439" s="12"/>
      <c r="J439" s="12"/>
      <c r="K439" s="12"/>
      <c r="L439" s="12"/>
    </row>
    <row r="440" customFormat="false" ht="16.5" hidden="false" customHeight="true" outlineLevel="0" collapsed="false">
      <c r="A440" s="12"/>
      <c r="B440" s="20"/>
      <c r="C440" s="28"/>
      <c r="D440" s="29"/>
      <c r="E440" s="12"/>
      <c r="F440" s="44"/>
      <c r="G440" s="45"/>
      <c r="H440" s="12"/>
      <c r="I440" s="12"/>
      <c r="J440" s="12"/>
      <c r="K440" s="12"/>
      <c r="L440" s="12"/>
    </row>
    <row r="441" customFormat="false" ht="16.5" hidden="false" customHeight="true" outlineLevel="0" collapsed="false">
      <c r="A441" s="12"/>
      <c r="B441" s="20"/>
      <c r="C441" s="28"/>
      <c r="D441" s="29"/>
      <c r="E441" s="12"/>
      <c r="F441" s="44"/>
      <c r="G441" s="45"/>
      <c r="H441" s="12"/>
      <c r="I441" s="12"/>
      <c r="J441" s="12"/>
      <c r="K441" s="12"/>
      <c r="L441" s="12"/>
    </row>
    <row r="442" customFormat="false" ht="16.5" hidden="false" customHeight="true" outlineLevel="0" collapsed="false">
      <c r="A442" s="12"/>
      <c r="B442" s="20"/>
      <c r="C442" s="28"/>
      <c r="D442" s="29"/>
      <c r="E442" s="12"/>
      <c r="F442" s="44"/>
      <c r="G442" s="45"/>
      <c r="H442" s="12"/>
      <c r="I442" s="12"/>
      <c r="J442" s="12"/>
      <c r="K442" s="12"/>
      <c r="L442" s="12"/>
    </row>
    <row r="443" customFormat="false" ht="16.5" hidden="false" customHeight="true" outlineLevel="0" collapsed="false">
      <c r="A443" s="12"/>
      <c r="B443" s="20"/>
      <c r="C443" s="28"/>
      <c r="D443" s="29"/>
      <c r="E443" s="12"/>
      <c r="F443" s="44"/>
      <c r="G443" s="45"/>
      <c r="H443" s="12"/>
      <c r="I443" s="12"/>
      <c r="J443" s="12"/>
      <c r="K443" s="12"/>
      <c r="L443" s="12"/>
    </row>
    <row r="444" customFormat="false" ht="16.5" hidden="false" customHeight="true" outlineLevel="0" collapsed="false">
      <c r="A444" s="12"/>
      <c r="B444" s="20"/>
      <c r="C444" s="28"/>
      <c r="D444" s="29"/>
      <c r="E444" s="12"/>
      <c r="F444" s="44"/>
      <c r="G444" s="45"/>
      <c r="H444" s="12"/>
      <c r="I444" s="12"/>
      <c r="J444" s="12"/>
      <c r="K444" s="12"/>
      <c r="L444" s="12"/>
    </row>
    <row r="445" customFormat="false" ht="16.5" hidden="false" customHeight="true" outlineLevel="0" collapsed="false">
      <c r="A445" s="12"/>
      <c r="B445" s="20"/>
      <c r="C445" s="28"/>
      <c r="D445" s="29"/>
      <c r="E445" s="12"/>
      <c r="F445" s="44"/>
      <c r="G445" s="45"/>
      <c r="H445" s="12"/>
      <c r="I445" s="12"/>
      <c r="J445" s="12"/>
      <c r="K445" s="12"/>
      <c r="L445" s="12"/>
    </row>
    <row r="446" customFormat="false" ht="16.5" hidden="false" customHeight="true" outlineLevel="0" collapsed="false">
      <c r="A446" s="12"/>
      <c r="B446" s="20"/>
      <c r="C446" s="28"/>
      <c r="D446" s="29"/>
      <c r="E446" s="12"/>
      <c r="F446" s="44"/>
      <c r="G446" s="45"/>
      <c r="H446" s="12"/>
      <c r="I446" s="12"/>
      <c r="J446" s="12"/>
      <c r="K446" s="12"/>
      <c r="L446" s="12"/>
    </row>
    <row r="447" customFormat="false" ht="16.5" hidden="false" customHeight="true" outlineLevel="0" collapsed="false">
      <c r="A447" s="12"/>
      <c r="B447" s="20"/>
      <c r="C447" s="28"/>
      <c r="D447" s="29"/>
      <c r="E447" s="12"/>
      <c r="F447" s="44"/>
      <c r="G447" s="45"/>
      <c r="H447" s="12"/>
      <c r="I447" s="12"/>
      <c r="J447" s="12"/>
      <c r="K447" s="12"/>
      <c r="L447" s="12"/>
    </row>
    <row r="448" customFormat="false" ht="16.5" hidden="false" customHeight="true" outlineLevel="0" collapsed="false">
      <c r="A448" s="12"/>
      <c r="B448" s="20"/>
      <c r="C448" s="28"/>
      <c r="D448" s="29"/>
      <c r="E448" s="12"/>
      <c r="F448" s="44"/>
      <c r="G448" s="45"/>
      <c r="H448" s="12"/>
      <c r="I448" s="12"/>
      <c r="J448" s="12"/>
      <c r="K448" s="12"/>
      <c r="L448" s="12"/>
    </row>
    <row r="449" customFormat="false" ht="16.5" hidden="false" customHeight="true" outlineLevel="0" collapsed="false">
      <c r="A449" s="12"/>
      <c r="B449" s="20"/>
      <c r="C449" s="28"/>
      <c r="D449" s="29"/>
      <c r="E449" s="12"/>
      <c r="F449" s="44"/>
      <c r="G449" s="45"/>
      <c r="H449" s="12"/>
      <c r="I449" s="12"/>
      <c r="J449" s="12"/>
      <c r="K449" s="12"/>
      <c r="L449" s="12"/>
    </row>
    <row r="450" customFormat="false" ht="16.5" hidden="false" customHeight="true" outlineLevel="0" collapsed="false">
      <c r="A450" s="12"/>
      <c r="B450" s="20"/>
      <c r="C450" s="28"/>
      <c r="D450" s="29"/>
      <c r="E450" s="12"/>
      <c r="F450" s="44"/>
      <c r="G450" s="45"/>
      <c r="H450" s="12"/>
      <c r="I450" s="12"/>
      <c r="J450" s="12"/>
      <c r="K450" s="12"/>
      <c r="L450" s="12"/>
    </row>
    <row r="451" customFormat="false" ht="16.5" hidden="false" customHeight="true" outlineLevel="0" collapsed="false">
      <c r="A451" s="12"/>
      <c r="B451" s="20"/>
      <c r="C451" s="28"/>
      <c r="D451" s="29"/>
      <c r="E451" s="12"/>
      <c r="F451" s="44"/>
      <c r="G451" s="45"/>
      <c r="H451" s="12"/>
      <c r="I451" s="12"/>
      <c r="J451" s="12"/>
      <c r="K451" s="12"/>
      <c r="L451" s="12"/>
    </row>
    <row r="452" customFormat="false" ht="16.5" hidden="false" customHeight="true" outlineLevel="0" collapsed="false">
      <c r="A452" s="12"/>
      <c r="B452" s="20"/>
      <c r="C452" s="28"/>
      <c r="D452" s="29"/>
      <c r="E452" s="12"/>
      <c r="F452" s="44"/>
      <c r="G452" s="45"/>
      <c r="H452" s="12"/>
      <c r="I452" s="12"/>
      <c r="J452" s="12"/>
      <c r="K452" s="12"/>
      <c r="L452" s="12"/>
    </row>
    <row r="453" customFormat="false" ht="16.5" hidden="false" customHeight="true" outlineLevel="0" collapsed="false">
      <c r="A453" s="12"/>
      <c r="B453" s="20"/>
      <c r="C453" s="28"/>
      <c r="D453" s="29"/>
      <c r="E453" s="12"/>
      <c r="F453" s="44"/>
      <c r="G453" s="45"/>
      <c r="H453" s="12"/>
      <c r="I453" s="12"/>
      <c r="J453" s="12"/>
      <c r="K453" s="12"/>
      <c r="L453" s="12"/>
    </row>
    <row r="454" customFormat="false" ht="16.5" hidden="false" customHeight="true" outlineLevel="0" collapsed="false">
      <c r="A454" s="12"/>
      <c r="B454" s="20"/>
      <c r="C454" s="28"/>
      <c r="D454" s="29"/>
      <c r="E454" s="12"/>
      <c r="F454" s="44"/>
      <c r="G454" s="45"/>
      <c r="H454" s="12"/>
      <c r="I454" s="12"/>
      <c r="J454" s="12"/>
      <c r="K454" s="12"/>
      <c r="L454" s="12"/>
    </row>
    <row r="455" customFormat="false" ht="16.5" hidden="false" customHeight="true" outlineLevel="0" collapsed="false">
      <c r="A455" s="12"/>
      <c r="B455" s="20"/>
      <c r="C455" s="28"/>
      <c r="D455" s="29"/>
      <c r="E455" s="12"/>
      <c r="F455" s="44"/>
      <c r="G455" s="45"/>
      <c r="H455" s="12"/>
      <c r="I455" s="12"/>
      <c r="J455" s="12"/>
      <c r="K455" s="12"/>
      <c r="L455" s="12"/>
    </row>
    <row r="456" customFormat="false" ht="16.5" hidden="false" customHeight="true" outlineLevel="0" collapsed="false">
      <c r="A456" s="12"/>
      <c r="B456" s="20"/>
      <c r="C456" s="28"/>
      <c r="D456" s="29"/>
      <c r="E456" s="12"/>
      <c r="F456" s="44"/>
      <c r="G456" s="45"/>
      <c r="H456" s="12"/>
      <c r="I456" s="12"/>
      <c r="J456" s="12"/>
      <c r="K456" s="12"/>
      <c r="L456" s="12"/>
    </row>
    <row r="457" customFormat="false" ht="16.5" hidden="false" customHeight="true" outlineLevel="0" collapsed="false">
      <c r="A457" s="12"/>
      <c r="B457" s="20"/>
      <c r="C457" s="28"/>
      <c r="D457" s="29"/>
      <c r="E457" s="12"/>
      <c r="F457" s="44"/>
      <c r="G457" s="45"/>
      <c r="H457" s="12"/>
      <c r="I457" s="12"/>
      <c r="J457" s="12"/>
      <c r="K457" s="12"/>
      <c r="L457" s="12"/>
    </row>
    <row r="458" customFormat="false" ht="16.5" hidden="false" customHeight="true" outlineLevel="0" collapsed="false">
      <c r="A458" s="12"/>
      <c r="B458" s="20"/>
      <c r="C458" s="28"/>
      <c r="D458" s="29"/>
      <c r="E458" s="12"/>
      <c r="F458" s="44"/>
      <c r="G458" s="45"/>
      <c r="H458" s="12"/>
      <c r="I458" s="12"/>
      <c r="J458" s="12"/>
      <c r="K458" s="12"/>
      <c r="L458" s="12"/>
    </row>
    <row r="459" customFormat="false" ht="16.5" hidden="false" customHeight="true" outlineLevel="0" collapsed="false">
      <c r="A459" s="12"/>
      <c r="B459" s="20"/>
      <c r="C459" s="28"/>
      <c r="D459" s="29"/>
      <c r="E459" s="12"/>
      <c r="F459" s="44"/>
      <c r="G459" s="45"/>
      <c r="H459" s="12"/>
      <c r="I459" s="12"/>
      <c r="J459" s="12"/>
      <c r="K459" s="12"/>
      <c r="L459" s="12"/>
    </row>
    <row r="460" customFormat="false" ht="16.5" hidden="false" customHeight="true" outlineLevel="0" collapsed="false">
      <c r="A460" s="12"/>
      <c r="B460" s="20"/>
      <c r="C460" s="28"/>
      <c r="D460" s="29"/>
      <c r="E460" s="12"/>
      <c r="F460" s="44"/>
      <c r="G460" s="45"/>
      <c r="H460" s="12"/>
      <c r="I460" s="12"/>
      <c r="J460" s="12"/>
      <c r="K460" s="12"/>
      <c r="L460" s="12"/>
    </row>
    <row r="461" customFormat="false" ht="16.5" hidden="false" customHeight="true" outlineLevel="0" collapsed="false">
      <c r="A461" s="12"/>
      <c r="B461" s="20"/>
      <c r="C461" s="28"/>
      <c r="D461" s="29"/>
      <c r="E461" s="12"/>
      <c r="F461" s="44"/>
      <c r="G461" s="45"/>
      <c r="H461" s="12"/>
      <c r="I461" s="12"/>
      <c r="J461" s="12"/>
      <c r="K461" s="12"/>
      <c r="L461" s="12"/>
    </row>
    <row r="462" customFormat="false" ht="16.5" hidden="false" customHeight="true" outlineLevel="0" collapsed="false">
      <c r="A462" s="12"/>
      <c r="B462" s="20"/>
      <c r="C462" s="28"/>
      <c r="D462" s="29"/>
      <c r="E462" s="12"/>
      <c r="F462" s="44"/>
      <c r="G462" s="45"/>
      <c r="H462" s="12"/>
      <c r="I462" s="12"/>
      <c r="J462" s="12"/>
      <c r="K462" s="12"/>
      <c r="L462" s="12"/>
    </row>
    <row r="463" customFormat="false" ht="16.5" hidden="false" customHeight="true" outlineLevel="0" collapsed="false">
      <c r="A463" s="12"/>
      <c r="B463" s="20"/>
      <c r="C463" s="28"/>
      <c r="D463" s="29"/>
      <c r="E463" s="12"/>
      <c r="F463" s="44"/>
      <c r="G463" s="45"/>
      <c r="H463" s="12"/>
      <c r="I463" s="12"/>
      <c r="J463" s="12"/>
      <c r="K463" s="12"/>
      <c r="L463" s="12"/>
    </row>
    <row r="464" customFormat="false" ht="16.5" hidden="false" customHeight="true" outlineLevel="0" collapsed="false">
      <c r="A464" s="12"/>
      <c r="B464" s="20"/>
      <c r="C464" s="28"/>
      <c r="D464" s="29"/>
      <c r="E464" s="12"/>
      <c r="F464" s="44"/>
      <c r="G464" s="45"/>
      <c r="H464" s="12"/>
      <c r="I464" s="12"/>
      <c r="J464" s="12"/>
      <c r="K464" s="12"/>
      <c r="L464" s="12"/>
    </row>
    <row r="465" customFormat="false" ht="16.5" hidden="false" customHeight="true" outlineLevel="0" collapsed="false">
      <c r="A465" s="12"/>
      <c r="B465" s="20"/>
      <c r="C465" s="28"/>
      <c r="D465" s="29"/>
      <c r="E465" s="12"/>
      <c r="F465" s="44"/>
      <c r="G465" s="45"/>
      <c r="H465" s="12"/>
      <c r="I465" s="12"/>
      <c r="J465" s="12"/>
      <c r="K465" s="12"/>
      <c r="L465" s="12"/>
    </row>
    <row r="466" customFormat="false" ht="16.5" hidden="false" customHeight="true" outlineLevel="0" collapsed="false">
      <c r="A466" s="12"/>
      <c r="B466" s="20"/>
      <c r="C466" s="28"/>
      <c r="D466" s="29"/>
      <c r="E466" s="12"/>
      <c r="F466" s="44"/>
      <c r="G466" s="45"/>
      <c r="H466" s="12"/>
      <c r="I466" s="12"/>
      <c r="J466" s="12"/>
      <c r="K466" s="12"/>
      <c r="L466" s="12"/>
    </row>
    <row r="467" customFormat="false" ht="16.5" hidden="false" customHeight="true" outlineLevel="0" collapsed="false">
      <c r="A467" s="12"/>
      <c r="B467" s="20"/>
      <c r="C467" s="28"/>
      <c r="D467" s="29"/>
      <c r="E467" s="12"/>
      <c r="F467" s="44"/>
      <c r="G467" s="45"/>
      <c r="H467" s="12"/>
      <c r="I467" s="12"/>
      <c r="J467" s="12"/>
      <c r="K467" s="12"/>
      <c r="L467" s="12"/>
    </row>
    <row r="468" customFormat="false" ht="16.5" hidden="false" customHeight="true" outlineLevel="0" collapsed="false">
      <c r="A468" s="12"/>
      <c r="B468" s="20"/>
      <c r="C468" s="28"/>
      <c r="D468" s="29"/>
      <c r="E468" s="12"/>
      <c r="F468" s="44"/>
      <c r="G468" s="45"/>
      <c r="H468" s="12"/>
      <c r="I468" s="12"/>
      <c r="J468" s="12"/>
      <c r="K468" s="12"/>
      <c r="L468" s="12"/>
    </row>
    <row r="469" customFormat="false" ht="16.5" hidden="false" customHeight="true" outlineLevel="0" collapsed="false">
      <c r="A469" s="12"/>
      <c r="B469" s="20"/>
      <c r="C469" s="28"/>
      <c r="D469" s="29"/>
      <c r="E469" s="12"/>
      <c r="F469" s="44"/>
      <c r="G469" s="45"/>
      <c r="H469" s="12"/>
      <c r="I469" s="12"/>
      <c r="J469" s="12"/>
      <c r="K469" s="12"/>
      <c r="L469" s="12"/>
    </row>
    <row r="470" customFormat="false" ht="16.5" hidden="false" customHeight="true" outlineLevel="0" collapsed="false">
      <c r="A470" s="12"/>
      <c r="B470" s="20"/>
      <c r="C470" s="28"/>
      <c r="D470" s="29"/>
      <c r="E470" s="12"/>
      <c r="F470" s="44"/>
      <c r="G470" s="45"/>
      <c r="H470" s="12"/>
      <c r="I470" s="12"/>
      <c r="J470" s="12"/>
      <c r="K470" s="12"/>
      <c r="L470" s="12"/>
    </row>
    <row r="471" customFormat="false" ht="16.5" hidden="false" customHeight="true" outlineLevel="0" collapsed="false">
      <c r="A471" s="12"/>
      <c r="B471" s="20"/>
      <c r="C471" s="28"/>
      <c r="D471" s="29"/>
      <c r="E471" s="12"/>
      <c r="F471" s="44"/>
      <c r="G471" s="45"/>
      <c r="H471" s="12"/>
      <c r="I471" s="12"/>
      <c r="J471" s="12"/>
      <c r="K471" s="12"/>
      <c r="L471" s="12"/>
    </row>
    <row r="472" customFormat="false" ht="16.5" hidden="false" customHeight="true" outlineLevel="0" collapsed="false">
      <c r="A472" s="12"/>
      <c r="B472" s="20"/>
      <c r="C472" s="28"/>
      <c r="D472" s="29"/>
      <c r="E472" s="12"/>
      <c r="F472" s="44"/>
      <c r="G472" s="45"/>
      <c r="H472" s="12"/>
      <c r="I472" s="12"/>
      <c r="J472" s="12"/>
      <c r="K472" s="12"/>
      <c r="L472" s="12"/>
    </row>
    <row r="473" customFormat="false" ht="16.5" hidden="false" customHeight="true" outlineLevel="0" collapsed="false">
      <c r="A473" s="12"/>
      <c r="B473" s="20"/>
      <c r="C473" s="28"/>
      <c r="D473" s="29"/>
      <c r="E473" s="12"/>
      <c r="F473" s="44"/>
      <c r="G473" s="45"/>
      <c r="H473" s="12"/>
      <c r="I473" s="12"/>
      <c r="J473" s="12"/>
      <c r="K473" s="12"/>
      <c r="L473" s="12"/>
    </row>
    <row r="474" customFormat="false" ht="16.5" hidden="false" customHeight="true" outlineLevel="0" collapsed="false">
      <c r="A474" s="12"/>
      <c r="B474" s="20"/>
      <c r="C474" s="28"/>
      <c r="D474" s="29"/>
      <c r="E474" s="12"/>
      <c r="F474" s="44"/>
      <c r="G474" s="45"/>
      <c r="H474" s="12"/>
      <c r="I474" s="12"/>
      <c r="J474" s="12"/>
      <c r="K474" s="12"/>
      <c r="L474" s="12"/>
    </row>
    <row r="475" customFormat="false" ht="16.5" hidden="false" customHeight="true" outlineLevel="0" collapsed="false">
      <c r="A475" s="12"/>
      <c r="B475" s="20"/>
      <c r="C475" s="28"/>
      <c r="D475" s="29"/>
      <c r="E475" s="12"/>
      <c r="F475" s="44"/>
      <c r="G475" s="45"/>
      <c r="H475" s="12"/>
      <c r="I475" s="12"/>
      <c r="J475" s="12"/>
      <c r="K475" s="12"/>
      <c r="L475" s="12"/>
    </row>
    <row r="476" customFormat="false" ht="16.5" hidden="false" customHeight="true" outlineLevel="0" collapsed="false">
      <c r="A476" s="12"/>
      <c r="B476" s="20"/>
      <c r="C476" s="28"/>
      <c r="D476" s="29"/>
      <c r="E476" s="12"/>
      <c r="F476" s="44"/>
      <c r="G476" s="45"/>
      <c r="H476" s="12"/>
      <c r="I476" s="12"/>
      <c r="J476" s="12"/>
      <c r="K476" s="12"/>
      <c r="L476" s="12"/>
    </row>
    <row r="477" customFormat="false" ht="16.5" hidden="false" customHeight="true" outlineLevel="0" collapsed="false">
      <c r="A477" s="12"/>
      <c r="B477" s="20"/>
      <c r="C477" s="28"/>
      <c r="D477" s="29"/>
      <c r="E477" s="12"/>
      <c r="F477" s="44"/>
      <c r="G477" s="45"/>
      <c r="H477" s="12"/>
      <c r="I477" s="12"/>
      <c r="J477" s="12"/>
      <c r="K477" s="12"/>
      <c r="L477" s="12"/>
    </row>
    <row r="478" customFormat="false" ht="16.5" hidden="false" customHeight="true" outlineLevel="0" collapsed="false">
      <c r="A478" s="12"/>
      <c r="B478" s="20"/>
      <c r="C478" s="28"/>
      <c r="D478" s="29"/>
      <c r="E478" s="12"/>
      <c r="F478" s="44"/>
      <c r="G478" s="45"/>
      <c r="H478" s="12"/>
      <c r="I478" s="12"/>
      <c r="J478" s="12"/>
      <c r="K478" s="12"/>
      <c r="L478" s="12"/>
    </row>
    <row r="479" customFormat="false" ht="16.5" hidden="false" customHeight="true" outlineLevel="0" collapsed="false">
      <c r="A479" s="12"/>
      <c r="B479" s="20"/>
      <c r="C479" s="28"/>
      <c r="D479" s="29"/>
      <c r="E479" s="12"/>
      <c r="F479" s="44"/>
      <c r="G479" s="45"/>
      <c r="H479" s="12"/>
      <c r="I479" s="12"/>
      <c r="J479" s="12"/>
      <c r="K479" s="12"/>
      <c r="L479" s="12"/>
    </row>
    <row r="480" customFormat="false" ht="16.5" hidden="false" customHeight="true" outlineLevel="0" collapsed="false">
      <c r="A480" s="12"/>
      <c r="B480" s="20"/>
      <c r="C480" s="28"/>
      <c r="D480" s="29"/>
      <c r="E480" s="12"/>
      <c r="F480" s="44"/>
      <c r="G480" s="45"/>
      <c r="H480" s="12"/>
      <c r="I480" s="12"/>
      <c r="J480" s="12"/>
      <c r="K480" s="12"/>
      <c r="L480" s="12"/>
    </row>
    <row r="481" customFormat="false" ht="16.5" hidden="false" customHeight="true" outlineLevel="0" collapsed="false">
      <c r="A481" s="12"/>
      <c r="B481" s="20"/>
      <c r="C481" s="28"/>
      <c r="D481" s="29"/>
      <c r="E481" s="12"/>
      <c r="F481" s="44"/>
      <c r="G481" s="45"/>
      <c r="H481" s="12"/>
      <c r="I481" s="12"/>
      <c r="J481" s="12"/>
      <c r="K481" s="12"/>
      <c r="L481" s="12"/>
    </row>
    <row r="482" customFormat="false" ht="16.5" hidden="false" customHeight="true" outlineLevel="0" collapsed="false">
      <c r="A482" s="12"/>
      <c r="B482" s="20"/>
      <c r="C482" s="28"/>
      <c r="D482" s="29"/>
      <c r="E482" s="12"/>
      <c r="F482" s="44"/>
      <c r="G482" s="45"/>
      <c r="H482" s="12"/>
      <c r="I482" s="12"/>
      <c r="J482" s="12"/>
      <c r="K482" s="12"/>
      <c r="L482" s="12"/>
    </row>
    <row r="483" customFormat="false" ht="16.5" hidden="false" customHeight="true" outlineLevel="0" collapsed="false">
      <c r="A483" s="12"/>
      <c r="B483" s="20"/>
      <c r="C483" s="28"/>
      <c r="D483" s="29"/>
      <c r="E483" s="12"/>
      <c r="F483" s="44"/>
      <c r="G483" s="45"/>
      <c r="H483" s="12"/>
      <c r="I483" s="12"/>
      <c r="J483" s="12"/>
      <c r="K483" s="12"/>
      <c r="L483" s="12"/>
    </row>
    <row r="484" customFormat="false" ht="16.5" hidden="false" customHeight="true" outlineLevel="0" collapsed="false">
      <c r="A484" s="12"/>
      <c r="B484" s="20"/>
      <c r="C484" s="28"/>
      <c r="D484" s="29"/>
      <c r="E484" s="12"/>
      <c r="F484" s="44"/>
      <c r="G484" s="45"/>
      <c r="H484" s="12"/>
      <c r="I484" s="12"/>
      <c r="J484" s="12"/>
      <c r="K484" s="12"/>
      <c r="L484" s="12"/>
    </row>
    <row r="485" customFormat="false" ht="16.5" hidden="false" customHeight="true" outlineLevel="0" collapsed="false">
      <c r="A485" s="12"/>
      <c r="B485" s="20"/>
      <c r="C485" s="28"/>
      <c r="D485" s="29"/>
      <c r="E485" s="12"/>
      <c r="F485" s="44"/>
      <c r="G485" s="45"/>
      <c r="H485" s="12"/>
      <c r="I485" s="12"/>
      <c r="J485" s="12"/>
      <c r="K485" s="12"/>
      <c r="L485" s="12"/>
    </row>
    <row r="486" customFormat="false" ht="16.5" hidden="false" customHeight="true" outlineLevel="0" collapsed="false">
      <c r="A486" s="12"/>
      <c r="B486" s="20"/>
      <c r="C486" s="28"/>
      <c r="D486" s="29"/>
      <c r="E486" s="12"/>
      <c r="F486" s="44"/>
      <c r="G486" s="45"/>
      <c r="H486" s="12"/>
      <c r="I486" s="12"/>
      <c r="J486" s="12"/>
      <c r="K486" s="12"/>
      <c r="L486" s="12"/>
    </row>
    <row r="487" customFormat="false" ht="16.5" hidden="false" customHeight="true" outlineLevel="0" collapsed="false">
      <c r="A487" s="12"/>
      <c r="B487" s="20"/>
      <c r="C487" s="28"/>
      <c r="D487" s="29"/>
      <c r="E487" s="12"/>
      <c r="F487" s="44"/>
      <c r="G487" s="45"/>
      <c r="H487" s="12"/>
      <c r="I487" s="12"/>
      <c r="J487" s="12"/>
      <c r="K487" s="12"/>
      <c r="L487" s="12"/>
    </row>
    <row r="488" customFormat="false" ht="16.5" hidden="false" customHeight="true" outlineLevel="0" collapsed="false">
      <c r="A488" s="12"/>
      <c r="B488" s="20"/>
      <c r="C488" s="28"/>
      <c r="D488" s="29"/>
      <c r="E488" s="12"/>
      <c r="F488" s="44"/>
      <c r="G488" s="45"/>
      <c r="H488" s="12"/>
      <c r="I488" s="12"/>
      <c r="J488" s="12"/>
      <c r="K488" s="12"/>
      <c r="L488" s="12"/>
    </row>
    <row r="489" customFormat="false" ht="16.5" hidden="false" customHeight="true" outlineLevel="0" collapsed="false">
      <c r="A489" s="12"/>
      <c r="B489" s="20"/>
      <c r="C489" s="28"/>
      <c r="D489" s="29"/>
      <c r="E489" s="12"/>
      <c r="F489" s="44"/>
      <c r="G489" s="45"/>
      <c r="H489" s="12"/>
      <c r="I489" s="12"/>
      <c r="J489" s="12"/>
      <c r="K489" s="12"/>
      <c r="L489" s="12"/>
    </row>
    <row r="490" customFormat="false" ht="16.5" hidden="false" customHeight="true" outlineLevel="0" collapsed="false">
      <c r="A490" s="12"/>
      <c r="B490" s="20"/>
      <c r="C490" s="28"/>
      <c r="D490" s="29"/>
      <c r="E490" s="12"/>
      <c r="F490" s="44"/>
      <c r="G490" s="45"/>
      <c r="H490" s="12"/>
      <c r="I490" s="12"/>
      <c r="J490" s="12"/>
      <c r="K490" s="12"/>
      <c r="L490" s="12"/>
    </row>
    <row r="491" customFormat="false" ht="16.5" hidden="false" customHeight="true" outlineLevel="0" collapsed="false">
      <c r="A491" s="12"/>
      <c r="B491" s="20"/>
      <c r="C491" s="28"/>
      <c r="D491" s="29"/>
      <c r="E491" s="12"/>
      <c r="F491" s="44"/>
      <c r="G491" s="45"/>
      <c r="H491" s="12"/>
      <c r="I491" s="12"/>
      <c r="J491" s="12"/>
      <c r="K491" s="12"/>
      <c r="L491" s="12"/>
    </row>
    <row r="492" customFormat="false" ht="16.5" hidden="false" customHeight="true" outlineLevel="0" collapsed="false">
      <c r="A492" s="12"/>
      <c r="B492" s="20"/>
      <c r="C492" s="28"/>
      <c r="D492" s="29"/>
      <c r="E492" s="12"/>
      <c r="F492" s="44"/>
      <c r="G492" s="45"/>
      <c r="H492" s="12"/>
      <c r="I492" s="12"/>
      <c r="J492" s="12"/>
      <c r="K492" s="12"/>
      <c r="L492" s="12"/>
    </row>
    <row r="493" customFormat="false" ht="16.5" hidden="false" customHeight="true" outlineLevel="0" collapsed="false">
      <c r="A493" s="12"/>
      <c r="B493" s="20"/>
      <c r="C493" s="28"/>
      <c r="D493" s="29"/>
      <c r="E493" s="12"/>
      <c r="F493" s="44"/>
      <c r="G493" s="45"/>
      <c r="H493" s="12"/>
      <c r="I493" s="12"/>
      <c r="J493" s="12"/>
      <c r="K493" s="12"/>
      <c r="L493" s="12"/>
    </row>
    <row r="494" customFormat="false" ht="16.5" hidden="false" customHeight="true" outlineLevel="0" collapsed="false">
      <c r="A494" s="12"/>
      <c r="B494" s="20"/>
      <c r="C494" s="28"/>
      <c r="D494" s="29"/>
      <c r="E494" s="12"/>
      <c r="F494" s="44"/>
      <c r="G494" s="45"/>
      <c r="H494" s="12"/>
      <c r="I494" s="12"/>
      <c r="J494" s="12"/>
      <c r="K494" s="12"/>
      <c r="L494" s="12"/>
    </row>
    <row r="495" customFormat="false" ht="16.5" hidden="false" customHeight="true" outlineLevel="0" collapsed="false">
      <c r="A495" s="12"/>
      <c r="B495" s="20"/>
      <c r="C495" s="28"/>
      <c r="D495" s="29"/>
      <c r="E495" s="12"/>
      <c r="F495" s="44"/>
      <c r="G495" s="45"/>
      <c r="H495" s="12"/>
      <c r="I495" s="12"/>
      <c r="J495" s="12"/>
      <c r="K495" s="12"/>
      <c r="L495" s="12"/>
    </row>
    <row r="496" customFormat="false" ht="16.5" hidden="false" customHeight="true" outlineLevel="0" collapsed="false">
      <c r="A496" s="12"/>
      <c r="B496" s="20"/>
      <c r="C496" s="28"/>
      <c r="D496" s="29"/>
      <c r="E496" s="12"/>
      <c r="F496" s="44"/>
      <c r="G496" s="45"/>
      <c r="H496" s="12"/>
      <c r="I496" s="12"/>
      <c r="J496" s="12"/>
      <c r="K496" s="12"/>
      <c r="L496" s="12"/>
    </row>
    <row r="497" customFormat="false" ht="16.5" hidden="false" customHeight="true" outlineLevel="0" collapsed="false">
      <c r="A497" s="12"/>
      <c r="B497" s="20"/>
      <c r="C497" s="28"/>
      <c r="D497" s="29"/>
      <c r="E497" s="12"/>
      <c r="F497" s="44"/>
      <c r="G497" s="45"/>
      <c r="H497" s="12"/>
      <c r="I497" s="12"/>
      <c r="J497" s="12"/>
      <c r="K497" s="12"/>
      <c r="L497" s="12"/>
    </row>
    <row r="498" customFormat="false" ht="16.5" hidden="false" customHeight="true" outlineLevel="0" collapsed="false">
      <c r="A498" s="12"/>
      <c r="B498" s="20"/>
      <c r="C498" s="28"/>
      <c r="D498" s="29"/>
      <c r="E498" s="12"/>
      <c r="F498" s="44"/>
      <c r="G498" s="45"/>
      <c r="H498" s="12"/>
      <c r="I498" s="12"/>
      <c r="J498" s="12"/>
      <c r="K498" s="12"/>
      <c r="L498" s="12"/>
    </row>
    <row r="499" customFormat="false" ht="16.5" hidden="false" customHeight="true" outlineLevel="0" collapsed="false">
      <c r="A499" s="12"/>
      <c r="B499" s="20"/>
      <c r="C499" s="28"/>
      <c r="D499" s="29"/>
      <c r="E499" s="12"/>
      <c r="F499" s="44"/>
      <c r="G499" s="45"/>
      <c r="H499" s="12"/>
      <c r="I499" s="12"/>
      <c r="J499" s="12"/>
      <c r="K499" s="12"/>
      <c r="L499" s="12"/>
    </row>
    <row r="500" customFormat="false" ht="16.5" hidden="false" customHeight="true" outlineLevel="0" collapsed="false">
      <c r="A500" s="12"/>
      <c r="B500" s="20"/>
      <c r="C500" s="28"/>
      <c r="D500" s="29"/>
      <c r="E500" s="12"/>
      <c r="F500" s="44"/>
      <c r="G500" s="45"/>
      <c r="H500" s="12"/>
      <c r="I500" s="12"/>
      <c r="J500" s="12"/>
      <c r="K500" s="12"/>
      <c r="L500" s="12"/>
    </row>
    <row r="501" customFormat="false" ht="16.5" hidden="false" customHeight="true" outlineLevel="0" collapsed="false">
      <c r="A501" s="12"/>
      <c r="B501" s="20"/>
      <c r="C501" s="28"/>
      <c r="D501" s="29"/>
      <c r="E501" s="12"/>
      <c r="F501" s="44"/>
      <c r="G501" s="45"/>
      <c r="H501" s="12"/>
      <c r="I501" s="12"/>
      <c r="J501" s="12"/>
      <c r="K501" s="12"/>
      <c r="L501" s="12"/>
    </row>
    <row r="502" customFormat="false" ht="16.5" hidden="false" customHeight="true" outlineLevel="0" collapsed="false">
      <c r="A502" s="12"/>
      <c r="B502" s="20"/>
      <c r="C502" s="28"/>
      <c r="D502" s="29"/>
      <c r="E502" s="12"/>
      <c r="F502" s="44"/>
      <c r="G502" s="45"/>
      <c r="H502" s="12"/>
      <c r="I502" s="12"/>
      <c r="J502" s="12"/>
      <c r="K502" s="12"/>
      <c r="L502" s="12"/>
    </row>
    <row r="503" customFormat="false" ht="16.5" hidden="false" customHeight="true" outlineLevel="0" collapsed="false">
      <c r="A503" s="12"/>
      <c r="B503" s="20"/>
      <c r="C503" s="28"/>
      <c r="D503" s="29"/>
      <c r="E503" s="12"/>
      <c r="F503" s="44"/>
      <c r="G503" s="45"/>
      <c r="H503" s="12"/>
      <c r="I503" s="12"/>
      <c r="J503" s="12"/>
      <c r="K503" s="12"/>
      <c r="L503" s="12"/>
    </row>
    <row r="504" customFormat="false" ht="16.5" hidden="false" customHeight="true" outlineLevel="0" collapsed="false">
      <c r="A504" s="12"/>
      <c r="B504" s="20"/>
      <c r="C504" s="28"/>
      <c r="D504" s="29"/>
      <c r="E504" s="12"/>
      <c r="F504" s="44"/>
      <c r="G504" s="45"/>
      <c r="H504" s="12"/>
      <c r="I504" s="12"/>
      <c r="J504" s="12"/>
      <c r="K504" s="12"/>
      <c r="L504" s="12"/>
    </row>
    <row r="505" customFormat="false" ht="16.5" hidden="false" customHeight="true" outlineLevel="0" collapsed="false">
      <c r="A505" s="12"/>
      <c r="B505" s="20"/>
      <c r="C505" s="28"/>
      <c r="D505" s="29"/>
      <c r="E505" s="12"/>
      <c r="F505" s="44"/>
      <c r="G505" s="45"/>
      <c r="H505" s="12"/>
      <c r="I505" s="12"/>
      <c r="J505" s="12"/>
      <c r="K505" s="12"/>
      <c r="L505" s="12"/>
    </row>
    <row r="506" customFormat="false" ht="16.5" hidden="false" customHeight="true" outlineLevel="0" collapsed="false">
      <c r="A506" s="12"/>
      <c r="B506" s="20"/>
      <c r="C506" s="28"/>
      <c r="D506" s="29"/>
      <c r="E506" s="12"/>
      <c r="F506" s="44"/>
      <c r="G506" s="45"/>
      <c r="H506" s="12"/>
      <c r="I506" s="12"/>
      <c r="J506" s="12"/>
      <c r="K506" s="12"/>
      <c r="L506" s="12"/>
    </row>
    <row r="507" customFormat="false" ht="16.5" hidden="false" customHeight="true" outlineLevel="0" collapsed="false">
      <c r="A507" s="12"/>
      <c r="B507" s="20"/>
      <c r="C507" s="28"/>
      <c r="D507" s="29"/>
      <c r="E507" s="12"/>
      <c r="F507" s="44"/>
      <c r="G507" s="45"/>
      <c r="H507" s="12"/>
      <c r="I507" s="12"/>
      <c r="J507" s="12"/>
      <c r="K507" s="12"/>
      <c r="L507" s="12"/>
    </row>
    <row r="508" customFormat="false" ht="16.5" hidden="false" customHeight="true" outlineLevel="0" collapsed="false">
      <c r="A508" s="12"/>
      <c r="B508" s="20"/>
      <c r="C508" s="28"/>
      <c r="D508" s="29"/>
      <c r="E508" s="12"/>
      <c r="F508" s="44"/>
      <c r="G508" s="45"/>
      <c r="H508" s="12"/>
      <c r="I508" s="12"/>
      <c r="J508" s="12"/>
      <c r="K508" s="12"/>
      <c r="L508" s="12"/>
    </row>
    <row r="509" customFormat="false" ht="16.5" hidden="false" customHeight="true" outlineLevel="0" collapsed="false">
      <c r="A509" s="12"/>
      <c r="B509" s="20"/>
      <c r="C509" s="28"/>
      <c r="D509" s="29"/>
      <c r="E509" s="12"/>
      <c r="F509" s="44"/>
      <c r="G509" s="45"/>
      <c r="H509" s="12"/>
      <c r="I509" s="12"/>
      <c r="J509" s="12"/>
      <c r="K509" s="12"/>
      <c r="L509" s="12"/>
    </row>
    <row r="510" customFormat="false" ht="16.5" hidden="false" customHeight="true" outlineLevel="0" collapsed="false">
      <c r="A510" s="12"/>
      <c r="B510" s="20"/>
      <c r="C510" s="28"/>
      <c r="D510" s="29"/>
      <c r="E510" s="12"/>
      <c r="F510" s="44"/>
      <c r="G510" s="45"/>
      <c r="H510" s="12"/>
      <c r="I510" s="12"/>
      <c r="J510" s="12"/>
      <c r="K510" s="12"/>
      <c r="L510" s="12"/>
    </row>
    <row r="511" customFormat="false" ht="16.5" hidden="false" customHeight="true" outlineLevel="0" collapsed="false">
      <c r="A511" s="12"/>
      <c r="B511" s="20"/>
      <c r="C511" s="28"/>
      <c r="D511" s="29"/>
      <c r="E511" s="12"/>
      <c r="F511" s="44"/>
      <c r="G511" s="45"/>
      <c r="H511" s="12"/>
      <c r="I511" s="12"/>
      <c r="J511" s="12"/>
      <c r="K511" s="12"/>
      <c r="L511" s="12"/>
    </row>
    <row r="512" customFormat="false" ht="16.5" hidden="false" customHeight="true" outlineLevel="0" collapsed="false">
      <c r="A512" s="12"/>
      <c r="B512" s="20"/>
      <c r="C512" s="28"/>
      <c r="D512" s="29"/>
      <c r="E512" s="12"/>
      <c r="F512" s="44"/>
      <c r="G512" s="45"/>
      <c r="H512" s="12"/>
      <c r="I512" s="12"/>
      <c r="J512" s="12"/>
      <c r="K512" s="12"/>
      <c r="L512" s="12"/>
    </row>
    <row r="513" customFormat="false" ht="16.5" hidden="false" customHeight="true" outlineLevel="0" collapsed="false">
      <c r="A513" s="12"/>
      <c r="B513" s="20"/>
      <c r="C513" s="28"/>
      <c r="D513" s="29"/>
      <c r="E513" s="12"/>
      <c r="F513" s="44"/>
      <c r="G513" s="45"/>
      <c r="H513" s="12"/>
      <c r="I513" s="12"/>
      <c r="J513" s="12"/>
      <c r="K513" s="12"/>
      <c r="L513" s="12"/>
    </row>
    <row r="514" customFormat="false" ht="16.5" hidden="false" customHeight="true" outlineLevel="0" collapsed="false">
      <c r="A514" s="12"/>
      <c r="B514" s="20"/>
      <c r="C514" s="28"/>
      <c r="D514" s="29"/>
      <c r="E514" s="12"/>
      <c r="F514" s="44"/>
      <c r="G514" s="45"/>
      <c r="H514" s="12"/>
      <c r="I514" s="12"/>
      <c r="J514" s="12"/>
      <c r="K514" s="12"/>
      <c r="L514" s="12"/>
    </row>
    <row r="515" customFormat="false" ht="16.5" hidden="false" customHeight="true" outlineLevel="0" collapsed="false">
      <c r="A515" s="12"/>
      <c r="B515" s="20"/>
      <c r="C515" s="28"/>
      <c r="D515" s="29"/>
      <c r="E515" s="12"/>
      <c r="F515" s="44"/>
      <c r="G515" s="45"/>
      <c r="H515" s="12"/>
      <c r="I515" s="12"/>
      <c r="J515" s="12"/>
      <c r="K515" s="12"/>
      <c r="L515" s="12"/>
    </row>
    <row r="516" customFormat="false" ht="16.5" hidden="false" customHeight="true" outlineLevel="0" collapsed="false">
      <c r="A516" s="12"/>
      <c r="B516" s="20"/>
      <c r="C516" s="28"/>
      <c r="D516" s="29"/>
      <c r="E516" s="12"/>
      <c r="F516" s="44"/>
      <c r="G516" s="45"/>
      <c r="H516" s="12"/>
      <c r="I516" s="12"/>
      <c r="J516" s="12"/>
      <c r="K516" s="12"/>
      <c r="L516" s="12"/>
    </row>
    <row r="517" customFormat="false" ht="16.5" hidden="false" customHeight="true" outlineLevel="0" collapsed="false">
      <c r="A517" s="12"/>
      <c r="B517" s="20"/>
      <c r="C517" s="28"/>
      <c r="D517" s="29"/>
      <c r="E517" s="12"/>
      <c r="F517" s="44"/>
      <c r="G517" s="45"/>
      <c r="H517" s="12"/>
      <c r="I517" s="12"/>
      <c r="J517" s="12"/>
      <c r="K517" s="12"/>
      <c r="L517" s="12"/>
    </row>
    <row r="518" customFormat="false" ht="16.5" hidden="false" customHeight="true" outlineLevel="0" collapsed="false">
      <c r="A518" s="12"/>
      <c r="B518" s="20"/>
      <c r="C518" s="28"/>
      <c r="D518" s="29"/>
      <c r="E518" s="12"/>
      <c r="F518" s="44"/>
      <c r="G518" s="45"/>
      <c r="H518" s="12"/>
      <c r="I518" s="12"/>
      <c r="J518" s="12"/>
      <c r="K518" s="12"/>
      <c r="L518" s="12"/>
    </row>
    <row r="519" customFormat="false" ht="16.5" hidden="false" customHeight="true" outlineLevel="0" collapsed="false">
      <c r="A519" s="12"/>
      <c r="B519" s="20"/>
      <c r="C519" s="28"/>
      <c r="D519" s="29"/>
      <c r="E519" s="12"/>
      <c r="F519" s="44"/>
      <c r="G519" s="45"/>
      <c r="H519" s="12"/>
      <c r="I519" s="12"/>
      <c r="J519" s="12"/>
      <c r="K519" s="12"/>
      <c r="L519" s="12"/>
    </row>
    <row r="520" customFormat="false" ht="16.5" hidden="false" customHeight="true" outlineLevel="0" collapsed="false">
      <c r="A520" s="12"/>
      <c r="B520" s="20"/>
      <c r="C520" s="28"/>
      <c r="D520" s="29"/>
      <c r="E520" s="12"/>
      <c r="F520" s="44"/>
      <c r="G520" s="45"/>
      <c r="H520" s="12"/>
      <c r="I520" s="12"/>
      <c r="J520" s="12"/>
      <c r="K520" s="12"/>
      <c r="L520" s="12"/>
    </row>
    <row r="521" customFormat="false" ht="16.5" hidden="false" customHeight="true" outlineLevel="0" collapsed="false">
      <c r="A521" s="12"/>
      <c r="B521" s="20"/>
      <c r="C521" s="28"/>
      <c r="D521" s="29"/>
      <c r="E521" s="12"/>
      <c r="F521" s="44"/>
      <c r="G521" s="45"/>
      <c r="H521" s="12"/>
      <c r="I521" s="12"/>
      <c r="J521" s="12"/>
      <c r="K521" s="12"/>
      <c r="L521" s="12"/>
    </row>
    <row r="522" customFormat="false" ht="16.5" hidden="false" customHeight="true" outlineLevel="0" collapsed="false">
      <c r="A522" s="12"/>
      <c r="B522" s="20"/>
      <c r="C522" s="28"/>
      <c r="D522" s="29"/>
      <c r="E522" s="12"/>
      <c r="F522" s="44"/>
      <c r="G522" s="45"/>
      <c r="H522" s="12"/>
      <c r="I522" s="12"/>
      <c r="J522" s="12"/>
      <c r="K522" s="12"/>
      <c r="L522" s="12"/>
    </row>
    <row r="523" customFormat="false" ht="16.5" hidden="false" customHeight="true" outlineLevel="0" collapsed="false">
      <c r="A523" s="12"/>
      <c r="B523" s="20"/>
      <c r="C523" s="28"/>
      <c r="D523" s="29"/>
      <c r="E523" s="12"/>
      <c r="F523" s="44"/>
      <c r="G523" s="45"/>
      <c r="H523" s="12"/>
      <c r="I523" s="12"/>
      <c r="J523" s="12"/>
      <c r="K523" s="12"/>
      <c r="L523" s="12"/>
    </row>
    <row r="524" customFormat="false" ht="16.5" hidden="false" customHeight="true" outlineLevel="0" collapsed="false">
      <c r="A524" s="12"/>
      <c r="B524" s="20"/>
      <c r="C524" s="28"/>
      <c r="D524" s="29"/>
      <c r="E524" s="12"/>
      <c r="F524" s="44"/>
      <c r="G524" s="45"/>
      <c r="H524" s="12"/>
      <c r="I524" s="12"/>
      <c r="J524" s="12"/>
      <c r="K524" s="12"/>
      <c r="L524" s="12"/>
    </row>
    <row r="525" customFormat="false" ht="16.5" hidden="false" customHeight="true" outlineLevel="0" collapsed="false">
      <c r="A525" s="12"/>
      <c r="B525" s="20"/>
      <c r="C525" s="28"/>
      <c r="D525" s="29"/>
      <c r="E525" s="12"/>
      <c r="F525" s="44"/>
      <c r="G525" s="45"/>
      <c r="H525" s="12"/>
      <c r="I525" s="12"/>
      <c r="J525" s="12"/>
      <c r="K525" s="12"/>
      <c r="L525" s="12"/>
    </row>
    <row r="526" customFormat="false" ht="16.5" hidden="false" customHeight="true" outlineLevel="0" collapsed="false">
      <c r="A526" s="12"/>
      <c r="B526" s="20"/>
      <c r="C526" s="28"/>
      <c r="D526" s="29"/>
      <c r="E526" s="12"/>
      <c r="F526" s="44"/>
      <c r="G526" s="45"/>
      <c r="H526" s="12"/>
      <c r="I526" s="12"/>
      <c r="J526" s="12"/>
      <c r="K526" s="12"/>
      <c r="L526" s="12"/>
    </row>
    <row r="527" customFormat="false" ht="16.5" hidden="false" customHeight="true" outlineLevel="0" collapsed="false">
      <c r="A527" s="12"/>
      <c r="B527" s="20"/>
      <c r="C527" s="28"/>
      <c r="D527" s="29"/>
      <c r="E527" s="12"/>
      <c r="F527" s="44"/>
      <c r="G527" s="45"/>
      <c r="H527" s="12"/>
      <c r="I527" s="12"/>
      <c r="J527" s="12"/>
      <c r="K527" s="12"/>
      <c r="L527" s="12"/>
    </row>
    <row r="528" customFormat="false" ht="16.5" hidden="false" customHeight="true" outlineLevel="0" collapsed="false">
      <c r="A528" s="12"/>
      <c r="B528" s="20"/>
      <c r="C528" s="28"/>
      <c r="D528" s="29"/>
      <c r="E528" s="12"/>
      <c r="F528" s="44"/>
      <c r="G528" s="45"/>
      <c r="H528" s="12"/>
      <c r="I528" s="12"/>
      <c r="J528" s="12"/>
      <c r="K528" s="12"/>
      <c r="L528" s="12"/>
    </row>
    <row r="529" customFormat="false" ht="16.5" hidden="false" customHeight="true" outlineLevel="0" collapsed="false">
      <c r="A529" s="12"/>
      <c r="B529" s="20"/>
      <c r="C529" s="28"/>
      <c r="D529" s="29"/>
      <c r="E529" s="12"/>
      <c r="F529" s="44"/>
      <c r="G529" s="45"/>
      <c r="H529" s="12"/>
      <c r="I529" s="12"/>
      <c r="J529" s="12"/>
      <c r="K529" s="12"/>
      <c r="L529" s="12"/>
    </row>
    <row r="530" customFormat="false" ht="16.5" hidden="false" customHeight="true" outlineLevel="0" collapsed="false">
      <c r="A530" s="12"/>
      <c r="B530" s="20"/>
      <c r="C530" s="28"/>
      <c r="D530" s="29"/>
      <c r="E530" s="12"/>
      <c r="F530" s="44"/>
      <c r="G530" s="45"/>
      <c r="H530" s="12"/>
      <c r="I530" s="12"/>
      <c r="J530" s="12"/>
      <c r="K530" s="12"/>
      <c r="L530" s="12"/>
    </row>
    <row r="531" customFormat="false" ht="16.5" hidden="false" customHeight="true" outlineLevel="0" collapsed="false">
      <c r="A531" s="12"/>
      <c r="B531" s="20"/>
      <c r="C531" s="28"/>
      <c r="D531" s="29"/>
      <c r="E531" s="12"/>
      <c r="F531" s="44"/>
      <c r="G531" s="45"/>
      <c r="H531" s="12"/>
      <c r="I531" s="12"/>
      <c r="J531" s="12"/>
      <c r="K531" s="12"/>
      <c r="L531" s="12"/>
    </row>
    <row r="532" customFormat="false" ht="16.5" hidden="false" customHeight="true" outlineLevel="0" collapsed="false">
      <c r="A532" s="12"/>
      <c r="B532" s="20"/>
      <c r="C532" s="28"/>
      <c r="D532" s="29"/>
      <c r="E532" s="12"/>
      <c r="F532" s="44"/>
      <c r="G532" s="45"/>
      <c r="H532" s="12"/>
      <c r="I532" s="12"/>
      <c r="J532" s="12"/>
      <c r="K532" s="12"/>
      <c r="L532" s="12"/>
    </row>
    <row r="533" customFormat="false" ht="16.5" hidden="false" customHeight="true" outlineLevel="0" collapsed="false">
      <c r="A533" s="12"/>
      <c r="B533" s="20"/>
      <c r="C533" s="28"/>
      <c r="D533" s="29"/>
      <c r="E533" s="12"/>
      <c r="F533" s="44"/>
      <c r="G533" s="45"/>
      <c r="H533" s="12"/>
      <c r="I533" s="12"/>
      <c r="J533" s="12"/>
      <c r="K533" s="12"/>
      <c r="L533" s="12"/>
    </row>
    <row r="534" customFormat="false" ht="16.5" hidden="false" customHeight="true" outlineLevel="0" collapsed="false">
      <c r="A534" s="12"/>
      <c r="B534" s="20"/>
      <c r="C534" s="28"/>
      <c r="D534" s="29"/>
      <c r="E534" s="12"/>
      <c r="F534" s="44"/>
      <c r="G534" s="45"/>
      <c r="H534" s="12"/>
      <c r="I534" s="12"/>
      <c r="J534" s="12"/>
      <c r="K534" s="12"/>
      <c r="L534" s="12"/>
    </row>
    <row r="535" customFormat="false" ht="16.5" hidden="false" customHeight="true" outlineLevel="0" collapsed="false">
      <c r="A535" s="12"/>
      <c r="B535" s="20"/>
      <c r="C535" s="28"/>
      <c r="D535" s="29"/>
      <c r="E535" s="12"/>
      <c r="F535" s="44"/>
      <c r="G535" s="45"/>
      <c r="H535" s="12"/>
      <c r="I535" s="12"/>
      <c r="J535" s="12"/>
      <c r="K535" s="12"/>
      <c r="L535" s="12"/>
    </row>
    <row r="536" customFormat="false" ht="16.5" hidden="false" customHeight="true" outlineLevel="0" collapsed="false">
      <c r="A536" s="12"/>
      <c r="B536" s="20"/>
      <c r="C536" s="28"/>
      <c r="D536" s="29"/>
      <c r="E536" s="12"/>
      <c r="F536" s="44"/>
      <c r="G536" s="45"/>
      <c r="H536" s="12"/>
      <c r="I536" s="12"/>
      <c r="J536" s="12"/>
      <c r="K536" s="12"/>
      <c r="L536" s="12"/>
    </row>
    <row r="537" customFormat="false" ht="16.5" hidden="false" customHeight="true" outlineLevel="0" collapsed="false">
      <c r="A537" s="12"/>
      <c r="B537" s="20"/>
      <c r="C537" s="28"/>
      <c r="D537" s="29"/>
      <c r="E537" s="12"/>
      <c r="F537" s="44"/>
      <c r="G537" s="45"/>
      <c r="H537" s="12"/>
      <c r="I537" s="12"/>
      <c r="J537" s="12"/>
      <c r="K537" s="12"/>
      <c r="L537" s="12"/>
    </row>
    <row r="538" customFormat="false" ht="16.5" hidden="false" customHeight="true" outlineLevel="0" collapsed="false">
      <c r="A538" s="12"/>
      <c r="B538" s="20"/>
      <c r="C538" s="28"/>
      <c r="D538" s="29"/>
      <c r="E538" s="12"/>
      <c r="F538" s="44"/>
      <c r="G538" s="45"/>
      <c r="H538" s="12"/>
      <c r="I538" s="12"/>
      <c r="J538" s="12"/>
      <c r="K538" s="12"/>
      <c r="L538" s="12"/>
    </row>
    <row r="539" customFormat="false" ht="16.5" hidden="false" customHeight="true" outlineLevel="0" collapsed="false">
      <c r="A539" s="12"/>
      <c r="B539" s="20"/>
      <c r="C539" s="28"/>
      <c r="D539" s="29"/>
      <c r="E539" s="12"/>
      <c r="F539" s="44"/>
      <c r="G539" s="45"/>
      <c r="H539" s="12"/>
      <c r="I539" s="12"/>
      <c r="J539" s="12"/>
      <c r="K539" s="12"/>
      <c r="L539" s="12"/>
    </row>
    <row r="540" customFormat="false" ht="16.5" hidden="false" customHeight="true" outlineLevel="0" collapsed="false">
      <c r="A540" s="12"/>
      <c r="B540" s="20"/>
      <c r="C540" s="28"/>
      <c r="D540" s="29"/>
      <c r="E540" s="12"/>
      <c r="F540" s="44"/>
      <c r="G540" s="45"/>
      <c r="H540" s="12"/>
      <c r="I540" s="12"/>
      <c r="J540" s="12"/>
      <c r="K540" s="12"/>
      <c r="L540" s="12"/>
    </row>
    <row r="541" customFormat="false" ht="16.5" hidden="false" customHeight="true" outlineLevel="0" collapsed="false">
      <c r="A541" s="12"/>
      <c r="B541" s="20"/>
      <c r="C541" s="28"/>
      <c r="D541" s="29"/>
      <c r="E541" s="12"/>
      <c r="F541" s="44"/>
      <c r="G541" s="45"/>
      <c r="H541" s="12"/>
      <c r="I541" s="12"/>
      <c r="J541" s="12"/>
      <c r="K541" s="12"/>
      <c r="L541" s="12"/>
    </row>
    <row r="542" customFormat="false" ht="16.5" hidden="false" customHeight="true" outlineLevel="0" collapsed="false">
      <c r="A542" s="12"/>
      <c r="B542" s="20"/>
      <c r="C542" s="28"/>
      <c r="D542" s="29"/>
      <c r="E542" s="12"/>
      <c r="F542" s="44"/>
      <c r="G542" s="45"/>
      <c r="H542" s="12"/>
      <c r="I542" s="12"/>
      <c r="J542" s="12"/>
      <c r="K542" s="12"/>
      <c r="L542" s="12"/>
    </row>
    <row r="543" customFormat="false" ht="16.5" hidden="false" customHeight="true" outlineLevel="0" collapsed="false">
      <c r="A543" s="12"/>
      <c r="B543" s="20"/>
      <c r="C543" s="28"/>
      <c r="D543" s="29"/>
      <c r="E543" s="12"/>
      <c r="F543" s="44"/>
      <c r="G543" s="45"/>
      <c r="H543" s="12"/>
      <c r="I543" s="12"/>
      <c r="J543" s="12"/>
      <c r="K543" s="12"/>
      <c r="L543" s="12"/>
    </row>
    <row r="544" customFormat="false" ht="16.5" hidden="false" customHeight="true" outlineLevel="0" collapsed="false">
      <c r="A544" s="12"/>
      <c r="B544" s="20"/>
      <c r="C544" s="28"/>
      <c r="D544" s="29"/>
      <c r="E544" s="12"/>
      <c r="F544" s="44"/>
      <c r="G544" s="45"/>
      <c r="H544" s="12"/>
      <c r="I544" s="12"/>
      <c r="J544" s="12"/>
      <c r="K544" s="12"/>
      <c r="L544" s="12"/>
    </row>
    <row r="545" customFormat="false" ht="16.5" hidden="false" customHeight="true" outlineLevel="0" collapsed="false">
      <c r="A545" s="12"/>
      <c r="B545" s="20"/>
      <c r="C545" s="28"/>
      <c r="D545" s="29"/>
      <c r="E545" s="12"/>
      <c r="F545" s="44"/>
      <c r="G545" s="45"/>
      <c r="H545" s="12"/>
      <c r="I545" s="12"/>
      <c r="J545" s="12"/>
      <c r="K545" s="12"/>
      <c r="L545" s="12"/>
    </row>
    <row r="546" customFormat="false" ht="16.5" hidden="false" customHeight="true" outlineLevel="0" collapsed="false">
      <c r="A546" s="12"/>
      <c r="B546" s="20"/>
      <c r="C546" s="28"/>
      <c r="D546" s="29"/>
      <c r="E546" s="12"/>
      <c r="F546" s="44"/>
      <c r="G546" s="45"/>
      <c r="H546" s="12"/>
      <c r="I546" s="12"/>
      <c r="J546" s="12"/>
      <c r="K546" s="12"/>
      <c r="L546" s="12"/>
    </row>
    <row r="547" customFormat="false" ht="16.5" hidden="false" customHeight="true" outlineLevel="0" collapsed="false">
      <c r="A547" s="12"/>
      <c r="B547" s="20"/>
      <c r="C547" s="28"/>
      <c r="D547" s="29"/>
      <c r="E547" s="12"/>
      <c r="F547" s="44"/>
      <c r="G547" s="45"/>
      <c r="H547" s="12"/>
      <c r="I547" s="12"/>
      <c r="J547" s="12"/>
      <c r="K547" s="12"/>
      <c r="L547" s="12"/>
    </row>
    <row r="548" customFormat="false" ht="16.5" hidden="false" customHeight="true" outlineLevel="0" collapsed="false">
      <c r="A548" s="12"/>
      <c r="B548" s="20"/>
      <c r="C548" s="28"/>
      <c r="D548" s="29"/>
      <c r="E548" s="12"/>
      <c r="F548" s="44"/>
      <c r="G548" s="45"/>
      <c r="H548" s="12"/>
      <c r="I548" s="12"/>
      <c r="J548" s="12"/>
      <c r="K548" s="12"/>
      <c r="L548" s="12"/>
    </row>
    <row r="549" customFormat="false" ht="16.5" hidden="false" customHeight="true" outlineLevel="0" collapsed="false">
      <c r="A549" s="12"/>
      <c r="B549" s="20"/>
      <c r="C549" s="28"/>
      <c r="D549" s="29"/>
      <c r="E549" s="12"/>
      <c r="F549" s="44"/>
      <c r="G549" s="45"/>
      <c r="H549" s="12"/>
      <c r="I549" s="12"/>
      <c r="J549" s="12"/>
      <c r="K549" s="12"/>
      <c r="L549" s="12"/>
    </row>
    <row r="550" customFormat="false" ht="16.5" hidden="false" customHeight="true" outlineLevel="0" collapsed="false">
      <c r="A550" s="12"/>
      <c r="B550" s="20"/>
      <c r="C550" s="28"/>
      <c r="D550" s="29"/>
      <c r="E550" s="12"/>
      <c r="F550" s="44"/>
      <c r="G550" s="45"/>
      <c r="H550" s="12"/>
      <c r="I550" s="12"/>
      <c r="J550" s="12"/>
      <c r="K550" s="12"/>
      <c r="L550" s="12"/>
    </row>
    <row r="551" customFormat="false" ht="16.5" hidden="false" customHeight="true" outlineLevel="0" collapsed="false">
      <c r="A551" s="12"/>
      <c r="B551" s="20"/>
      <c r="C551" s="28"/>
      <c r="D551" s="29"/>
      <c r="E551" s="12"/>
      <c r="F551" s="44"/>
      <c r="G551" s="45"/>
      <c r="H551" s="12"/>
      <c r="I551" s="12"/>
      <c r="J551" s="12"/>
      <c r="K551" s="12"/>
      <c r="L551" s="12"/>
    </row>
    <row r="552" customFormat="false" ht="16.5" hidden="false" customHeight="true" outlineLevel="0" collapsed="false">
      <c r="A552" s="12"/>
      <c r="B552" s="20"/>
      <c r="C552" s="28"/>
      <c r="D552" s="29"/>
      <c r="E552" s="12"/>
      <c r="F552" s="44"/>
      <c r="G552" s="45"/>
      <c r="H552" s="12"/>
      <c r="I552" s="12"/>
      <c r="J552" s="12"/>
      <c r="K552" s="12"/>
      <c r="L552" s="12"/>
    </row>
    <row r="553" customFormat="false" ht="16.5" hidden="false" customHeight="true" outlineLevel="0" collapsed="false">
      <c r="A553" s="12"/>
      <c r="B553" s="20"/>
      <c r="C553" s="28"/>
      <c r="D553" s="29"/>
      <c r="E553" s="12"/>
      <c r="F553" s="44"/>
      <c r="G553" s="45"/>
      <c r="H553" s="12"/>
      <c r="I553" s="12"/>
      <c r="J553" s="12"/>
      <c r="K553" s="12"/>
      <c r="L553" s="12"/>
    </row>
    <row r="554" customFormat="false" ht="16.5" hidden="false" customHeight="true" outlineLevel="0" collapsed="false">
      <c r="A554" s="12"/>
      <c r="B554" s="20"/>
      <c r="C554" s="28"/>
      <c r="D554" s="29"/>
      <c r="E554" s="12"/>
      <c r="F554" s="44"/>
      <c r="G554" s="45"/>
      <c r="H554" s="12"/>
      <c r="I554" s="12"/>
      <c r="J554" s="12"/>
      <c r="K554" s="12"/>
      <c r="L554" s="12"/>
    </row>
    <row r="555" customFormat="false" ht="16.5" hidden="false" customHeight="true" outlineLevel="0" collapsed="false">
      <c r="A555" s="12"/>
      <c r="B555" s="20"/>
      <c r="C555" s="28"/>
      <c r="D555" s="29"/>
      <c r="E555" s="12"/>
      <c r="F555" s="44"/>
      <c r="G555" s="45"/>
      <c r="H555" s="12"/>
      <c r="I555" s="12"/>
      <c r="J555" s="12"/>
      <c r="K555" s="12"/>
      <c r="L555" s="12"/>
    </row>
    <row r="556" customFormat="false" ht="16.5" hidden="false" customHeight="true" outlineLevel="0" collapsed="false">
      <c r="A556" s="12"/>
      <c r="B556" s="20"/>
      <c r="C556" s="28"/>
      <c r="D556" s="29"/>
      <c r="E556" s="12"/>
      <c r="F556" s="44"/>
      <c r="G556" s="45"/>
      <c r="H556" s="12"/>
      <c r="I556" s="12"/>
      <c r="J556" s="12"/>
      <c r="K556" s="12"/>
      <c r="L556" s="12"/>
    </row>
    <row r="557" customFormat="false" ht="16.5" hidden="false" customHeight="true" outlineLevel="0" collapsed="false">
      <c r="A557" s="12"/>
      <c r="B557" s="20"/>
      <c r="C557" s="28"/>
      <c r="D557" s="29"/>
      <c r="E557" s="12"/>
      <c r="F557" s="44"/>
      <c r="G557" s="45"/>
      <c r="H557" s="12"/>
      <c r="I557" s="12"/>
      <c r="J557" s="12"/>
      <c r="K557" s="12"/>
      <c r="L557" s="12"/>
    </row>
    <row r="558" customFormat="false" ht="16.5" hidden="false" customHeight="true" outlineLevel="0" collapsed="false">
      <c r="A558" s="12"/>
      <c r="B558" s="20"/>
      <c r="C558" s="28"/>
      <c r="D558" s="29"/>
      <c r="E558" s="12"/>
      <c r="F558" s="44"/>
      <c r="G558" s="45"/>
      <c r="H558" s="12"/>
      <c r="I558" s="12"/>
      <c r="J558" s="12"/>
      <c r="K558" s="12"/>
      <c r="L558" s="12"/>
    </row>
    <row r="559" customFormat="false" ht="16.5" hidden="false" customHeight="true" outlineLevel="0" collapsed="false">
      <c r="A559" s="12"/>
      <c r="B559" s="20"/>
      <c r="C559" s="28"/>
      <c r="D559" s="29"/>
      <c r="E559" s="12"/>
      <c r="F559" s="44"/>
      <c r="G559" s="45"/>
      <c r="H559" s="12"/>
      <c r="I559" s="12"/>
      <c r="J559" s="12"/>
      <c r="K559" s="12"/>
      <c r="L559" s="12"/>
    </row>
    <row r="560" customFormat="false" ht="16.5" hidden="false" customHeight="true" outlineLevel="0" collapsed="false">
      <c r="A560" s="12"/>
      <c r="B560" s="20"/>
      <c r="C560" s="28"/>
      <c r="D560" s="29"/>
      <c r="E560" s="12"/>
      <c r="F560" s="44"/>
      <c r="G560" s="45"/>
      <c r="H560" s="12"/>
      <c r="I560" s="12"/>
      <c r="J560" s="12"/>
      <c r="K560" s="12"/>
      <c r="L560" s="12"/>
    </row>
    <row r="561" customFormat="false" ht="16.5" hidden="false" customHeight="true" outlineLevel="0" collapsed="false">
      <c r="A561" s="12"/>
      <c r="B561" s="20"/>
      <c r="C561" s="28"/>
      <c r="D561" s="29"/>
      <c r="E561" s="12"/>
      <c r="F561" s="44"/>
      <c r="G561" s="45"/>
      <c r="H561" s="12"/>
      <c r="I561" s="12"/>
      <c r="J561" s="12"/>
      <c r="K561" s="12"/>
      <c r="L561" s="12"/>
    </row>
    <row r="562" customFormat="false" ht="16.5" hidden="false" customHeight="true" outlineLevel="0" collapsed="false">
      <c r="A562" s="12"/>
      <c r="B562" s="20"/>
      <c r="C562" s="28"/>
      <c r="D562" s="29"/>
      <c r="E562" s="12"/>
      <c r="F562" s="44"/>
      <c r="G562" s="45"/>
      <c r="H562" s="12"/>
      <c r="I562" s="12"/>
      <c r="J562" s="12"/>
      <c r="K562" s="12"/>
      <c r="L562" s="12"/>
    </row>
    <row r="563" customFormat="false" ht="16.5" hidden="false" customHeight="true" outlineLevel="0" collapsed="false">
      <c r="A563" s="12"/>
      <c r="B563" s="20"/>
      <c r="C563" s="28"/>
      <c r="D563" s="29"/>
      <c r="E563" s="12"/>
      <c r="F563" s="44"/>
      <c r="G563" s="45"/>
      <c r="H563" s="12"/>
      <c r="I563" s="12"/>
      <c r="J563" s="12"/>
      <c r="K563" s="12"/>
      <c r="L563" s="12"/>
    </row>
    <row r="564" customFormat="false" ht="16.5" hidden="false" customHeight="true" outlineLevel="0" collapsed="false">
      <c r="A564" s="12"/>
      <c r="B564" s="20"/>
      <c r="C564" s="28"/>
      <c r="D564" s="29"/>
      <c r="E564" s="12"/>
      <c r="F564" s="44"/>
      <c r="G564" s="45"/>
      <c r="H564" s="12"/>
      <c r="I564" s="12"/>
      <c r="J564" s="12"/>
      <c r="K564" s="12"/>
      <c r="L564" s="12"/>
    </row>
    <row r="565" customFormat="false" ht="16.5" hidden="false" customHeight="true" outlineLevel="0" collapsed="false">
      <c r="A565" s="12"/>
      <c r="B565" s="20"/>
      <c r="C565" s="28"/>
      <c r="D565" s="29"/>
      <c r="E565" s="12"/>
      <c r="F565" s="44"/>
      <c r="G565" s="45"/>
      <c r="H565" s="12"/>
      <c r="I565" s="12"/>
      <c r="J565" s="12"/>
      <c r="K565" s="12"/>
      <c r="L565" s="12"/>
    </row>
    <row r="566" customFormat="false" ht="16.5" hidden="false" customHeight="true" outlineLevel="0" collapsed="false">
      <c r="A566" s="12"/>
      <c r="B566" s="20"/>
      <c r="C566" s="28"/>
      <c r="D566" s="29"/>
      <c r="E566" s="12"/>
      <c r="F566" s="44"/>
      <c r="G566" s="45"/>
      <c r="H566" s="12"/>
      <c r="I566" s="12"/>
      <c r="J566" s="12"/>
      <c r="K566" s="12"/>
      <c r="L566" s="12"/>
    </row>
    <row r="567" customFormat="false" ht="16.5" hidden="false" customHeight="true" outlineLevel="0" collapsed="false">
      <c r="A567" s="12"/>
      <c r="B567" s="20"/>
      <c r="C567" s="28"/>
      <c r="D567" s="29"/>
      <c r="E567" s="12"/>
      <c r="F567" s="44"/>
      <c r="G567" s="45"/>
      <c r="H567" s="12"/>
      <c r="I567" s="12"/>
      <c r="J567" s="12"/>
      <c r="K567" s="12"/>
      <c r="L567" s="12"/>
    </row>
    <row r="568" customFormat="false" ht="16.5" hidden="false" customHeight="true" outlineLevel="0" collapsed="false">
      <c r="A568" s="12"/>
      <c r="B568" s="20"/>
      <c r="C568" s="28"/>
      <c r="D568" s="29"/>
      <c r="E568" s="12"/>
      <c r="F568" s="44"/>
      <c r="G568" s="45"/>
      <c r="H568" s="12"/>
      <c r="I568" s="12"/>
      <c r="J568" s="12"/>
      <c r="K568" s="12"/>
      <c r="L568" s="12"/>
    </row>
    <row r="569" customFormat="false" ht="16.5" hidden="false" customHeight="true" outlineLevel="0" collapsed="false">
      <c r="A569" s="12"/>
      <c r="B569" s="20"/>
      <c r="C569" s="28"/>
      <c r="D569" s="29"/>
      <c r="E569" s="12"/>
      <c r="F569" s="44"/>
      <c r="G569" s="45"/>
      <c r="H569" s="12"/>
      <c r="I569" s="12"/>
      <c r="J569" s="12"/>
      <c r="K569" s="12"/>
      <c r="L569" s="12"/>
    </row>
    <row r="570" customFormat="false" ht="16.5" hidden="false" customHeight="true" outlineLevel="0" collapsed="false">
      <c r="A570" s="12"/>
      <c r="B570" s="20"/>
      <c r="C570" s="28"/>
      <c r="D570" s="29"/>
      <c r="E570" s="12"/>
      <c r="F570" s="44"/>
      <c r="G570" s="45"/>
      <c r="H570" s="12"/>
      <c r="I570" s="12"/>
      <c r="J570" s="12"/>
      <c r="K570" s="12"/>
      <c r="L570" s="12"/>
    </row>
    <row r="571" customFormat="false" ht="16.5" hidden="false" customHeight="true" outlineLevel="0" collapsed="false">
      <c r="A571" s="12"/>
      <c r="B571" s="20"/>
      <c r="C571" s="28"/>
      <c r="D571" s="29"/>
      <c r="E571" s="12"/>
      <c r="F571" s="44"/>
      <c r="G571" s="45"/>
      <c r="H571" s="12"/>
      <c r="I571" s="12"/>
      <c r="J571" s="12"/>
      <c r="K571" s="12"/>
      <c r="L571" s="12"/>
    </row>
    <row r="572" customFormat="false" ht="16.5" hidden="false" customHeight="true" outlineLevel="0" collapsed="false">
      <c r="A572" s="12"/>
      <c r="B572" s="20"/>
      <c r="C572" s="28"/>
      <c r="D572" s="29"/>
      <c r="E572" s="12"/>
      <c r="F572" s="44"/>
      <c r="G572" s="45"/>
      <c r="H572" s="12"/>
      <c r="I572" s="12"/>
      <c r="J572" s="12"/>
      <c r="K572" s="12"/>
      <c r="L572" s="12"/>
    </row>
    <row r="573" customFormat="false" ht="16.5" hidden="false" customHeight="true" outlineLevel="0" collapsed="false">
      <c r="A573" s="12"/>
      <c r="B573" s="20"/>
      <c r="C573" s="28"/>
      <c r="D573" s="29"/>
      <c r="E573" s="12"/>
      <c r="F573" s="44"/>
      <c r="G573" s="45"/>
      <c r="H573" s="12"/>
      <c r="I573" s="12"/>
      <c r="J573" s="12"/>
      <c r="K573" s="12"/>
      <c r="L573" s="12"/>
    </row>
    <row r="574" customFormat="false" ht="16.5" hidden="false" customHeight="true" outlineLevel="0" collapsed="false">
      <c r="A574" s="12"/>
      <c r="B574" s="20"/>
      <c r="C574" s="28"/>
      <c r="D574" s="29"/>
      <c r="E574" s="12"/>
      <c r="F574" s="44"/>
      <c r="G574" s="45"/>
      <c r="H574" s="12"/>
      <c r="I574" s="12"/>
      <c r="J574" s="12"/>
      <c r="K574" s="12"/>
      <c r="L574" s="12"/>
    </row>
    <row r="575" customFormat="false" ht="16.5" hidden="false" customHeight="true" outlineLevel="0" collapsed="false">
      <c r="A575" s="12"/>
      <c r="B575" s="20"/>
      <c r="C575" s="28"/>
      <c r="D575" s="29"/>
      <c r="E575" s="12"/>
      <c r="F575" s="44"/>
      <c r="G575" s="45"/>
      <c r="H575" s="12"/>
      <c r="I575" s="12"/>
      <c r="J575" s="12"/>
      <c r="K575" s="12"/>
      <c r="L575" s="12"/>
    </row>
    <row r="576" customFormat="false" ht="16.5" hidden="false" customHeight="true" outlineLevel="0" collapsed="false">
      <c r="A576" s="12"/>
      <c r="B576" s="20"/>
      <c r="C576" s="28"/>
      <c r="D576" s="29"/>
      <c r="E576" s="12"/>
      <c r="F576" s="44"/>
      <c r="G576" s="45"/>
      <c r="H576" s="12"/>
      <c r="I576" s="12"/>
      <c r="J576" s="12"/>
      <c r="K576" s="12"/>
      <c r="L576" s="12"/>
    </row>
    <row r="577" customFormat="false" ht="16.5" hidden="false" customHeight="true" outlineLevel="0" collapsed="false">
      <c r="A577" s="12"/>
      <c r="B577" s="20"/>
      <c r="C577" s="28"/>
      <c r="D577" s="29"/>
      <c r="E577" s="12"/>
      <c r="F577" s="44"/>
      <c r="G577" s="45"/>
      <c r="H577" s="12"/>
      <c r="I577" s="12"/>
      <c r="J577" s="12"/>
      <c r="K577" s="12"/>
      <c r="L577" s="12"/>
    </row>
    <row r="578" customFormat="false" ht="16.5" hidden="false" customHeight="true" outlineLevel="0" collapsed="false">
      <c r="A578" s="12"/>
      <c r="B578" s="20"/>
      <c r="C578" s="28"/>
      <c r="D578" s="29"/>
      <c r="E578" s="12"/>
      <c r="F578" s="44"/>
      <c r="G578" s="45"/>
      <c r="H578" s="12"/>
      <c r="I578" s="12"/>
      <c r="J578" s="12"/>
      <c r="K578" s="12"/>
      <c r="L578" s="12"/>
    </row>
    <row r="579" customFormat="false" ht="16.5" hidden="false" customHeight="true" outlineLevel="0" collapsed="false">
      <c r="A579" s="12"/>
      <c r="B579" s="20"/>
      <c r="C579" s="28"/>
      <c r="D579" s="29"/>
      <c r="E579" s="12"/>
      <c r="F579" s="44"/>
      <c r="G579" s="45"/>
      <c r="H579" s="12"/>
      <c r="I579" s="12"/>
      <c r="J579" s="12"/>
      <c r="K579" s="12"/>
      <c r="L579" s="12"/>
    </row>
    <row r="580" customFormat="false" ht="16.5" hidden="false" customHeight="true" outlineLevel="0" collapsed="false">
      <c r="A580" s="12"/>
      <c r="B580" s="20"/>
      <c r="C580" s="28"/>
      <c r="D580" s="29"/>
      <c r="E580" s="12"/>
      <c r="F580" s="44"/>
      <c r="G580" s="45"/>
      <c r="H580" s="12"/>
      <c r="I580" s="12"/>
      <c r="J580" s="12"/>
      <c r="K580" s="12"/>
      <c r="L580" s="12"/>
    </row>
    <row r="581" customFormat="false" ht="16.5" hidden="false" customHeight="true" outlineLevel="0" collapsed="false">
      <c r="A581" s="12"/>
      <c r="B581" s="20"/>
      <c r="C581" s="28"/>
      <c r="D581" s="29"/>
      <c r="E581" s="12"/>
      <c r="F581" s="44"/>
      <c r="G581" s="45"/>
      <c r="H581" s="12"/>
      <c r="I581" s="12"/>
      <c r="J581" s="12"/>
      <c r="K581" s="12"/>
      <c r="L581" s="12"/>
    </row>
    <row r="582" customFormat="false" ht="16.5" hidden="false" customHeight="true" outlineLevel="0" collapsed="false">
      <c r="A582" s="12"/>
      <c r="B582" s="20"/>
      <c r="C582" s="28"/>
      <c r="D582" s="29"/>
      <c r="E582" s="12"/>
      <c r="F582" s="44"/>
      <c r="G582" s="45"/>
      <c r="H582" s="12"/>
      <c r="I582" s="12"/>
      <c r="J582" s="12"/>
      <c r="K582" s="12"/>
      <c r="L582" s="12"/>
    </row>
    <row r="583" customFormat="false" ht="16.5" hidden="false" customHeight="true" outlineLevel="0" collapsed="false">
      <c r="A583" s="12"/>
      <c r="B583" s="20"/>
      <c r="C583" s="28"/>
      <c r="D583" s="29"/>
      <c r="E583" s="12"/>
      <c r="F583" s="44"/>
      <c r="G583" s="45"/>
      <c r="H583" s="12"/>
      <c r="I583" s="12"/>
      <c r="J583" s="12"/>
      <c r="K583" s="12"/>
      <c r="L583" s="12"/>
    </row>
    <row r="584" customFormat="false" ht="16.5" hidden="false" customHeight="true" outlineLevel="0" collapsed="false">
      <c r="A584" s="12"/>
      <c r="B584" s="20"/>
      <c r="C584" s="28"/>
      <c r="D584" s="29"/>
      <c r="E584" s="12"/>
      <c r="F584" s="44"/>
      <c r="G584" s="45"/>
      <c r="H584" s="12"/>
      <c r="I584" s="12"/>
      <c r="J584" s="12"/>
      <c r="K584" s="12"/>
      <c r="L584" s="12"/>
    </row>
    <row r="585" customFormat="false" ht="16.5" hidden="false" customHeight="true" outlineLevel="0" collapsed="false">
      <c r="A585" s="12"/>
      <c r="B585" s="20"/>
      <c r="C585" s="28"/>
      <c r="D585" s="29"/>
      <c r="E585" s="12"/>
      <c r="F585" s="44"/>
      <c r="G585" s="45"/>
      <c r="H585" s="12"/>
      <c r="I585" s="12"/>
      <c r="J585" s="12"/>
      <c r="K585" s="12"/>
      <c r="L585" s="12"/>
    </row>
    <row r="586" customFormat="false" ht="16.5" hidden="false" customHeight="true" outlineLevel="0" collapsed="false">
      <c r="A586" s="12"/>
      <c r="B586" s="20"/>
      <c r="C586" s="28"/>
      <c r="D586" s="29"/>
      <c r="E586" s="12"/>
      <c r="F586" s="44"/>
      <c r="G586" s="45"/>
      <c r="H586" s="12"/>
      <c r="I586" s="12"/>
      <c r="J586" s="12"/>
      <c r="K586" s="12"/>
      <c r="L586" s="12"/>
    </row>
    <row r="587" customFormat="false" ht="16.5" hidden="false" customHeight="true" outlineLevel="0" collapsed="false">
      <c r="A587" s="12"/>
      <c r="B587" s="20"/>
      <c r="C587" s="28"/>
      <c r="D587" s="29"/>
      <c r="E587" s="12"/>
      <c r="F587" s="44"/>
      <c r="G587" s="45"/>
      <c r="H587" s="12"/>
      <c r="I587" s="12"/>
      <c r="J587" s="12"/>
      <c r="K587" s="12"/>
      <c r="L587" s="12"/>
    </row>
    <row r="588" customFormat="false" ht="16.5" hidden="false" customHeight="true" outlineLevel="0" collapsed="false">
      <c r="A588" s="12"/>
      <c r="B588" s="20"/>
      <c r="C588" s="28"/>
      <c r="D588" s="29"/>
      <c r="E588" s="12"/>
      <c r="F588" s="44"/>
      <c r="G588" s="45"/>
      <c r="H588" s="12"/>
      <c r="I588" s="12"/>
      <c r="J588" s="12"/>
      <c r="K588" s="12"/>
      <c r="L588" s="12"/>
    </row>
    <row r="589" customFormat="false" ht="16.5" hidden="false" customHeight="true" outlineLevel="0" collapsed="false">
      <c r="A589" s="12"/>
      <c r="B589" s="20"/>
      <c r="C589" s="28"/>
      <c r="D589" s="29"/>
      <c r="E589" s="12"/>
      <c r="F589" s="44"/>
      <c r="G589" s="45"/>
      <c r="H589" s="12"/>
      <c r="I589" s="12"/>
      <c r="J589" s="12"/>
      <c r="K589" s="12"/>
      <c r="L589" s="12"/>
    </row>
    <row r="590" customFormat="false" ht="16.5" hidden="false" customHeight="true" outlineLevel="0" collapsed="false">
      <c r="A590" s="12"/>
      <c r="B590" s="20"/>
      <c r="C590" s="28"/>
      <c r="D590" s="29"/>
      <c r="E590" s="12"/>
      <c r="F590" s="44"/>
      <c r="G590" s="45"/>
      <c r="H590" s="12"/>
      <c r="I590" s="12"/>
      <c r="J590" s="12"/>
      <c r="K590" s="12"/>
      <c r="L590" s="12"/>
    </row>
    <row r="591" customFormat="false" ht="16.5" hidden="false" customHeight="true" outlineLevel="0" collapsed="false">
      <c r="A591" s="12"/>
      <c r="B591" s="20"/>
      <c r="C591" s="28"/>
      <c r="D591" s="29"/>
      <c r="E591" s="12"/>
      <c r="F591" s="44"/>
      <c r="G591" s="45"/>
      <c r="H591" s="12"/>
      <c r="I591" s="12"/>
      <c r="J591" s="12"/>
      <c r="K591" s="12"/>
      <c r="L591" s="12"/>
    </row>
    <row r="592" customFormat="false" ht="16.5" hidden="false" customHeight="true" outlineLevel="0" collapsed="false">
      <c r="A592" s="12"/>
      <c r="B592" s="20"/>
      <c r="C592" s="28"/>
      <c r="D592" s="29"/>
      <c r="E592" s="12"/>
      <c r="F592" s="44"/>
      <c r="G592" s="45"/>
      <c r="H592" s="12"/>
      <c r="I592" s="12"/>
      <c r="J592" s="12"/>
      <c r="K592" s="12"/>
      <c r="L592" s="12"/>
    </row>
    <row r="593" customFormat="false" ht="16.5" hidden="false" customHeight="true" outlineLevel="0" collapsed="false">
      <c r="A593" s="12"/>
      <c r="B593" s="20"/>
      <c r="C593" s="28"/>
      <c r="D593" s="29"/>
      <c r="E593" s="12"/>
      <c r="F593" s="44"/>
      <c r="G593" s="45"/>
      <c r="H593" s="12"/>
      <c r="I593" s="12"/>
      <c r="J593" s="12"/>
      <c r="K593" s="12"/>
      <c r="L593" s="12"/>
    </row>
    <row r="594" customFormat="false" ht="16.5" hidden="false" customHeight="true" outlineLevel="0" collapsed="false">
      <c r="A594" s="12"/>
      <c r="B594" s="20"/>
      <c r="C594" s="28"/>
      <c r="D594" s="29"/>
      <c r="E594" s="12"/>
      <c r="F594" s="44"/>
      <c r="G594" s="45"/>
      <c r="H594" s="12"/>
      <c r="I594" s="12"/>
      <c r="J594" s="12"/>
      <c r="K594" s="12"/>
      <c r="L594" s="12"/>
    </row>
    <row r="595" customFormat="false" ht="16.5" hidden="false" customHeight="true" outlineLevel="0" collapsed="false">
      <c r="A595" s="12"/>
      <c r="B595" s="20"/>
      <c r="C595" s="28"/>
      <c r="D595" s="29"/>
      <c r="E595" s="12"/>
      <c r="F595" s="44"/>
      <c r="G595" s="45"/>
      <c r="H595" s="12"/>
      <c r="I595" s="12"/>
      <c r="J595" s="12"/>
      <c r="K595" s="12"/>
      <c r="L595" s="12"/>
    </row>
    <row r="596" customFormat="false" ht="16.5" hidden="false" customHeight="true" outlineLevel="0" collapsed="false">
      <c r="A596" s="12"/>
      <c r="B596" s="20"/>
      <c r="C596" s="28"/>
      <c r="D596" s="29"/>
      <c r="E596" s="12"/>
      <c r="F596" s="44"/>
      <c r="G596" s="45"/>
      <c r="H596" s="12"/>
      <c r="I596" s="12"/>
      <c r="J596" s="12"/>
      <c r="K596" s="12"/>
      <c r="L596" s="12"/>
    </row>
    <row r="597" customFormat="false" ht="16.5" hidden="false" customHeight="true" outlineLevel="0" collapsed="false">
      <c r="A597" s="12"/>
      <c r="B597" s="20"/>
      <c r="C597" s="28"/>
      <c r="D597" s="29"/>
      <c r="E597" s="12"/>
      <c r="F597" s="44"/>
      <c r="G597" s="45"/>
      <c r="H597" s="12"/>
      <c r="I597" s="12"/>
      <c r="J597" s="12"/>
      <c r="K597" s="12"/>
      <c r="L597" s="12"/>
    </row>
    <row r="598" customFormat="false" ht="16.5" hidden="false" customHeight="true" outlineLevel="0" collapsed="false">
      <c r="A598" s="12"/>
      <c r="B598" s="20"/>
      <c r="C598" s="28"/>
      <c r="D598" s="29"/>
      <c r="E598" s="12"/>
      <c r="F598" s="44"/>
      <c r="G598" s="45"/>
      <c r="H598" s="12"/>
      <c r="I598" s="12"/>
      <c r="J598" s="12"/>
      <c r="K598" s="12"/>
      <c r="L598" s="12"/>
    </row>
    <row r="599" customFormat="false" ht="16.5" hidden="false" customHeight="true" outlineLevel="0" collapsed="false">
      <c r="A599" s="12"/>
      <c r="B599" s="20"/>
      <c r="C599" s="28"/>
      <c r="D599" s="29"/>
      <c r="E599" s="12"/>
      <c r="F599" s="44"/>
      <c r="G599" s="45"/>
      <c r="H599" s="12"/>
      <c r="I599" s="12"/>
      <c r="J599" s="12"/>
      <c r="K599" s="12"/>
      <c r="L599" s="12"/>
    </row>
    <row r="600" customFormat="false" ht="16.5" hidden="false" customHeight="true" outlineLevel="0" collapsed="false">
      <c r="A600" s="12"/>
      <c r="B600" s="20"/>
      <c r="C600" s="28"/>
      <c r="D600" s="29"/>
      <c r="E600" s="12"/>
      <c r="F600" s="44"/>
      <c r="G600" s="45"/>
      <c r="H600" s="12"/>
      <c r="I600" s="12"/>
      <c r="J600" s="12"/>
      <c r="K600" s="12"/>
      <c r="L600" s="12"/>
    </row>
    <row r="601" customFormat="false" ht="16.5" hidden="false" customHeight="true" outlineLevel="0" collapsed="false">
      <c r="A601" s="12"/>
      <c r="B601" s="20"/>
      <c r="C601" s="28"/>
      <c r="D601" s="29"/>
      <c r="E601" s="12"/>
      <c r="F601" s="44"/>
      <c r="G601" s="45"/>
      <c r="H601" s="12"/>
      <c r="I601" s="12"/>
      <c r="J601" s="12"/>
      <c r="K601" s="12"/>
      <c r="L601" s="12"/>
    </row>
    <row r="602" customFormat="false" ht="16.5" hidden="false" customHeight="true" outlineLevel="0" collapsed="false">
      <c r="A602" s="12"/>
      <c r="B602" s="20"/>
      <c r="C602" s="28"/>
      <c r="D602" s="29"/>
      <c r="E602" s="12"/>
      <c r="F602" s="44"/>
      <c r="G602" s="45"/>
      <c r="H602" s="12"/>
      <c r="I602" s="12"/>
      <c r="J602" s="12"/>
      <c r="K602" s="12"/>
      <c r="L602" s="12"/>
    </row>
    <row r="603" customFormat="false" ht="16.5" hidden="false" customHeight="true" outlineLevel="0" collapsed="false">
      <c r="A603" s="12"/>
      <c r="B603" s="20"/>
      <c r="C603" s="28"/>
      <c r="D603" s="29"/>
      <c r="E603" s="12"/>
      <c r="F603" s="44"/>
      <c r="G603" s="45"/>
      <c r="H603" s="12"/>
      <c r="I603" s="12"/>
      <c r="J603" s="12"/>
      <c r="K603" s="12"/>
      <c r="L603" s="12"/>
    </row>
    <row r="604" customFormat="false" ht="16.5" hidden="false" customHeight="true" outlineLevel="0" collapsed="false">
      <c r="A604" s="12"/>
      <c r="B604" s="20"/>
      <c r="C604" s="28"/>
      <c r="D604" s="29"/>
      <c r="E604" s="12"/>
      <c r="F604" s="44"/>
      <c r="G604" s="45"/>
      <c r="H604" s="12"/>
      <c r="I604" s="12"/>
      <c r="J604" s="12"/>
      <c r="K604" s="12"/>
      <c r="L604" s="12"/>
    </row>
    <row r="605" customFormat="false" ht="16.5" hidden="false" customHeight="true" outlineLevel="0" collapsed="false">
      <c r="A605" s="12"/>
      <c r="B605" s="20"/>
      <c r="C605" s="28"/>
      <c r="D605" s="29"/>
      <c r="E605" s="12"/>
      <c r="F605" s="44"/>
      <c r="G605" s="45"/>
      <c r="H605" s="12"/>
      <c r="I605" s="12"/>
      <c r="J605" s="12"/>
      <c r="K605" s="12"/>
      <c r="L605" s="12"/>
    </row>
    <row r="606" customFormat="false" ht="16.5" hidden="false" customHeight="true" outlineLevel="0" collapsed="false">
      <c r="A606" s="12"/>
      <c r="B606" s="20"/>
      <c r="C606" s="28"/>
      <c r="D606" s="29"/>
      <c r="E606" s="12"/>
      <c r="F606" s="44"/>
      <c r="G606" s="45"/>
      <c r="H606" s="12"/>
      <c r="I606" s="12"/>
      <c r="J606" s="12"/>
      <c r="K606" s="12"/>
      <c r="L606" s="12"/>
    </row>
    <row r="607" customFormat="false" ht="16.5" hidden="false" customHeight="true" outlineLevel="0" collapsed="false">
      <c r="A607" s="12"/>
      <c r="B607" s="20"/>
      <c r="C607" s="28"/>
      <c r="D607" s="29"/>
      <c r="E607" s="12"/>
      <c r="F607" s="44"/>
      <c r="G607" s="45"/>
      <c r="H607" s="12"/>
      <c r="I607" s="12"/>
      <c r="J607" s="12"/>
      <c r="K607" s="12"/>
      <c r="L607" s="12"/>
    </row>
    <row r="608" customFormat="false" ht="16.5" hidden="false" customHeight="true" outlineLevel="0" collapsed="false">
      <c r="A608" s="12"/>
      <c r="B608" s="20"/>
      <c r="C608" s="28"/>
      <c r="D608" s="29"/>
      <c r="E608" s="12"/>
      <c r="F608" s="44"/>
      <c r="G608" s="45"/>
      <c r="H608" s="12"/>
      <c r="I608" s="12"/>
      <c r="J608" s="12"/>
      <c r="K608" s="12"/>
      <c r="L608" s="12"/>
    </row>
    <row r="609" customFormat="false" ht="16.5" hidden="false" customHeight="true" outlineLevel="0" collapsed="false">
      <c r="A609" s="12"/>
      <c r="B609" s="20"/>
      <c r="C609" s="28"/>
      <c r="D609" s="29"/>
      <c r="E609" s="12"/>
      <c r="F609" s="44"/>
      <c r="G609" s="45"/>
      <c r="H609" s="12"/>
      <c r="I609" s="12"/>
      <c r="J609" s="12"/>
      <c r="K609" s="12"/>
      <c r="L609" s="12"/>
    </row>
    <row r="610" customFormat="false" ht="16.5" hidden="false" customHeight="true" outlineLevel="0" collapsed="false">
      <c r="A610" s="12"/>
      <c r="B610" s="20"/>
      <c r="C610" s="28"/>
      <c r="D610" s="29"/>
      <c r="E610" s="12"/>
      <c r="F610" s="44"/>
      <c r="G610" s="45"/>
      <c r="H610" s="12"/>
      <c r="I610" s="12"/>
      <c r="J610" s="12"/>
      <c r="K610" s="12"/>
      <c r="L610" s="12"/>
    </row>
    <row r="611" customFormat="false" ht="16.5" hidden="false" customHeight="true" outlineLevel="0" collapsed="false">
      <c r="A611" s="12"/>
      <c r="B611" s="20"/>
      <c r="C611" s="28"/>
      <c r="D611" s="29"/>
      <c r="E611" s="12"/>
      <c r="F611" s="44"/>
      <c r="G611" s="45"/>
      <c r="H611" s="12"/>
      <c r="I611" s="12"/>
      <c r="J611" s="12"/>
      <c r="K611" s="12"/>
      <c r="L611" s="12"/>
    </row>
    <row r="612" customFormat="false" ht="16.5" hidden="false" customHeight="true" outlineLevel="0" collapsed="false">
      <c r="A612" s="12"/>
      <c r="B612" s="20"/>
      <c r="C612" s="28"/>
      <c r="D612" s="29"/>
      <c r="E612" s="12"/>
      <c r="F612" s="44"/>
      <c r="G612" s="45"/>
      <c r="H612" s="12"/>
      <c r="I612" s="12"/>
      <c r="J612" s="12"/>
      <c r="K612" s="12"/>
      <c r="L612" s="12"/>
    </row>
    <row r="613" customFormat="false" ht="16.5" hidden="false" customHeight="true" outlineLevel="0" collapsed="false">
      <c r="A613" s="12"/>
      <c r="B613" s="20"/>
      <c r="C613" s="28"/>
      <c r="D613" s="29"/>
      <c r="E613" s="12"/>
      <c r="F613" s="44"/>
      <c r="G613" s="45"/>
      <c r="H613" s="12"/>
      <c r="I613" s="12"/>
      <c r="J613" s="12"/>
      <c r="K613" s="12"/>
      <c r="L613" s="12"/>
    </row>
    <row r="614" customFormat="false" ht="16.5" hidden="false" customHeight="true" outlineLevel="0" collapsed="false">
      <c r="A614" s="12"/>
      <c r="B614" s="20"/>
      <c r="C614" s="28"/>
      <c r="D614" s="29"/>
      <c r="E614" s="12"/>
      <c r="F614" s="44"/>
      <c r="G614" s="45"/>
      <c r="H614" s="12"/>
      <c r="I614" s="12"/>
      <c r="J614" s="12"/>
      <c r="K614" s="12"/>
      <c r="L614" s="12"/>
    </row>
    <row r="615" customFormat="false" ht="16.5" hidden="false" customHeight="true" outlineLevel="0" collapsed="false">
      <c r="A615" s="12"/>
      <c r="B615" s="20"/>
      <c r="C615" s="28"/>
      <c r="D615" s="29"/>
      <c r="E615" s="12"/>
      <c r="F615" s="44"/>
      <c r="G615" s="45"/>
      <c r="H615" s="12"/>
      <c r="I615" s="12"/>
      <c r="J615" s="12"/>
      <c r="K615" s="12"/>
      <c r="L615" s="12"/>
    </row>
    <row r="616" customFormat="false" ht="16.5" hidden="false" customHeight="true" outlineLevel="0" collapsed="false">
      <c r="A616" s="12"/>
      <c r="B616" s="20"/>
      <c r="C616" s="28"/>
      <c r="D616" s="29"/>
      <c r="E616" s="12"/>
      <c r="F616" s="44"/>
      <c r="G616" s="45"/>
      <c r="H616" s="12"/>
      <c r="I616" s="12"/>
      <c r="J616" s="12"/>
      <c r="K616" s="12"/>
      <c r="L616" s="12"/>
    </row>
    <row r="617" customFormat="false" ht="16.5" hidden="false" customHeight="true" outlineLevel="0" collapsed="false">
      <c r="A617" s="12"/>
      <c r="B617" s="20"/>
      <c r="C617" s="28"/>
      <c r="D617" s="29"/>
      <c r="E617" s="12"/>
      <c r="F617" s="44"/>
      <c r="G617" s="45"/>
      <c r="H617" s="12"/>
      <c r="I617" s="12"/>
      <c r="J617" s="12"/>
      <c r="K617" s="12"/>
      <c r="L617" s="12"/>
    </row>
    <row r="618" customFormat="false" ht="16.5" hidden="false" customHeight="true" outlineLevel="0" collapsed="false">
      <c r="A618" s="12"/>
      <c r="B618" s="20"/>
      <c r="C618" s="28"/>
      <c r="D618" s="29"/>
      <c r="E618" s="12"/>
      <c r="F618" s="44"/>
      <c r="G618" s="45"/>
      <c r="H618" s="12"/>
      <c r="I618" s="12"/>
      <c r="J618" s="12"/>
      <c r="K618" s="12"/>
      <c r="L618" s="12"/>
    </row>
    <row r="619" customFormat="false" ht="16.5" hidden="false" customHeight="true" outlineLevel="0" collapsed="false">
      <c r="A619" s="12"/>
      <c r="B619" s="20"/>
      <c r="C619" s="28"/>
      <c r="D619" s="29"/>
      <c r="E619" s="12"/>
      <c r="F619" s="44"/>
      <c r="G619" s="45"/>
      <c r="H619" s="12"/>
      <c r="I619" s="12"/>
      <c r="J619" s="12"/>
      <c r="K619" s="12"/>
      <c r="L619" s="12"/>
    </row>
    <row r="620" customFormat="false" ht="16.5" hidden="false" customHeight="true" outlineLevel="0" collapsed="false">
      <c r="A620" s="12"/>
      <c r="B620" s="20"/>
      <c r="C620" s="28"/>
      <c r="D620" s="29"/>
      <c r="E620" s="12"/>
      <c r="F620" s="44"/>
      <c r="G620" s="45"/>
      <c r="H620" s="12"/>
      <c r="I620" s="12"/>
      <c r="J620" s="12"/>
      <c r="K620" s="12"/>
      <c r="L620" s="12"/>
    </row>
    <row r="621" customFormat="false" ht="16.5" hidden="false" customHeight="true" outlineLevel="0" collapsed="false">
      <c r="A621" s="12"/>
      <c r="B621" s="20"/>
      <c r="C621" s="28"/>
      <c r="D621" s="29"/>
      <c r="E621" s="12"/>
      <c r="F621" s="44"/>
      <c r="G621" s="45"/>
      <c r="H621" s="12"/>
      <c r="I621" s="12"/>
      <c r="J621" s="12"/>
      <c r="K621" s="12"/>
      <c r="L621" s="12"/>
    </row>
    <row r="622" customFormat="false" ht="16.5" hidden="false" customHeight="true" outlineLevel="0" collapsed="false">
      <c r="A622" s="12"/>
      <c r="B622" s="20"/>
      <c r="C622" s="28"/>
      <c r="D622" s="29"/>
      <c r="E622" s="12"/>
      <c r="F622" s="44"/>
      <c r="G622" s="45"/>
      <c r="H622" s="12"/>
      <c r="I622" s="12"/>
      <c r="J622" s="12"/>
      <c r="K622" s="12"/>
      <c r="L622" s="12"/>
    </row>
    <row r="623" customFormat="false" ht="16.5" hidden="false" customHeight="true" outlineLevel="0" collapsed="false">
      <c r="A623" s="12"/>
      <c r="B623" s="20"/>
      <c r="C623" s="28"/>
      <c r="D623" s="29"/>
      <c r="E623" s="12"/>
      <c r="F623" s="44"/>
      <c r="G623" s="45"/>
      <c r="H623" s="12"/>
      <c r="I623" s="12"/>
      <c r="J623" s="12"/>
      <c r="K623" s="12"/>
      <c r="L623" s="12"/>
    </row>
    <row r="624" customFormat="false" ht="16.5" hidden="false" customHeight="true" outlineLevel="0" collapsed="false">
      <c r="A624" s="12"/>
      <c r="B624" s="20"/>
      <c r="C624" s="28"/>
      <c r="D624" s="29"/>
      <c r="E624" s="12"/>
      <c r="F624" s="44"/>
      <c r="G624" s="45"/>
      <c r="H624" s="12"/>
      <c r="I624" s="12"/>
      <c r="J624" s="12"/>
      <c r="K624" s="12"/>
      <c r="L624" s="12"/>
    </row>
    <row r="625" customFormat="false" ht="16.5" hidden="false" customHeight="true" outlineLevel="0" collapsed="false">
      <c r="A625" s="12"/>
      <c r="B625" s="20"/>
      <c r="C625" s="28"/>
      <c r="D625" s="29"/>
      <c r="E625" s="12"/>
      <c r="F625" s="44"/>
      <c r="G625" s="45"/>
      <c r="H625" s="12"/>
      <c r="I625" s="12"/>
      <c r="J625" s="12"/>
      <c r="K625" s="12"/>
      <c r="L625" s="12"/>
    </row>
    <row r="626" customFormat="false" ht="16.5" hidden="false" customHeight="true" outlineLevel="0" collapsed="false">
      <c r="A626" s="12"/>
      <c r="B626" s="20"/>
      <c r="C626" s="28"/>
      <c r="D626" s="29"/>
      <c r="E626" s="12"/>
      <c r="F626" s="44"/>
      <c r="G626" s="45"/>
      <c r="H626" s="12"/>
      <c r="I626" s="12"/>
      <c r="J626" s="12"/>
      <c r="K626" s="12"/>
      <c r="L626" s="12"/>
    </row>
    <row r="627" customFormat="false" ht="16.5" hidden="false" customHeight="true" outlineLevel="0" collapsed="false">
      <c r="A627" s="12"/>
      <c r="B627" s="20"/>
      <c r="C627" s="28"/>
      <c r="D627" s="29"/>
      <c r="E627" s="12"/>
      <c r="F627" s="44"/>
      <c r="G627" s="45"/>
      <c r="H627" s="12"/>
      <c r="I627" s="12"/>
      <c r="J627" s="12"/>
      <c r="K627" s="12"/>
      <c r="L627" s="12"/>
    </row>
    <row r="628" customFormat="false" ht="16.5" hidden="false" customHeight="true" outlineLevel="0" collapsed="false">
      <c r="A628" s="12"/>
      <c r="B628" s="20"/>
      <c r="C628" s="28"/>
      <c r="D628" s="29"/>
      <c r="E628" s="12"/>
      <c r="F628" s="44"/>
      <c r="G628" s="45"/>
      <c r="H628" s="12"/>
      <c r="I628" s="12"/>
      <c r="J628" s="12"/>
      <c r="K628" s="12"/>
      <c r="L628" s="12"/>
    </row>
    <row r="629" customFormat="false" ht="16.5" hidden="false" customHeight="true" outlineLevel="0" collapsed="false">
      <c r="A629" s="12"/>
      <c r="B629" s="20"/>
      <c r="C629" s="28"/>
      <c r="D629" s="29"/>
      <c r="E629" s="12"/>
      <c r="F629" s="44"/>
      <c r="G629" s="45"/>
      <c r="H629" s="12"/>
      <c r="I629" s="12"/>
      <c r="J629" s="12"/>
      <c r="K629" s="12"/>
      <c r="L629" s="12"/>
    </row>
    <row r="630" customFormat="false" ht="16.5" hidden="false" customHeight="true" outlineLevel="0" collapsed="false">
      <c r="A630" s="12"/>
      <c r="B630" s="20"/>
      <c r="C630" s="28"/>
      <c r="D630" s="29"/>
      <c r="E630" s="12"/>
      <c r="F630" s="44"/>
      <c r="G630" s="45"/>
      <c r="H630" s="12"/>
      <c r="I630" s="12"/>
      <c r="J630" s="12"/>
      <c r="K630" s="12"/>
      <c r="L630" s="12"/>
    </row>
    <row r="631" customFormat="false" ht="16.5" hidden="false" customHeight="true" outlineLevel="0" collapsed="false">
      <c r="A631" s="12"/>
      <c r="B631" s="20"/>
      <c r="C631" s="28"/>
      <c r="D631" s="29"/>
      <c r="E631" s="12"/>
      <c r="F631" s="44"/>
      <c r="G631" s="45"/>
      <c r="H631" s="12"/>
      <c r="I631" s="12"/>
      <c r="J631" s="12"/>
      <c r="K631" s="12"/>
      <c r="L631" s="12"/>
    </row>
    <row r="632" customFormat="false" ht="16.5" hidden="false" customHeight="true" outlineLevel="0" collapsed="false">
      <c r="A632" s="12"/>
      <c r="B632" s="20"/>
      <c r="C632" s="28"/>
      <c r="D632" s="29"/>
      <c r="E632" s="12"/>
      <c r="F632" s="44"/>
      <c r="G632" s="45"/>
      <c r="H632" s="12"/>
      <c r="I632" s="12"/>
      <c r="J632" s="12"/>
      <c r="K632" s="12"/>
      <c r="L632" s="12"/>
    </row>
    <row r="633" customFormat="false" ht="16.5" hidden="false" customHeight="true" outlineLevel="0" collapsed="false">
      <c r="A633" s="12"/>
      <c r="B633" s="20"/>
      <c r="C633" s="28"/>
      <c r="D633" s="29"/>
      <c r="E633" s="12"/>
      <c r="F633" s="44"/>
      <c r="G633" s="45"/>
      <c r="H633" s="12"/>
      <c r="I633" s="12"/>
      <c r="J633" s="12"/>
      <c r="K633" s="12"/>
      <c r="L633" s="12"/>
    </row>
    <row r="634" customFormat="false" ht="16.5" hidden="false" customHeight="true" outlineLevel="0" collapsed="false">
      <c r="A634" s="12"/>
      <c r="B634" s="20"/>
      <c r="C634" s="28"/>
      <c r="D634" s="29"/>
      <c r="E634" s="12"/>
      <c r="F634" s="44"/>
      <c r="G634" s="45"/>
      <c r="H634" s="12"/>
      <c r="I634" s="12"/>
      <c r="J634" s="12"/>
      <c r="K634" s="12"/>
      <c r="L634" s="12"/>
    </row>
    <row r="635" customFormat="false" ht="16.5" hidden="false" customHeight="true" outlineLevel="0" collapsed="false">
      <c r="A635" s="12"/>
      <c r="B635" s="20"/>
      <c r="C635" s="28"/>
      <c r="D635" s="29"/>
      <c r="E635" s="12"/>
      <c r="F635" s="44"/>
      <c r="G635" s="45"/>
      <c r="H635" s="12"/>
      <c r="I635" s="12"/>
      <c r="J635" s="12"/>
      <c r="K635" s="12"/>
      <c r="L635" s="12"/>
    </row>
    <row r="636" customFormat="false" ht="16.5" hidden="false" customHeight="true" outlineLevel="0" collapsed="false">
      <c r="A636" s="12"/>
      <c r="B636" s="20"/>
      <c r="C636" s="28"/>
      <c r="D636" s="29"/>
      <c r="E636" s="12"/>
      <c r="F636" s="44"/>
      <c r="G636" s="45"/>
      <c r="H636" s="12"/>
      <c r="I636" s="12"/>
      <c r="J636" s="12"/>
      <c r="K636" s="12"/>
      <c r="L636" s="12"/>
    </row>
    <row r="637" customFormat="false" ht="16.5" hidden="false" customHeight="true" outlineLevel="0" collapsed="false">
      <c r="A637" s="12"/>
      <c r="B637" s="20"/>
      <c r="C637" s="28"/>
      <c r="D637" s="29"/>
      <c r="E637" s="12"/>
      <c r="F637" s="44"/>
      <c r="G637" s="45"/>
      <c r="H637" s="12"/>
      <c r="I637" s="12"/>
      <c r="J637" s="12"/>
      <c r="K637" s="12"/>
      <c r="L637" s="12"/>
    </row>
    <row r="638" customFormat="false" ht="16.5" hidden="false" customHeight="true" outlineLevel="0" collapsed="false">
      <c r="A638" s="12"/>
      <c r="B638" s="20"/>
      <c r="C638" s="28"/>
      <c r="D638" s="29"/>
      <c r="E638" s="12"/>
      <c r="F638" s="44"/>
      <c r="G638" s="45"/>
      <c r="H638" s="12"/>
      <c r="I638" s="12"/>
      <c r="J638" s="12"/>
      <c r="K638" s="12"/>
      <c r="L638" s="12"/>
    </row>
    <row r="639" customFormat="false" ht="16.5" hidden="false" customHeight="true" outlineLevel="0" collapsed="false">
      <c r="A639" s="12"/>
      <c r="B639" s="20"/>
      <c r="C639" s="28"/>
      <c r="D639" s="29"/>
      <c r="E639" s="12"/>
      <c r="F639" s="44"/>
      <c r="G639" s="45"/>
      <c r="H639" s="12"/>
      <c r="I639" s="12"/>
      <c r="J639" s="12"/>
      <c r="K639" s="12"/>
      <c r="L639" s="12"/>
    </row>
    <row r="640" customFormat="false" ht="16.5" hidden="false" customHeight="true" outlineLevel="0" collapsed="false">
      <c r="A640" s="12"/>
      <c r="B640" s="20"/>
      <c r="C640" s="28"/>
      <c r="D640" s="29"/>
      <c r="E640" s="12"/>
      <c r="F640" s="44"/>
      <c r="G640" s="45"/>
      <c r="H640" s="12"/>
      <c r="I640" s="12"/>
      <c r="J640" s="12"/>
      <c r="K640" s="12"/>
      <c r="L640" s="12"/>
    </row>
    <row r="641" customFormat="false" ht="16.5" hidden="false" customHeight="true" outlineLevel="0" collapsed="false">
      <c r="A641" s="12"/>
      <c r="B641" s="20"/>
      <c r="C641" s="28"/>
      <c r="D641" s="29"/>
      <c r="E641" s="12"/>
      <c r="F641" s="44"/>
      <c r="G641" s="45"/>
      <c r="H641" s="12"/>
      <c r="I641" s="12"/>
      <c r="J641" s="12"/>
      <c r="K641" s="12"/>
      <c r="L641" s="12"/>
    </row>
    <row r="642" customFormat="false" ht="16.5" hidden="false" customHeight="true" outlineLevel="0" collapsed="false">
      <c r="A642" s="12"/>
      <c r="B642" s="20"/>
      <c r="C642" s="28"/>
      <c r="D642" s="29"/>
      <c r="E642" s="12"/>
      <c r="F642" s="44"/>
      <c r="G642" s="45"/>
      <c r="H642" s="12"/>
      <c r="I642" s="12"/>
      <c r="J642" s="12"/>
      <c r="K642" s="12"/>
      <c r="L642" s="12"/>
    </row>
    <row r="643" customFormat="false" ht="16.5" hidden="false" customHeight="true" outlineLevel="0" collapsed="false">
      <c r="A643" s="12"/>
      <c r="B643" s="20"/>
      <c r="C643" s="28"/>
      <c r="D643" s="29"/>
      <c r="E643" s="12"/>
      <c r="F643" s="44"/>
      <c r="G643" s="45"/>
      <c r="H643" s="12"/>
      <c r="I643" s="12"/>
      <c r="J643" s="12"/>
      <c r="K643" s="12"/>
      <c r="L643" s="12"/>
    </row>
    <row r="644" customFormat="false" ht="16.5" hidden="false" customHeight="true" outlineLevel="0" collapsed="false">
      <c r="A644" s="12"/>
      <c r="B644" s="20"/>
      <c r="C644" s="28"/>
      <c r="D644" s="29"/>
      <c r="E644" s="12"/>
      <c r="F644" s="44"/>
      <c r="G644" s="45"/>
      <c r="H644" s="12"/>
      <c r="I644" s="12"/>
      <c r="J644" s="12"/>
      <c r="K644" s="12"/>
      <c r="L644" s="12"/>
    </row>
    <row r="645" customFormat="false" ht="16.5" hidden="false" customHeight="true" outlineLevel="0" collapsed="false">
      <c r="A645" s="12"/>
      <c r="B645" s="20"/>
      <c r="C645" s="28"/>
      <c r="D645" s="29"/>
      <c r="E645" s="12"/>
      <c r="F645" s="44"/>
      <c r="G645" s="45"/>
      <c r="H645" s="12"/>
      <c r="I645" s="12"/>
      <c r="J645" s="12"/>
      <c r="K645" s="12"/>
      <c r="L645" s="12"/>
    </row>
    <row r="646" customFormat="false" ht="16.5" hidden="false" customHeight="true" outlineLevel="0" collapsed="false">
      <c r="A646" s="12"/>
      <c r="B646" s="20"/>
      <c r="C646" s="28"/>
      <c r="D646" s="29"/>
      <c r="E646" s="12"/>
      <c r="F646" s="44"/>
      <c r="G646" s="45"/>
      <c r="H646" s="12"/>
      <c r="I646" s="12"/>
      <c r="J646" s="12"/>
      <c r="K646" s="12"/>
      <c r="L646" s="12"/>
    </row>
    <row r="647" customFormat="false" ht="16.5" hidden="false" customHeight="true" outlineLevel="0" collapsed="false">
      <c r="A647" s="12"/>
      <c r="B647" s="20"/>
      <c r="C647" s="28"/>
      <c r="D647" s="29"/>
      <c r="E647" s="12"/>
      <c r="F647" s="44"/>
      <c r="G647" s="45"/>
      <c r="H647" s="12"/>
      <c r="I647" s="12"/>
      <c r="J647" s="12"/>
      <c r="K647" s="12"/>
      <c r="L647" s="12"/>
    </row>
    <row r="648" customFormat="false" ht="16.5" hidden="false" customHeight="true" outlineLevel="0" collapsed="false">
      <c r="A648" s="12"/>
      <c r="B648" s="20"/>
      <c r="C648" s="28"/>
      <c r="D648" s="29"/>
      <c r="E648" s="12"/>
      <c r="F648" s="44"/>
      <c r="G648" s="45"/>
      <c r="H648" s="12"/>
      <c r="I648" s="12"/>
      <c r="J648" s="12"/>
      <c r="K648" s="12"/>
      <c r="L648" s="12"/>
    </row>
    <row r="649" customFormat="false" ht="16.5" hidden="false" customHeight="true" outlineLevel="0" collapsed="false">
      <c r="A649" s="12"/>
      <c r="B649" s="20"/>
      <c r="C649" s="28"/>
      <c r="D649" s="29"/>
      <c r="E649" s="12"/>
      <c r="F649" s="44"/>
      <c r="G649" s="45"/>
      <c r="H649" s="12"/>
      <c r="I649" s="12"/>
      <c r="J649" s="12"/>
      <c r="K649" s="12"/>
      <c r="L649" s="12"/>
    </row>
    <row r="650" customFormat="false" ht="16.5" hidden="false" customHeight="true" outlineLevel="0" collapsed="false">
      <c r="A650" s="12"/>
      <c r="B650" s="20"/>
      <c r="C650" s="28"/>
      <c r="D650" s="29"/>
      <c r="E650" s="12"/>
      <c r="F650" s="44"/>
      <c r="G650" s="45"/>
      <c r="H650" s="12"/>
      <c r="I650" s="12"/>
      <c r="J650" s="12"/>
      <c r="K650" s="12"/>
      <c r="L650" s="12"/>
    </row>
    <row r="651" customFormat="false" ht="16.5" hidden="false" customHeight="true" outlineLevel="0" collapsed="false">
      <c r="A651" s="12"/>
      <c r="B651" s="20"/>
      <c r="C651" s="28"/>
      <c r="D651" s="29"/>
      <c r="E651" s="12"/>
      <c r="F651" s="44"/>
      <c r="G651" s="45"/>
      <c r="H651" s="12"/>
      <c r="I651" s="12"/>
      <c r="J651" s="12"/>
      <c r="K651" s="12"/>
      <c r="L651" s="12"/>
    </row>
    <row r="652" customFormat="false" ht="16.5" hidden="false" customHeight="true" outlineLevel="0" collapsed="false">
      <c r="A652" s="12"/>
      <c r="B652" s="20"/>
      <c r="C652" s="28"/>
      <c r="D652" s="29"/>
      <c r="E652" s="12"/>
      <c r="F652" s="44"/>
      <c r="G652" s="45"/>
      <c r="H652" s="12"/>
      <c r="I652" s="12"/>
      <c r="J652" s="12"/>
      <c r="K652" s="12"/>
      <c r="L652" s="12"/>
    </row>
    <row r="653" customFormat="false" ht="16.5" hidden="false" customHeight="true" outlineLevel="0" collapsed="false">
      <c r="A653" s="12"/>
      <c r="B653" s="20"/>
      <c r="C653" s="28"/>
      <c r="D653" s="29"/>
      <c r="E653" s="12"/>
      <c r="F653" s="44"/>
      <c r="G653" s="45"/>
      <c r="H653" s="12"/>
      <c r="I653" s="12"/>
      <c r="J653" s="12"/>
      <c r="K653" s="12"/>
      <c r="L653" s="12"/>
    </row>
    <row r="654" customFormat="false" ht="16.5" hidden="false" customHeight="true" outlineLevel="0" collapsed="false">
      <c r="A654" s="12"/>
      <c r="B654" s="20"/>
      <c r="C654" s="28"/>
      <c r="D654" s="29"/>
      <c r="E654" s="12"/>
      <c r="F654" s="44"/>
      <c r="G654" s="45"/>
      <c r="H654" s="12"/>
      <c r="I654" s="12"/>
      <c r="J654" s="12"/>
      <c r="K654" s="12"/>
      <c r="L654" s="12"/>
    </row>
    <row r="655" customFormat="false" ht="16.5" hidden="false" customHeight="true" outlineLevel="0" collapsed="false">
      <c r="A655" s="12"/>
      <c r="B655" s="20"/>
      <c r="C655" s="28"/>
      <c r="D655" s="29"/>
      <c r="E655" s="12"/>
      <c r="F655" s="44"/>
      <c r="G655" s="45"/>
      <c r="H655" s="12"/>
      <c r="I655" s="12"/>
      <c r="J655" s="12"/>
      <c r="K655" s="12"/>
      <c r="L655" s="12"/>
    </row>
    <row r="656" customFormat="false" ht="16.5" hidden="false" customHeight="true" outlineLevel="0" collapsed="false">
      <c r="A656" s="12"/>
      <c r="B656" s="20"/>
      <c r="C656" s="28"/>
      <c r="D656" s="29"/>
      <c r="E656" s="12"/>
      <c r="F656" s="44"/>
      <c r="G656" s="45"/>
      <c r="H656" s="12"/>
      <c r="I656" s="12"/>
      <c r="J656" s="12"/>
      <c r="K656" s="12"/>
      <c r="L656" s="12"/>
    </row>
    <row r="657" customFormat="false" ht="16.5" hidden="false" customHeight="true" outlineLevel="0" collapsed="false">
      <c r="A657" s="12"/>
      <c r="B657" s="20"/>
      <c r="C657" s="28"/>
      <c r="D657" s="29"/>
      <c r="E657" s="12"/>
      <c r="F657" s="44"/>
      <c r="G657" s="45"/>
      <c r="H657" s="12"/>
      <c r="I657" s="12"/>
      <c r="J657" s="12"/>
      <c r="K657" s="12"/>
      <c r="L657" s="12"/>
    </row>
    <row r="658" customFormat="false" ht="16.5" hidden="false" customHeight="true" outlineLevel="0" collapsed="false">
      <c r="A658" s="12"/>
      <c r="B658" s="20"/>
      <c r="C658" s="28"/>
      <c r="D658" s="29"/>
      <c r="E658" s="12"/>
      <c r="F658" s="44"/>
      <c r="G658" s="45"/>
      <c r="H658" s="12"/>
      <c r="I658" s="12"/>
      <c r="J658" s="12"/>
      <c r="K658" s="12"/>
      <c r="L658" s="12"/>
    </row>
    <row r="659" customFormat="false" ht="16.5" hidden="false" customHeight="true" outlineLevel="0" collapsed="false">
      <c r="A659" s="12"/>
      <c r="B659" s="20"/>
      <c r="C659" s="28"/>
      <c r="D659" s="29"/>
      <c r="E659" s="12"/>
      <c r="F659" s="44"/>
      <c r="G659" s="45"/>
      <c r="H659" s="12"/>
      <c r="I659" s="12"/>
      <c r="J659" s="12"/>
      <c r="K659" s="12"/>
      <c r="L659" s="12"/>
    </row>
    <row r="660" customFormat="false" ht="16.5" hidden="false" customHeight="true" outlineLevel="0" collapsed="false">
      <c r="A660" s="12"/>
      <c r="B660" s="20"/>
      <c r="C660" s="28"/>
      <c r="D660" s="29"/>
      <c r="E660" s="12"/>
      <c r="F660" s="44"/>
      <c r="G660" s="45"/>
      <c r="H660" s="12"/>
      <c r="I660" s="12"/>
      <c r="J660" s="12"/>
      <c r="K660" s="12"/>
      <c r="L660" s="12"/>
    </row>
    <row r="661" customFormat="false" ht="16.5" hidden="false" customHeight="true" outlineLevel="0" collapsed="false">
      <c r="A661" s="12"/>
      <c r="B661" s="20"/>
      <c r="C661" s="28"/>
      <c r="D661" s="29"/>
      <c r="E661" s="12"/>
      <c r="F661" s="44"/>
      <c r="G661" s="45"/>
      <c r="H661" s="12"/>
      <c r="I661" s="12"/>
      <c r="J661" s="12"/>
      <c r="K661" s="12"/>
      <c r="L661" s="12"/>
    </row>
    <row r="662" customFormat="false" ht="16.5" hidden="false" customHeight="true" outlineLevel="0" collapsed="false">
      <c r="A662" s="12"/>
      <c r="B662" s="20"/>
      <c r="C662" s="28"/>
      <c r="D662" s="29"/>
      <c r="E662" s="12"/>
      <c r="F662" s="44"/>
      <c r="G662" s="45"/>
      <c r="H662" s="12"/>
      <c r="I662" s="12"/>
      <c r="J662" s="12"/>
      <c r="K662" s="12"/>
      <c r="L662" s="12"/>
    </row>
    <row r="663" customFormat="false" ht="16.5" hidden="false" customHeight="true" outlineLevel="0" collapsed="false">
      <c r="A663" s="12"/>
      <c r="B663" s="20"/>
      <c r="C663" s="28"/>
      <c r="D663" s="29"/>
      <c r="E663" s="12"/>
      <c r="F663" s="44"/>
      <c r="G663" s="45"/>
      <c r="H663" s="12"/>
      <c r="I663" s="12"/>
      <c r="J663" s="12"/>
      <c r="K663" s="12"/>
      <c r="L663" s="12"/>
    </row>
    <row r="664" customFormat="false" ht="16.5" hidden="false" customHeight="true" outlineLevel="0" collapsed="false">
      <c r="A664" s="12"/>
      <c r="B664" s="20"/>
      <c r="C664" s="28"/>
      <c r="D664" s="29"/>
      <c r="E664" s="12"/>
      <c r="F664" s="44"/>
      <c r="G664" s="45"/>
      <c r="H664" s="12"/>
      <c r="I664" s="12"/>
      <c r="J664" s="12"/>
      <c r="K664" s="12"/>
      <c r="L664" s="12"/>
    </row>
    <row r="665" customFormat="false" ht="16.5" hidden="false" customHeight="true" outlineLevel="0" collapsed="false">
      <c r="A665" s="12"/>
      <c r="B665" s="20"/>
      <c r="C665" s="28"/>
      <c r="D665" s="29"/>
      <c r="E665" s="12"/>
      <c r="F665" s="44"/>
      <c r="G665" s="45"/>
      <c r="H665" s="12"/>
      <c r="I665" s="12"/>
      <c r="J665" s="12"/>
      <c r="K665" s="12"/>
      <c r="L665" s="12"/>
    </row>
    <row r="666" customFormat="false" ht="16.5" hidden="false" customHeight="true" outlineLevel="0" collapsed="false">
      <c r="A666" s="12"/>
      <c r="B666" s="20"/>
      <c r="C666" s="28"/>
      <c r="D666" s="29"/>
      <c r="E666" s="12"/>
      <c r="F666" s="44"/>
      <c r="G666" s="45"/>
      <c r="H666" s="12"/>
      <c r="I666" s="12"/>
      <c r="J666" s="12"/>
      <c r="K666" s="12"/>
      <c r="L666" s="12"/>
    </row>
    <row r="667" customFormat="false" ht="16.5" hidden="false" customHeight="true" outlineLevel="0" collapsed="false">
      <c r="A667" s="12"/>
      <c r="B667" s="20"/>
      <c r="C667" s="28"/>
      <c r="D667" s="29"/>
      <c r="E667" s="12"/>
      <c r="F667" s="44"/>
      <c r="G667" s="45"/>
      <c r="H667" s="12"/>
      <c r="I667" s="12"/>
      <c r="J667" s="12"/>
      <c r="K667" s="12"/>
      <c r="L667" s="12"/>
    </row>
    <row r="668" customFormat="false" ht="16.5" hidden="false" customHeight="true" outlineLevel="0" collapsed="false">
      <c r="A668" s="12"/>
      <c r="B668" s="20"/>
      <c r="C668" s="28"/>
      <c r="D668" s="29"/>
      <c r="E668" s="12"/>
      <c r="F668" s="44"/>
      <c r="G668" s="45"/>
      <c r="H668" s="12"/>
      <c r="I668" s="12"/>
      <c r="J668" s="12"/>
      <c r="K668" s="12"/>
      <c r="L668" s="12"/>
    </row>
    <row r="669" customFormat="false" ht="16.5" hidden="false" customHeight="true" outlineLevel="0" collapsed="false">
      <c r="A669" s="12"/>
      <c r="B669" s="20"/>
      <c r="C669" s="28"/>
      <c r="D669" s="29"/>
      <c r="E669" s="12"/>
      <c r="F669" s="44"/>
      <c r="G669" s="45"/>
      <c r="H669" s="12"/>
      <c r="I669" s="12"/>
      <c r="J669" s="12"/>
      <c r="K669" s="12"/>
      <c r="L669" s="12"/>
    </row>
    <row r="670" customFormat="false" ht="16.5" hidden="false" customHeight="true" outlineLevel="0" collapsed="false">
      <c r="A670" s="12"/>
      <c r="B670" s="20"/>
      <c r="C670" s="28"/>
      <c r="D670" s="29"/>
      <c r="E670" s="12"/>
      <c r="F670" s="44"/>
      <c r="G670" s="45"/>
      <c r="H670" s="12"/>
      <c r="I670" s="12"/>
      <c r="J670" s="12"/>
      <c r="K670" s="12"/>
      <c r="L670" s="12"/>
    </row>
    <row r="671" customFormat="false" ht="16.5" hidden="false" customHeight="true" outlineLevel="0" collapsed="false">
      <c r="A671" s="12"/>
      <c r="B671" s="20"/>
      <c r="C671" s="28"/>
      <c r="D671" s="29"/>
      <c r="E671" s="12"/>
      <c r="F671" s="44"/>
      <c r="G671" s="45"/>
      <c r="H671" s="12"/>
      <c r="I671" s="12"/>
      <c r="J671" s="12"/>
      <c r="K671" s="12"/>
      <c r="L671" s="12"/>
    </row>
    <row r="672" customFormat="false" ht="16.5" hidden="false" customHeight="true" outlineLevel="0" collapsed="false">
      <c r="A672" s="12"/>
      <c r="B672" s="20"/>
      <c r="C672" s="28"/>
      <c r="D672" s="29"/>
      <c r="E672" s="12"/>
      <c r="F672" s="44"/>
      <c r="G672" s="45"/>
      <c r="H672" s="12"/>
      <c r="I672" s="12"/>
      <c r="J672" s="12"/>
      <c r="K672" s="12"/>
      <c r="L672" s="12"/>
    </row>
    <row r="673" customFormat="false" ht="16.5" hidden="false" customHeight="true" outlineLevel="0" collapsed="false">
      <c r="A673" s="12"/>
      <c r="B673" s="20"/>
      <c r="C673" s="28"/>
      <c r="D673" s="29"/>
      <c r="E673" s="12"/>
      <c r="F673" s="44"/>
      <c r="G673" s="45"/>
      <c r="H673" s="12"/>
      <c r="I673" s="12"/>
      <c r="J673" s="12"/>
      <c r="K673" s="12"/>
      <c r="L673" s="12"/>
    </row>
    <row r="674" customFormat="false" ht="16.5" hidden="false" customHeight="true" outlineLevel="0" collapsed="false">
      <c r="A674" s="12"/>
      <c r="B674" s="20"/>
      <c r="C674" s="28"/>
      <c r="D674" s="29"/>
      <c r="E674" s="12"/>
      <c r="F674" s="44"/>
      <c r="G674" s="45"/>
      <c r="H674" s="12"/>
      <c r="I674" s="12"/>
      <c r="J674" s="12"/>
      <c r="K674" s="12"/>
      <c r="L674" s="12"/>
    </row>
    <row r="675" customFormat="false" ht="16.5" hidden="false" customHeight="true" outlineLevel="0" collapsed="false">
      <c r="A675" s="12"/>
      <c r="B675" s="20"/>
      <c r="C675" s="28"/>
      <c r="D675" s="29"/>
      <c r="E675" s="12"/>
      <c r="F675" s="44"/>
      <c r="G675" s="45"/>
      <c r="H675" s="12"/>
      <c r="I675" s="12"/>
      <c r="J675" s="12"/>
      <c r="K675" s="12"/>
      <c r="L675" s="12"/>
    </row>
    <row r="676" customFormat="false" ht="16.5" hidden="false" customHeight="true" outlineLevel="0" collapsed="false">
      <c r="A676" s="12"/>
      <c r="B676" s="20"/>
      <c r="C676" s="28"/>
      <c r="D676" s="29"/>
      <c r="E676" s="12"/>
      <c r="F676" s="44"/>
      <c r="G676" s="45"/>
      <c r="H676" s="12"/>
      <c r="I676" s="12"/>
      <c r="J676" s="12"/>
      <c r="K676" s="12"/>
      <c r="L676" s="12"/>
    </row>
    <row r="677" customFormat="false" ht="16.5" hidden="false" customHeight="true" outlineLevel="0" collapsed="false">
      <c r="A677" s="12"/>
      <c r="B677" s="20"/>
      <c r="C677" s="28"/>
      <c r="D677" s="29"/>
      <c r="E677" s="12"/>
      <c r="F677" s="44"/>
      <c r="G677" s="45"/>
      <c r="H677" s="12"/>
      <c r="I677" s="12"/>
      <c r="J677" s="12"/>
      <c r="K677" s="12"/>
      <c r="L677" s="12"/>
    </row>
    <row r="678" customFormat="false" ht="16.5" hidden="false" customHeight="true" outlineLevel="0" collapsed="false">
      <c r="A678" s="12"/>
      <c r="B678" s="20"/>
      <c r="C678" s="28"/>
      <c r="D678" s="29"/>
      <c r="E678" s="12"/>
      <c r="F678" s="44"/>
      <c r="G678" s="45"/>
      <c r="H678" s="12"/>
      <c r="I678" s="12"/>
      <c r="J678" s="12"/>
      <c r="K678" s="12"/>
      <c r="L678" s="12"/>
    </row>
    <row r="679" customFormat="false" ht="16.5" hidden="false" customHeight="true" outlineLevel="0" collapsed="false">
      <c r="A679" s="12"/>
      <c r="B679" s="20"/>
      <c r="C679" s="28"/>
      <c r="D679" s="29"/>
      <c r="E679" s="12"/>
      <c r="F679" s="44"/>
      <c r="G679" s="45"/>
      <c r="H679" s="12"/>
      <c r="I679" s="12"/>
      <c r="J679" s="12"/>
      <c r="K679" s="12"/>
      <c r="L679" s="12"/>
    </row>
    <row r="680" customFormat="false" ht="16.5" hidden="false" customHeight="true" outlineLevel="0" collapsed="false">
      <c r="A680" s="12"/>
      <c r="B680" s="20"/>
      <c r="C680" s="28"/>
      <c r="D680" s="29"/>
      <c r="E680" s="12"/>
      <c r="F680" s="44"/>
      <c r="G680" s="45"/>
      <c r="H680" s="12"/>
      <c r="I680" s="12"/>
      <c r="J680" s="12"/>
      <c r="K680" s="12"/>
      <c r="L680" s="12"/>
    </row>
    <row r="681" customFormat="false" ht="16.5" hidden="false" customHeight="true" outlineLevel="0" collapsed="false">
      <c r="A681" s="12"/>
      <c r="B681" s="20"/>
      <c r="C681" s="28"/>
      <c r="D681" s="29"/>
      <c r="E681" s="12"/>
      <c r="F681" s="44"/>
      <c r="G681" s="45"/>
      <c r="H681" s="12"/>
      <c r="I681" s="12"/>
      <c r="J681" s="12"/>
      <c r="K681" s="12"/>
      <c r="L681" s="12"/>
    </row>
    <row r="682" customFormat="false" ht="16.5" hidden="false" customHeight="true" outlineLevel="0" collapsed="false">
      <c r="A682" s="12"/>
      <c r="B682" s="20"/>
      <c r="C682" s="28"/>
      <c r="D682" s="29"/>
      <c r="E682" s="12"/>
      <c r="F682" s="44"/>
      <c r="G682" s="45"/>
      <c r="H682" s="12"/>
      <c r="I682" s="12"/>
      <c r="J682" s="12"/>
      <c r="K682" s="12"/>
      <c r="L682" s="12"/>
    </row>
    <row r="683" customFormat="false" ht="16.5" hidden="false" customHeight="true" outlineLevel="0" collapsed="false">
      <c r="A683" s="12"/>
      <c r="B683" s="20"/>
      <c r="C683" s="28"/>
      <c r="D683" s="29"/>
      <c r="E683" s="12"/>
      <c r="F683" s="44"/>
      <c r="G683" s="45"/>
      <c r="H683" s="12"/>
      <c r="I683" s="12"/>
      <c r="J683" s="12"/>
      <c r="K683" s="12"/>
      <c r="L683" s="12"/>
    </row>
    <row r="684" customFormat="false" ht="16.5" hidden="false" customHeight="true" outlineLevel="0" collapsed="false">
      <c r="A684" s="12"/>
      <c r="B684" s="20"/>
      <c r="C684" s="28"/>
      <c r="D684" s="29"/>
      <c r="E684" s="12"/>
      <c r="F684" s="44"/>
      <c r="G684" s="45"/>
      <c r="H684" s="12"/>
      <c r="I684" s="12"/>
      <c r="J684" s="12"/>
      <c r="K684" s="12"/>
      <c r="L684" s="12"/>
    </row>
    <row r="685" customFormat="false" ht="16.5" hidden="false" customHeight="true" outlineLevel="0" collapsed="false">
      <c r="A685" s="12"/>
      <c r="B685" s="20"/>
      <c r="C685" s="28"/>
      <c r="D685" s="29"/>
      <c r="E685" s="12"/>
      <c r="F685" s="44"/>
      <c r="G685" s="45"/>
      <c r="H685" s="12"/>
      <c r="I685" s="12"/>
      <c r="J685" s="12"/>
      <c r="K685" s="12"/>
      <c r="L685" s="12"/>
    </row>
    <row r="686" customFormat="false" ht="16.5" hidden="false" customHeight="true" outlineLevel="0" collapsed="false">
      <c r="A686" s="12"/>
      <c r="B686" s="20"/>
      <c r="C686" s="28"/>
      <c r="D686" s="29"/>
      <c r="E686" s="12"/>
      <c r="F686" s="44"/>
      <c r="G686" s="45"/>
      <c r="H686" s="12"/>
      <c r="I686" s="12"/>
      <c r="J686" s="12"/>
      <c r="K686" s="12"/>
      <c r="L686" s="12"/>
    </row>
    <row r="687" customFormat="false" ht="16.5" hidden="false" customHeight="true" outlineLevel="0" collapsed="false">
      <c r="A687" s="12"/>
      <c r="B687" s="20"/>
      <c r="C687" s="28"/>
      <c r="D687" s="29"/>
      <c r="E687" s="12"/>
      <c r="F687" s="44"/>
      <c r="G687" s="45"/>
      <c r="H687" s="12"/>
      <c r="I687" s="12"/>
      <c r="J687" s="12"/>
      <c r="K687" s="12"/>
      <c r="L687" s="12"/>
    </row>
    <row r="688" customFormat="false" ht="16.5" hidden="false" customHeight="true" outlineLevel="0" collapsed="false">
      <c r="A688" s="12"/>
      <c r="B688" s="20"/>
      <c r="C688" s="28"/>
      <c r="D688" s="29"/>
      <c r="E688" s="12"/>
      <c r="F688" s="44"/>
      <c r="G688" s="45"/>
      <c r="H688" s="12"/>
      <c r="I688" s="12"/>
      <c r="J688" s="12"/>
      <c r="K688" s="12"/>
      <c r="L688" s="12"/>
    </row>
    <row r="689" customFormat="false" ht="16.5" hidden="false" customHeight="true" outlineLevel="0" collapsed="false">
      <c r="A689" s="12"/>
      <c r="B689" s="20"/>
      <c r="C689" s="28"/>
      <c r="D689" s="29"/>
      <c r="E689" s="12"/>
      <c r="F689" s="44"/>
      <c r="G689" s="45"/>
      <c r="H689" s="12"/>
      <c r="I689" s="12"/>
      <c r="J689" s="12"/>
      <c r="K689" s="12"/>
      <c r="L689" s="12"/>
    </row>
    <row r="690" customFormat="false" ht="16.5" hidden="false" customHeight="true" outlineLevel="0" collapsed="false">
      <c r="A690" s="12"/>
      <c r="B690" s="20"/>
      <c r="C690" s="28"/>
      <c r="D690" s="29"/>
      <c r="E690" s="12"/>
      <c r="F690" s="44"/>
      <c r="G690" s="45"/>
      <c r="H690" s="12"/>
      <c r="I690" s="12"/>
      <c r="J690" s="12"/>
      <c r="K690" s="12"/>
      <c r="L690" s="12"/>
    </row>
    <row r="691" customFormat="false" ht="16.5" hidden="false" customHeight="true" outlineLevel="0" collapsed="false">
      <c r="A691" s="12"/>
      <c r="B691" s="20"/>
      <c r="C691" s="28"/>
      <c r="D691" s="29"/>
      <c r="E691" s="12"/>
      <c r="F691" s="44"/>
      <c r="G691" s="45"/>
      <c r="H691" s="12"/>
      <c r="I691" s="12"/>
      <c r="J691" s="12"/>
      <c r="K691" s="12"/>
      <c r="L691" s="12"/>
    </row>
    <row r="692" customFormat="false" ht="16.5" hidden="false" customHeight="true" outlineLevel="0" collapsed="false">
      <c r="A692" s="12"/>
      <c r="B692" s="20"/>
      <c r="C692" s="28"/>
      <c r="D692" s="29"/>
      <c r="E692" s="12"/>
      <c r="F692" s="44"/>
      <c r="G692" s="45"/>
      <c r="H692" s="12"/>
      <c r="I692" s="12"/>
      <c r="J692" s="12"/>
      <c r="K692" s="12"/>
      <c r="L692" s="12"/>
    </row>
    <row r="693" customFormat="false" ht="16.5" hidden="false" customHeight="true" outlineLevel="0" collapsed="false">
      <c r="A693" s="12"/>
      <c r="B693" s="20"/>
      <c r="C693" s="28"/>
      <c r="D693" s="29"/>
      <c r="E693" s="12"/>
      <c r="F693" s="44"/>
      <c r="G693" s="45"/>
      <c r="H693" s="12"/>
      <c r="I693" s="12"/>
      <c r="J693" s="12"/>
      <c r="K693" s="12"/>
      <c r="L693" s="12"/>
    </row>
    <row r="694" customFormat="false" ht="16.5" hidden="false" customHeight="true" outlineLevel="0" collapsed="false">
      <c r="A694" s="12"/>
      <c r="B694" s="20"/>
      <c r="C694" s="28"/>
      <c r="D694" s="29"/>
      <c r="E694" s="12"/>
      <c r="F694" s="44"/>
      <c r="G694" s="45"/>
      <c r="H694" s="12"/>
      <c r="I694" s="12"/>
      <c r="J694" s="12"/>
      <c r="K694" s="12"/>
      <c r="L694" s="12"/>
    </row>
    <row r="695" customFormat="false" ht="16.5" hidden="false" customHeight="true" outlineLevel="0" collapsed="false">
      <c r="A695" s="12"/>
      <c r="B695" s="20"/>
      <c r="C695" s="28"/>
      <c r="D695" s="29"/>
      <c r="E695" s="12"/>
      <c r="F695" s="44"/>
      <c r="G695" s="45"/>
      <c r="H695" s="12"/>
      <c r="I695" s="12"/>
      <c r="J695" s="12"/>
      <c r="K695" s="12"/>
      <c r="L695" s="12"/>
    </row>
    <row r="696" customFormat="false" ht="16.5" hidden="false" customHeight="true" outlineLevel="0" collapsed="false">
      <c r="A696" s="12"/>
      <c r="B696" s="20"/>
      <c r="C696" s="28"/>
      <c r="D696" s="29"/>
      <c r="E696" s="12"/>
      <c r="F696" s="44"/>
      <c r="G696" s="45"/>
      <c r="H696" s="12"/>
      <c r="I696" s="12"/>
      <c r="J696" s="12"/>
      <c r="K696" s="12"/>
      <c r="L696" s="12"/>
    </row>
    <row r="697" customFormat="false" ht="16.5" hidden="false" customHeight="true" outlineLevel="0" collapsed="false">
      <c r="A697" s="12"/>
      <c r="B697" s="20"/>
      <c r="C697" s="28"/>
      <c r="D697" s="29"/>
      <c r="E697" s="12"/>
      <c r="F697" s="44"/>
      <c r="G697" s="45"/>
      <c r="H697" s="12"/>
      <c r="I697" s="12"/>
      <c r="J697" s="12"/>
      <c r="K697" s="12"/>
      <c r="L697" s="12"/>
    </row>
    <row r="698" customFormat="false" ht="16.5" hidden="false" customHeight="true" outlineLevel="0" collapsed="false">
      <c r="A698" s="12"/>
      <c r="B698" s="20"/>
      <c r="C698" s="28"/>
      <c r="D698" s="29"/>
      <c r="E698" s="12"/>
      <c r="F698" s="44"/>
      <c r="G698" s="45"/>
      <c r="H698" s="12"/>
      <c r="I698" s="12"/>
      <c r="J698" s="12"/>
      <c r="K698" s="12"/>
      <c r="L698" s="12"/>
    </row>
    <row r="699" customFormat="false" ht="16.5" hidden="false" customHeight="true" outlineLevel="0" collapsed="false">
      <c r="A699" s="12"/>
      <c r="B699" s="20"/>
      <c r="C699" s="28"/>
      <c r="D699" s="29"/>
      <c r="E699" s="12"/>
      <c r="F699" s="44"/>
      <c r="G699" s="45"/>
      <c r="H699" s="12"/>
      <c r="I699" s="12"/>
      <c r="J699" s="12"/>
      <c r="K699" s="12"/>
      <c r="L699" s="12"/>
    </row>
    <row r="700" customFormat="false" ht="16.5" hidden="false" customHeight="true" outlineLevel="0" collapsed="false">
      <c r="A700" s="12"/>
      <c r="B700" s="20"/>
      <c r="C700" s="28"/>
      <c r="D700" s="29"/>
      <c r="E700" s="12"/>
      <c r="F700" s="44"/>
      <c r="G700" s="45"/>
      <c r="H700" s="12"/>
      <c r="I700" s="12"/>
      <c r="J700" s="12"/>
      <c r="K700" s="12"/>
      <c r="L700" s="12"/>
    </row>
    <row r="701" customFormat="false" ht="16.5" hidden="false" customHeight="true" outlineLevel="0" collapsed="false">
      <c r="A701" s="12"/>
      <c r="B701" s="20"/>
      <c r="C701" s="28"/>
      <c r="D701" s="29"/>
      <c r="E701" s="12"/>
      <c r="F701" s="44"/>
      <c r="G701" s="45"/>
      <c r="H701" s="12"/>
      <c r="I701" s="12"/>
      <c r="J701" s="12"/>
      <c r="K701" s="12"/>
      <c r="L701" s="12"/>
    </row>
    <row r="702" customFormat="false" ht="16.5" hidden="false" customHeight="true" outlineLevel="0" collapsed="false">
      <c r="A702" s="12"/>
      <c r="B702" s="20"/>
      <c r="C702" s="28"/>
      <c r="D702" s="29"/>
      <c r="E702" s="12"/>
      <c r="F702" s="44"/>
      <c r="G702" s="45"/>
      <c r="H702" s="12"/>
      <c r="I702" s="12"/>
      <c r="J702" s="12"/>
      <c r="K702" s="12"/>
      <c r="L702" s="12"/>
    </row>
    <row r="703" customFormat="false" ht="16.5" hidden="false" customHeight="true" outlineLevel="0" collapsed="false">
      <c r="A703" s="12"/>
      <c r="B703" s="20"/>
      <c r="C703" s="28"/>
      <c r="D703" s="29"/>
      <c r="E703" s="12"/>
      <c r="F703" s="44"/>
      <c r="G703" s="45"/>
      <c r="H703" s="12"/>
      <c r="I703" s="12"/>
      <c r="J703" s="12"/>
      <c r="K703" s="12"/>
      <c r="L703" s="12"/>
    </row>
    <row r="704" customFormat="false" ht="16.5" hidden="false" customHeight="true" outlineLevel="0" collapsed="false">
      <c r="A704" s="12"/>
      <c r="B704" s="20"/>
      <c r="C704" s="28"/>
      <c r="D704" s="29"/>
      <c r="E704" s="12"/>
      <c r="F704" s="44"/>
      <c r="G704" s="45"/>
      <c r="H704" s="12"/>
      <c r="I704" s="12"/>
      <c r="J704" s="12"/>
      <c r="K704" s="12"/>
      <c r="L704" s="12"/>
    </row>
    <row r="705" customFormat="false" ht="16.5" hidden="false" customHeight="true" outlineLevel="0" collapsed="false">
      <c r="A705" s="12"/>
      <c r="B705" s="20"/>
      <c r="C705" s="28"/>
      <c r="D705" s="29"/>
      <c r="E705" s="12"/>
      <c r="F705" s="44"/>
      <c r="G705" s="45"/>
      <c r="H705" s="12"/>
      <c r="I705" s="12"/>
      <c r="J705" s="12"/>
      <c r="K705" s="12"/>
      <c r="L705" s="12"/>
    </row>
    <row r="706" customFormat="false" ht="16.5" hidden="false" customHeight="true" outlineLevel="0" collapsed="false">
      <c r="A706" s="12"/>
      <c r="B706" s="20"/>
      <c r="C706" s="28"/>
      <c r="D706" s="29"/>
      <c r="E706" s="12"/>
      <c r="F706" s="44"/>
      <c r="G706" s="45"/>
      <c r="H706" s="12"/>
      <c r="I706" s="12"/>
      <c r="J706" s="12"/>
      <c r="K706" s="12"/>
      <c r="L706" s="12"/>
    </row>
    <row r="707" customFormat="false" ht="16.5" hidden="false" customHeight="true" outlineLevel="0" collapsed="false">
      <c r="A707" s="12"/>
      <c r="B707" s="20"/>
      <c r="C707" s="28"/>
      <c r="D707" s="29"/>
      <c r="E707" s="12"/>
      <c r="F707" s="44"/>
      <c r="G707" s="45"/>
      <c r="H707" s="12"/>
      <c r="I707" s="12"/>
      <c r="J707" s="12"/>
      <c r="K707" s="12"/>
      <c r="L707" s="12"/>
    </row>
    <row r="708" customFormat="false" ht="16.5" hidden="false" customHeight="true" outlineLevel="0" collapsed="false">
      <c r="A708" s="12"/>
      <c r="B708" s="20"/>
      <c r="C708" s="28"/>
      <c r="D708" s="29"/>
      <c r="E708" s="12"/>
      <c r="F708" s="44"/>
      <c r="G708" s="45"/>
      <c r="H708" s="12"/>
      <c r="I708" s="12"/>
      <c r="J708" s="12"/>
      <c r="K708" s="12"/>
      <c r="L708" s="12"/>
    </row>
    <row r="709" customFormat="false" ht="16.5" hidden="false" customHeight="true" outlineLevel="0" collapsed="false">
      <c r="A709" s="12"/>
      <c r="B709" s="20"/>
      <c r="C709" s="28"/>
      <c r="D709" s="29"/>
      <c r="E709" s="12"/>
      <c r="F709" s="44"/>
      <c r="G709" s="45"/>
      <c r="H709" s="12"/>
      <c r="I709" s="12"/>
      <c r="J709" s="12"/>
      <c r="K709" s="12"/>
      <c r="L709" s="12"/>
    </row>
    <row r="710" customFormat="false" ht="16.5" hidden="false" customHeight="true" outlineLevel="0" collapsed="false">
      <c r="A710" s="12"/>
      <c r="B710" s="20"/>
      <c r="C710" s="28"/>
      <c r="D710" s="29"/>
      <c r="E710" s="12"/>
      <c r="F710" s="44"/>
      <c r="G710" s="45"/>
      <c r="H710" s="12"/>
      <c r="I710" s="12"/>
      <c r="J710" s="12"/>
      <c r="K710" s="12"/>
      <c r="L710" s="12"/>
    </row>
    <row r="711" customFormat="false" ht="16.5" hidden="false" customHeight="true" outlineLevel="0" collapsed="false">
      <c r="A711" s="12"/>
      <c r="B711" s="20"/>
      <c r="C711" s="28"/>
      <c r="D711" s="29"/>
      <c r="E711" s="12"/>
      <c r="F711" s="44"/>
      <c r="G711" s="45"/>
      <c r="H711" s="12"/>
      <c r="I711" s="12"/>
      <c r="J711" s="12"/>
      <c r="K711" s="12"/>
      <c r="L711" s="12"/>
    </row>
    <row r="712" customFormat="false" ht="16.5" hidden="false" customHeight="true" outlineLevel="0" collapsed="false">
      <c r="A712" s="12"/>
      <c r="B712" s="20"/>
      <c r="C712" s="28"/>
      <c r="D712" s="29"/>
      <c r="E712" s="12"/>
      <c r="F712" s="44"/>
      <c r="G712" s="45"/>
      <c r="H712" s="12"/>
      <c r="I712" s="12"/>
      <c r="J712" s="12"/>
      <c r="K712" s="12"/>
      <c r="L712" s="12"/>
    </row>
    <row r="713" customFormat="false" ht="16.5" hidden="false" customHeight="true" outlineLevel="0" collapsed="false">
      <c r="A713" s="12"/>
      <c r="B713" s="20"/>
      <c r="C713" s="28"/>
      <c r="D713" s="29"/>
      <c r="E713" s="12"/>
      <c r="F713" s="44"/>
      <c r="G713" s="45"/>
      <c r="H713" s="12"/>
      <c r="I713" s="12"/>
      <c r="J713" s="12"/>
      <c r="K713" s="12"/>
      <c r="L713" s="12"/>
    </row>
    <row r="714" customFormat="false" ht="16.5" hidden="false" customHeight="true" outlineLevel="0" collapsed="false">
      <c r="A714" s="12"/>
      <c r="B714" s="20"/>
      <c r="C714" s="28"/>
      <c r="D714" s="29"/>
      <c r="E714" s="12"/>
      <c r="F714" s="44"/>
      <c r="G714" s="45"/>
      <c r="H714" s="12"/>
      <c r="I714" s="12"/>
      <c r="J714" s="12"/>
      <c r="K714" s="12"/>
      <c r="L714" s="12"/>
    </row>
    <row r="715" customFormat="false" ht="16.5" hidden="false" customHeight="true" outlineLevel="0" collapsed="false">
      <c r="A715" s="12"/>
      <c r="B715" s="20"/>
      <c r="C715" s="28"/>
      <c r="D715" s="29"/>
      <c r="E715" s="12"/>
      <c r="F715" s="44"/>
      <c r="G715" s="45"/>
      <c r="H715" s="12"/>
      <c r="I715" s="12"/>
      <c r="J715" s="12"/>
      <c r="K715" s="12"/>
      <c r="L715" s="12"/>
    </row>
    <row r="716" customFormat="false" ht="16.5" hidden="false" customHeight="true" outlineLevel="0" collapsed="false">
      <c r="A716" s="12"/>
      <c r="B716" s="20"/>
      <c r="C716" s="28"/>
      <c r="D716" s="29"/>
      <c r="E716" s="12"/>
      <c r="F716" s="44"/>
      <c r="G716" s="45"/>
      <c r="H716" s="12"/>
      <c r="I716" s="12"/>
      <c r="J716" s="12"/>
      <c r="K716" s="12"/>
      <c r="L716" s="12"/>
    </row>
    <row r="717" customFormat="false" ht="16.5" hidden="false" customHeight="true" outlineLevel="0" collapsed="false">
      <c r="A717" s="12"/>
      <c r="B717" s="20"/>
      <c r="C717" s="28"/>
      <c r="D717" s="29"/>
      <c r="E717" s="12"/>
      <c r="F717" s="44"/>
      <c r="G717" s="45"/>
      <c r="H717" s="12"/>
      <c r="I717" s="12"/>
      <c r="J717" s="12"/>
      <c r="K717" s="12"/>
      <c r="L717" s="12"/>
    </row>
    <row r="718" customFormat="false" ht="16.5" hidden="false" customHeight="true" outlineLevel="0" collapsed="false">
      <c r="A718" s="12"/>
      <c r="B718" s="20"/>
      <c r="C718" s="28"/>
      <c r="D718" s="29"/>
      <c r="E718" s="12"/>
      <c r="F718" s="44"/>
      <c r="G718" s="45"/>
      <c r="H718" s="12"/>
      <c r="I718" s="12"/>
      <c r="J718" s="12"/>
      <c r="K718" s="12"/>
      <c r="L718" s="12"/>
    </row>
    <row r="719" customFormat="false" ht="16.5" hidden="false" customHeight="true" outlineLevel="0" collapsed="false">
      <c r="A719" s="12"/>
      <c r="B719" s="20"/>
      <c r="C719" s="28"/>
      <c r="D719" s="29"/>
      <c r="E719" s="12"/>
      <c r="F719" s="44"/>
      <c r="G719" s="45"/>
      <c r="H719" s="12"/>
      <c r="I719" s="12"/>
      <c r="J719" s="12"/>
      <c r="K719" s="12"/>
      <c r="L719" s="12"/>
    </row>
    <row r="720" customFormat="false" ht="16.5" hidden="false" customHeight="true" outlineLevel="0" collapsed="false">
      <c r="A720" s="12"/>
      <c r="B720" s="20"/>
      <c r="C720" s="28"/>
      <c r="D720" s="29"/>
      <c r="E720" s="12"/>
      <c r="F720" s="44"/>
      <c r="G720" s="45"/>
      <c r="H720" s="12"/>
      <c r="I720" s="12"/>
      <c r="J720" s="12"/>
      <c r="K720" s="12"/>
      <c r="L720" s="12"/>
    </row>
    <row r="721" customFormat="false" ht="16.5" hidden="false" customHeight="true" outlineLevel="0" collapsed="false">
      <c r="A721" s="12"/>
      <c r="B721" s="20"/>
      <c r="C721" s="28"/>
      <c r="D721" s="29"/>
      <c r="E721" s="12"/>
      <c r="F721" s="44"/>
      <c r="G721" s="45"/>
      <c r="H721" s="12"/>
      <c r="I721" s="12"/>
      <c r="J721" s="12"/>
      <c r="K721" s="12"/>
      <c r="L721" s="12"/>
    </row>
    <row r="722" customFormat="false" ht="16.5" hidden="false" customHeight="true" outlineLevel="0" collapsed="false">
      <c r="A722" s="12"/>
      <c r="B722" s="20"/>
      <c r="C722" s="28"/>
      <c r="D722" s="29"/>
      <c r="E722" s="12"/>
      <c r="F722" s="44"/>
      <c r="G722" s="45"/>
      <c r="H722" s="12"/>
      <c r="I722" s="12"/>
      <c r="J722" s="12"/>
      <c r="K722" s="12"/>
      <c r="L722" s="12"/>
    </row>
    <row r="723" customFormat="false" ht="16.5" hidden="false" customHeight="true" outlineLevel="0" collapsed="false">
      <c r="A723" s="12"/>
      <c r="B723" s="20"/>
      <c r="C723" s="28"/>
      <c r="D723" s="29"/>
      <c r="E723" s="12"/>
      <c r="F723" s="44"/>
      <c r="G723" s="45"/>
      <c r="H723" s="12"/>
      <c r="I723" s="12"/>
      <c r="J723" s="12"/>
      <c r="K723" s="12"/>
      <c r="L723" s="12"/>
    </row>
    <row r="724" customFormat="false" ht="16.5" hidden="false" customHeight="true" outlineLevel="0" collapsed="false">
      <c r="A724" s="12"/>
      <c r="B724" s="20"/>
      <c r="C724" s="28"/>
      <c r="D724" s="29"/>
      <c r="E724" s="12"/>
      <c r="F724" s="44"/>
      <c r="G724" s="45"/>
      <c r="H724" s="12"/>
      <c r="I724" s="12"/>
      <c r="J724" s="12"/>
      <c r="K724" s="12"/>
      <c r="L724" s="12"/>
    </row>
    <row r="725" customFormat="false" ht="16.5" hidden="false" customHeight="true" outlineLevel="0" collapsed="false">
      <c r="A725" s="12"/>
      <c r="B725" s="20"/>
      <c r="C725" s="28"/>
      <c r="D725" s="29"/>
      <c r="E725" s="12"/>
      <c r="F725" s="44"/>
      <c r="G725" s="45"/>
      <c r="H725" s="12"/>
      <c r="I725" s="12"/>
      <c r="J725" s="12"/>
      <c r="K725" s="12"/>
      <c r="L725" s="12"/>
    </row>
    <row r="726" customFormat="false" ht="16.5" hidden="false" customHeight="true" outlineLevel="0" collapsed="false">
      <c r="A726" s="12"/>
      <c r="B726" s="20"/>
      <c r="C726" s="28"/>
      <c r="D726" s="29"/>
      <c r="E726" s="12"/>
      <c r="F726" s="44"/>
      <c r="G726" s="45"/>
      <c r="H726" s="12"/>
      <c r="I726" s="12"/>
      <c r="J726" s="12"/>
      <c r="K726" s="12"/>
      <c r="L726" s="12"/>
    </row>
    <row r="727" customFormat="false" ht="16.5" hidden="false" customHeight="true" outlineLevel="0" collapsed="false">
      <c r="A727" s="12"/>
      <c r="B727" s="20"/>
      <c r="C727" s="28"/>
      <c r="D727" s="29"/>
      <c r="E727" s="12"/>
      <c r="F727" s="44"/>
      <c r="G727" s="45"/>
      <c r="H727" s="12"/>
      <c r="I727" s="12"/>
      <c r="J727" s="12"/>
      <c r="K727" s="12"/>
      <c r="L727" s="12"/>
    </row>
    <row r="728" customFormat="false" ht="16.5" hidden="false" customHeight="true" outlineLevel="0" collapsed="false">
      <c r="A728" s="12"/>
      <c r="B728" s="20"/>
      <c r="C728" s="28"/>
      <c r="D728" s="29"/>
      <c r="E728" s="12"/>
      <c r="F728" s="44"/>
      <c r="G728" s="45"/>
      <c r="H728" s="12"/>
      <c r="I728" s="12"/>
      <c r="J728" s="12"/>
      <c r="K728" s="12"/>
      <c r="L728" s="12"/>
    </row>
    <row r="729" customFormat="false" ht="16.5" hidden="false" customHeight="true" outlineLevel="0" collapsed="false">
      <c r="A729" s="12"/>
      <c r="B729" s="20"/>
      <c r="C729" s="28"/>
      <c r="D729" s="29"/>
      <c r="E729" s="12"/>
      <c r="F729" s="44"/>
      <c r="G729" s="45"/>
      <c r="H729" s="12"/>
      <c r="I729" s="12"/>
      <c r="J729" s="12"/>
      <c r="K729" s="12"/>
      <c r="L729" s="12"/>
    </row>
    <row r="730" customFormat="false" ht="16.5" hidden="false" customHeight="true" outlineLevel="0" collapsed="false">
      <c r="A730" s="12"/>
      <c r="B730" s="20"/>
      <c r="C730" s="28"/>
      <c r="D730" s="29"/>
      <c r="E730" s="12"/>
      <c r="F730" s="44"/>
      <c r="G730" s="45"/>
      <c r="H730" s="12"/>
      <c r="I730" s="12"/>
      <c r="J730" s="12"/>
      <c r="K730" s="12"/>
      <c r="L730" s="12"/>
    </row>
    <row r="731" customFormat="false" ht="16.5" hidden="false" customHeight="true" outlineLevel="0" collapsed="false">
      <c r="A731" s="12"/>
      <c r="B731" s="20"/>
      <c r="C731" s="28"/>
      <c r="D731" s="29"/>
      <c r="E731" s="12"/>
      <c r="F731" s="44"/>
      <c r="G731" s="45"/>
      <c r="H731" s="12"/>
      <c r="I731" s="12"/>
      <c r="J731" s="12"/>
      <c r="K731" s="12"/>
      <c r="L731" s="12"/>
    </row>
    <row r="732" customFormat="false" ht="16.5" hidden="false" customHeight="true" outlineLevel="0" collapsed="false">
      <c r="A732" s="12"/>
      <c r="B732" s="20"/>
      <c r="C732" s="28"/>
      <c r="D732" s="29"/>
      <c r="E732" s="12"/>
      <c r="F732" s="44"/>
      <c r="G732" s="45"/>
      <c r="H732" s="12"/>
      <c r="I732" s="12"/>
      <c r="J732" s="12"/>
      <c r="K732" s="12"/>
      <c r="L732" s="12"/>
    </row>
    <row r="733" customFormat="false" ht="16.5" hidden="false" customHeight="true" outlineLevel="0" collapsed="false">
      <c r="A733" s="12"/>
      <c r="B733" s="20"/>
      <c r="C733" s="28"/>
      <c r="D733" s="29"/>
      <c r="E733" s="12"/>
      <c r="F733" s="44"/>
      <c r="G733" s="45"/>
      <c r="H733" s="12"/>
      <c r="I733" s="12"/>
      <c r="J733" s="12"/>
      <c r="K733" s="12"/>
      <c r="L733" s="12"/>
    </row>
    <row r="734" customFormat="false" ht="16.5" hidden="false" customHeight="true" outlineLevel="0" collapsed="false">
      <c r="A734" s="12"/>
      <c r="B734" s="20"/>
      <c r="C734" s="28"/>
      <c r="D734" s="29"/>
      <c r="E734" s="12"/>
      <c r="F734" s="44"/>
      <c r="G734" s="45"/>
      <c r="H734" s="12"/>
      <c r="I734" s="12"/>
      <c r="J734" s="12"/>
      <c r="K734" s="12"/>
      <c r="L734" s="12"/>
    </row>
    <row r="735" customFormat="false" ht="16.5" hidden="false" customHeight="true" outlineLevel="0" collapsed="false">
      <c r="A735" s="12"/>
      <c r="B735" s="20"/>
      <c r="C735" s="28"/>
      <c r="D735" s="29"/>
      <c r="E735" s="12"/>
      <c r="F735" s="44"/>
      <c r="G735" s="45"/>
      <c r="H735" s="12"/>
      <c r="I735" s="12"/>
      <c r="J735" s="12"/>
      <c r="K735" s="12"/>
      <c r="L735" s="12"/>
    </row>
    <row r="736" customFormat="false" ht="16.5" hidden="false" customHeight="true" outlineLevel="0" collapsed="false">
      <c r="A736" s="12"/>
      <c r="B736" s="20"/>
      <c r="C736" s="28"/>
      <c r="D736" s="29"/>
      <c r="E736" s="12"/>
      <c r="F736" s="44"/>
      <c r="G736" s="45"/>
      <c r="H736" s="12"/>
      <c r="I736" s="12"/>
      <c r="J736" s="12"/>
      <c r="K736" s="12"/>
      <c r="L736" s="12"/>
    </row>
    <row r="737" customFormat="false" ht="16.5" hidden="false" customHeight="true" outlineLevel="0" collapsed="false">
      <c r="A737" s="12"/>
      <c r="B737" s="20"/>
      <c r="C737" s="28"/>
      <c r="D737" s="29"/>
      <c r="E737" s="12"/>
      <c r="F737" s="44"/>
      <c r="G737" s="45"/>
      <c r="H737" s="12"/>
      <c r="I737" s="12"/>
      <c r="J737" s="12"/>
      <c r="K737" s="12"/>
      <c r="L737" s="12"/>
    </row>
    <row r="738" customFormat="false" ht="16.5" hidden="false" customHeight="true" outlineLevel="0" collapsed="false">
      <c r="A738" s="12"/>
      <c r="B738" s="20"/>
      <c r="C738" s="28"/>
      <c r="D738" s="29"/>
      <c r="E738" s="12"/>
      <c r="F738" s="44"/>
      <c r="G738" s="45"/>
      <c r="H738" s="12"/>
      <c r="I738" s="12"/>
      <c r="J738" s="12"/>
      <c r="K738" s="12"/>
      <c r="L738" s="12"/>
    </row>
    <row r="739" customFormat="false" ht="16.5" hidden="false" customHeight="true" outlineLevel="0" collapsed="false">
      <c r="A739" s="12"/>
      <c r="B739" s="20"/>
      <c r="C739" s="28"/>
      <c r="D739" s="29"/>
      <c r="E739" s="12"/>
      <c r="F739" s="44"/>
      <c r="G739" s="45"/>
      <c r="H739" s="12"/>
      <c r="I739" s="12"/>
      <c r="J739" s="12"/>
      <c r="K739" s="12"/>
      <c r="L739" s="12"/>
    </row>
    <row r="740" customFormat="false" ht="16.5" hidden="false" customHeight="true" outlineLevel="0" collapsed="false">
      <c r="A740" s="12"/>
      <c r="B740" s="20"/>
      <c r="C740" s="28"/>
      <c r="D740" s="29"/>
      <c r="E740" s="12"/>
      <c r="F740" s="44"/>
      <c r="G740" s="45"/>
      <c r="H740" s="12"/>
      <c r="I740" s="12"/>
      <c r="J740" s="12"/>
      <c r="K740" s="12"/>
      <c r="L740" s="12"/>
    </row>
    <row r="741" customFormat="false" ht="16.5" hidden="false" customHeight="true" outlineLevel="0" collapsed="false">
      <c r="A741" s="12"/>
      <c r="B741" s="20"/>
      <c r="C741" s="28"/>
      <c r="D741" s="29"/>
      <c r="E741" s="12"/>
      <c r="F741" s="44"/>
      <c r="G741" s="45"/>
      <c r="H741" s="12"/>
      <c r="I741" s="12"/>
      <c r="J741" s="12"/>
      <c r="K741" s="12"/>
      <c r="L741" s="12"/>
    </row>
    <row r="742" customFormat="false" ht="16.5" hidden="false" customHeight="true" outlineLevel="0" collapsed="false">
      <c r="A742" s="12"/>
      <c r="B742" s="20"/>
      <c r="C742" s="28"/>
      <c r="D742" s="29"/>
      <c r="E742" s="12"/>
      <c r="F742" s="44"/>
      <c r="G742" s="45"/>
      <c r="H742" s="12"/>
      <c r="I742" s="12"/>
      <c r="J742" s="12"/>
      <c r="K742" s="12"/>
      <c r="L742" s="12"/>
    </row>
    <row r="743" customFormat="false" ht="16.5" hidden="false" customHeight="true" outlineLevel="0" collapsed="false">
      <c r="A743" s="12"/>
      <c r="B743" s="20"/>
      <c r="C743" s="28"/>
      <c r="D743" s="29"/>
      <c r="E743" s="12"/>
      <c r="F743" s="44"/>
      <c r="G743" s="45"/>
      <c r="H743" s="12"/>
      <c r="I743" s="12"/>
      <c r="J743" s="12"/>
      <c r="K743" s="12"/>
      <c r="L743" s="12"/>
    </row>
    <row r="744" customFormat="false" ht="16.5" hidden="false" customHeight="true" outlineLevel="0" collapsed="false">
      <c r="A744" s="12"/>
      <c r="B744" s="20"/>
      <c r="C744" s="28"/>
      <c r="D744" s="29"/>
      <c r="E744" s="12"/>
      <c r="F744" s="44"/>
      <c r="G744" s="45"/>
      <c r="H744" s="12"/>
      <c r="I744" s="12"/>
      <c r="J744" s="12"/>
      <c r="K744" s="12"/>
      <c r="L744" s="12"/>
    </row>
    <row r="745" customFormat="false" ht="16.5" hidden="false" customHeight="true" outlineLevel="0" collapsed="false">
      <c r="A745" s="12"/>
      <c r="B745" s="20"/>
      <c r="C745" s="28"/>
      <c r="D745" s="29"/>
      <c r="E745" s="12"/>
      <c r="F745" s="44"/>
      <c r="G745" s="45"/>
      <c r="H745" s="12"/>
      <c r="I745" s="12"/>
      <c r="J745" s="12"/>
      <c r="K745" s="12"/>
      <c r="L745" s="12"/>
    </row>
    <row r="746" customFormat="false" ht="16.5" hidden="false" customHeight="true" outlineLevel="0" collapsed="false">
      <c r="A746" s="12"/>
      <c r="B746" s="20"/>
      <c r="C746" s="28"/>
      <c r="D746" s="29"/>
      <c r="E746" s="12"/>
      <c r="F746" s="44"/>
      <c r="G746" s="45"/>
      <c r="H746" s="12"/>
      <c r="I746" s="12"/>
      <c r="J746" s="12"/>
      <c r="K746" s="12"/>
      <c r="L746" s="12"/>
    </row>
    <row r="747" customFormat="false" ht="16.5" hidden="false" customHeight="true" outlineLevel="0" collapsed="false">
      <c r="A747" s="12"/>
      <c r="B747" s="20"/>
      <c r="C747" s="28"/>
      <c r="D747" s="29"/>
      <c r="E747" s="12"/>
      <c r="F747" s="44"/>
      <c r="G747" s="45"/>
      <c r="H747" s="12"/>
      <c r="I747" s="12"/>
      <c r="J747" s="12"/>
      <c r="K747" s="12"/>
      <c r="L747" s="12"/>
    </row>
    <row r="748" customFormat="false" ht="16.5" hidden="false" customHeight="true" outlineLevel="0" collapsed="false">
      <c r="A748" s="12"/>
      <c r="B748" s="20"/>
      <c r="C748" s="28"/>
      <c r="D748" s="29"/>
      <c r="E748" s="12"/>
      <c r="F748" s="44"/>
      <c r="G748" s="45"/>
      <c r="H748" s="12"/>
      <c r="I748" s="12"/>
      <c r="J748" s="12"/>
      <c r="K748" s="12"/>
      <c r="L748" s="12"/>
    </row>
    <row r="749" customFormat="false" ht="16.5" hidden="false" customHeight="true" outlineLevel="0" collapsed="false">
      <c r="A749" s="12"/>
      <c r="B749" s="20"/>
      <c r="C749" s="28"/>
      <c r="D749" s="29"/>
      <c r="E749" s="12"/>
      <c r="F749" s="44"/>
      <c r="G749" s="45"/>
      <c r="H749" s="12"/>
      <c r="I749" s="12"/>
      <c r="J749" s="12"/>
      <c r="K749" s="12"/>
      <c r="L749" s="12"/>
    </row>
    <row r="750" customFormat="false" ht="16.5" hidden="false" customHeight="true" outlineLevel="0" collapsed="false">
      <c r="A750" s="12"/>
      <c r="B750" s="20"/>
      <c r="C750" s="28"/>
      <c r="D750" s="29"/>
      <c r="E750" s="12"/>
      <c r="F750" s="44"/>
      <c r="G750" s="45"/>
      <c r="H750" s="12"/>
      <c r="I750" s="12"/>
      <c r="J750" s="12"/>
      <c r="K750" s="12"/>
      <c r="L750" s="12"/>
    </row>
    <row r="751" customFormat="false" ht="16.5" hidden="false" customHeight="true" outlineLevel="0" collapsed="false">
      <c r="A751" s="12"/>
      <c r="B751" s="20"/>
      <c r="C751" s="28"/>
      <c r="D751" s="29"/>
      <c r="E751" s="12"/>
      <c r="F751" s="44"/>
      <c r="G751" s="45"/>
      <c r="H751" s="12"/>
      <c r="I751" s="12"/>
      <c r="J751" s="12"/>
      <c r="K751" s="12"/>
      <c r="L751" s="12"/>
    </row>
    <row r="752" customFormat="false" ht="16.5" hidden="false" customHeight="true" outlineLevel="0" collapsed="false">
      <c r="A752" s="12"/>
      <c r="B752" s="20"/>
      <c r="C752" s="28"/>
      <c r="D752" s="29"/>
      <c r="E752" s="12"/>
      <c r="F752" s="44"/>
      <c r="G752" s="45"/>
      <c r="H752" s="12"/>
      <c r="I752" s="12"/>
      <c r="J752" s="12"/>
      <c r="K752" s="12"/>
      <c r="L752" s="12"/>
    </row>
    <row r="753" customFormat="false" ht="16.5" hidden="false" customHeight="true" outlineLevel="0" collapsed="false">
      <c r="A753" s="12"/>
      <c r="B753" s="20"/>
      <c r="C753" s="28"/>
      <c r="D753" s="29"/>
      <c r="E753" s="12"/>
      <c r="F753" s="44"/>
      <c r="G753" s="45"/>
      <c r="H753" s="12"/>
      <c r="I753" s="12"/>
      <c r="J753" s="12"/>
      <c r="K753" s="12"/>
      <c r="L753" s="12"/>
    </row>
    <row r="754" customFormat="false" ht="16.5" hidden="false" customHeight="true" outlineLevel="0" collapsed="false">
      <c r="A754" s="12"/>
      <c r="B754" s="20"/>
      <c r="C754" s="28"/>
      <c r="D754" s="29"/>
      <c r="E754" s="12"/>
      <c r="F754" s="44"/>
      <c r="G754" s="45"/>
      <c r="H754" s="12"/>
      <c r="I754" s="12"/>
      <c r="J754" s="12"/>
      <c r="K754" s="12"/>
      <c r="L754" s="12"/>
    </row>
    <row r="755" customFormat="false" ht="16.5" hidden="false" customHeight="true" outlineLevel="0" collapsed="false">
      <c r="A755" s="12"/>
      <c r="B755" s="20"/>
      <c r="C755" s="28"/>
      <c r="D755" s="29"/>
      <c r="E755" s="12"/>
      <c r="F755" s="44"/>
      <c r="G755" s="45"/>
      <c r="H755" s="12"/>
      <c r="I755" s="12"/>
      <c r="J755" s="12"/>
      <c r="K755" s="12"/>
      <c r="L755" s="12"/>
    </row>
    <row r="756" customFormat="false" ht="16.5" hidden="false" customHeight="true" outlineLevel="0" collapsed="false">
      <c r="A756" s="12"/>
      <c r="B756" s="20"/>
      <c r="C756" s="28"/>
      <c r="D756" s="29"/>
      <c r="E756" s="12"/>
      <c r="F756" s="44"/>
      <c r="G756" s="45"/>
      <c r="H756" s="12"/>
      <c r="I756" s="12"/>
      <c r="J756" s="12"/>
      <c r="K756" s="12"/>
      <c r="L756" s="12"/>
    </row>
    <row r="757" customFormat="false" ht="16.5" hidden="false" customHeight="true" outlineLevel="0" collapsed="false">
      <c r="A757" s="12"/>
      <c r="B757" s="20"/>
      <c r="C757" s="28"/>
      <c r="D757" s="29"/>
      <c r="E757" s="12"/>
      <c r="F757" s="44"/>
      <c r="G757" s="45"/>
      <c r="H757" s="12"/>
      <c r="I757" s="12"/>
      <c r="J757" s="12"/>
      <c r="K757" s="12"/>
      <c r="L757" s="12"/>
    </row>
    <row r="758" customFormat="false" ht="16.5" hidden="false" customHeight="true" outlineLevel="0" collapsed="false">
      <c r="A758" s="12"/>
      <c r="B758" s="20"/>
      <c r="C758" s="28"/>
      <c r="D758" s="29"/>
      <c r="E758" s="12"/>
      <c r="F758" s="44"/>
      <c r="G758" s="45"/>
      <c r="H758" s="12"/>
      <c r="I758" s="12"/>
      <c r="J758" s="12"/>
      <c r="K758" s="12"/>
      <c r="L758" s="12"/>
    </row>
    <row r="759" customFormat="false" ht="16.5" hidden="false" customHeight="true" outlineLevel="0" collapsed="false">
      <c r="A759" s="12"/>
      <c r="B759" s="20"/>
      <c r="C759" s="28"/>
      <c r="D759" s="29"/>
      <c r="E759" s="12"/>
      <c r="F759" s="44"/>
      <c r="G759" s="45"/>
      <c r="H759" s="12"/>
      <c r="I759" s="12"/>
      <c r="J759" s="12"/>
      <c r="K759" s="12"/>
      <c r="L759" s="12"/>
    </row>
    <row r="760" customFormat="false" ht="16.5" hidden="false" customHeight="true" outlineLevel="0" collapsed="false">
      <c r="A760" s="12"/>
      <c r="B760" s="20"/>
      <c r="C760" s="28"/>
      <c r="D760" s="29"/>
      <c r="E760" s="12"/>
      <c r="F760" s="44"/>
      <c r="G760" s="45"/>
      <c r="H760" s="12"/>
      <c r="I760" s="12"/>
      <c r="J760" s="12"/>
      <c r="K760" s="12"/>
      <c r="L760" s="12"/>
    </row>
    <row r="761" customFormat="false" ht="16.5" hidden="false" customHeight="true" outlineLevel="0" collapsed="false">
      <c r="A761" s="12"/>
      <c r="B761" s="20"/>
      <c r="C761" s="28"/>
      <c r="D761" s="29"/>
      <c r="E761" s="12"/>
      <c r="F761" s="44"/>
      <c r="G761" s="45"/>
      <c r="H761" s="12"/>
      <c r="I761" s="12"/>
      <c r="J761" s="12"/>
      <c r="K761" s="12"/>
      <c r="L761" s="12"/>
    </row>
    <row r="762" customFormat="false" ht="16.5" hidden="false" customHeight="true" outlineLevel="0" collapsed="false">
      <c r="A762" s="12"/>
      <c r="B762" s="20"/>
      <c r="C762" s="28"/>
      <c r="D762" s="29"/>
      <c r="E762" s="12"/>
      <c r="F762" s="44"/>
      <c r="G762" s="45"/>
      <c r="H762" s="12"/>
      <c r="I762" s="12"/>
      <c r="J762" s="12"/>
      <c r="K762" s="12"/>
      <c r="L762" s="12"/>
    </row>
    <row r="763" customFormat="false" ht="16.5" hidden="false" customHeight="true" outlineLevel="0" collapsed="false">
      <c r="A763" s="12"/>
      <c r="B763" s="20"/>
      <c r="C763" s="28"/>
      <c r="D763" s="29"/>
      <c r="E763" s="12"/>
      <c r="F763" s="44"/>
      <c r="G763" s="45"/>
      <c r="H763" s="12"/>
      <c r="I763" s="12"/>
      <c r="J763" s="12"/>
      <c r="K763" s="12"/>
      <c r="L763" s="12"/>
    </row>
    <row r="764" customFormat="false" ht="16.5" hidden="false" customHeight="true" outlineLevel="0" collapsed="false">
      <c r="A764" s="12"/>
      <c r="B764" s="20"/>
      <c r="C764" s="28"/>
      <c r="D764" s="29"/>
      <c r="E764" s="12"/>
      <c r="F764" s="44"/>
      <c r="G764" s="45"/>
      <c r="H764" s="12"/>
      <c r="I764" s="12"/>
      <c r="J764" s="12"/>
      <c r="K764" s="12"/>
      <c r="L764" s="12"/>
    </row>
    <row r="765" customFormat="false" ht="16.5" hidden="false" customHeight="true" outlineLevel="0" collapsed="false">
      <c r="A765" s="12"/>
      <c r="B765" s="20"/>
      <c r="C765" s="28"/>
      <c r="D765" s="29"/>
      <c r="E765" s="12"/>
      <c r="F765" s="44"/>
      <c r="G765" s="45"/>
      <c r="H765" s="12"/>
      <c r="I765" s="12"/>
      <c r="J765" s="12"/>
      <c r="K765" s="12"/>
      <c r="L765" s="12"/>
    </row>
    <row r="766" customFormat="false" ht="16.5" hidden="false" customHeight="true" outlineLevel="0" collapsed="false">
      <c r="A766" s="12"/>
      <c r="B766" s="20"/>
      <c r="C766" s="28"/>
      <c r="D766" s="29"/>
      <c r="E766" s="12"/>
      <c r="F766" s="44"/>
      <c r="G766" s="45"/>
      <c r="H766" s="12"/>
      <c r="I766" s="12"/>
      <c r="J766" s="12"/>
      <c r="K766" s="12"/>
      <c r="L766" s="12"/>
    </row>
    <row r="767" customFormat="false" ht="16.5" hidden="false" customHeight="true" outlineLevel="0" collapsed="false">
      <c r="A767" s="12"/>
      <c r="B767" s="20"/>
      <c r="C767" s="28"/>
      <c r="D767" s="29"/>
      <c r="E767" s="12"/>
      <c r="F767" s="44"/>
      <c r="G767" s="45"/>
      <c r="H767" s="12"/>
      <c r="I767" s="12"/>
      <c r="J767" s="12"/>
      <c r="K767" s="12"/>
      <c r="L767" s="12"/>
    </row>
    <row r="768" customFormat="false" ht="16.5" hidden="false" customHeight="true" outlineLevel="0" collapsed="false">
      <c r="A768" s="12"/>
      <c r="B768" s="20"/>
      <c r="C768" s="28"/>
      <c r="D768" s="29"/>
      <c r="E768" s="12"/>
      <c r="F768" s="44"/>
      <c r="G768" s="45"/>
      <c r="H768" s="12"/>
      <c r="I768" s="12"/>
      <c r="J768" s="12"/>
      <c r="K768" s="12"/>
      <c r="L768" s="12"/>
    </row>
    <row r="769" customFormat="false" ht="16.5" hidden="false" customHeight="true" outlineLevel="0" collapsed="false">
      <c r="A769" s="12"/>
      <c r="B769" s="20"/>
      <c r="C769" s="28"/>
      <c r="D769" s="29"/>
      <c r="E769" s="12"/>
      <c r="F769" s="44"/>
      <c r="G769" s="45"/>
      <c r="H769" s="12"/>
      <c r="I769" s="12"/>
      <c r="J769" s="12"/>
      <c r="K769" s="12"/>
      <c r="L769" s="12"/>
    </row>
    <row r="770" customFormat="false" ht="16.5" hidden="false" customHeight="true" outlineLevel="0" collapsed="false">
      <c r="A770" s="12"/>
      <c r="B770" s="20"/>
      <c r="C770" s="28"/>
      <c r="D770" s="29"/>
      <c r="E770" s="12"/>
      <c r="F770" s="44"/>
      <c r="G770" s="45"/>
      <c r="H770" s="12"/>
      <c r="I770" s="12"/>
      <c r="J770" s="12"/>
      <c r="K770" s="12"/>
      <c r="L770" s="12"/>
    </row>
    <row r="771" customFormat="false" ht="16.5" hidden="false" customHeight="true" outlineLevel="0" collapsed="false">
      <c r="A771" s="12"/>
      <c r="B771" s="20"/>
      <c r="C771" s="28"/>
      <c r="D771" s="29"/>
      <c r="E771" s="12"/>
      <c r="F771" s="44"/>
      <c r="G771" s="45"/>
      <c r="H771" s="12"/>
      <c r="I771" s="12"/>
      <c r="J771" s="12"/>
      <c r="K771" s="12"/>
      <c r="L771" s="12"/>
    </row>
    <row r="772" customFormat="false" ht="16.5" hidden="false" customHeight="true" outlineLevel="0" collapsed="false">
      <c r="A772" s="12"/>
      <c r="B772" s="20"/>
      <c r="C772" s="28"/>
      <c r="D772" s="29"/>
      <c r="E772" s="12"/>
      <c r="F772" s="44"/>
      <c r="G772" s="45"/>
      <c r="H772" s="12"/>
      <c r="I772" s="12"/>
      <c r="J772" s="12"/>
      <c r="K772" s="12"/>
      <c r="L772" s="12"/>
    </row>
    <row r="773" customFormat="false" ht="16.5" hidden="false" customHeight="true" outlineLevel="0" collapsed="false">
      <c r="A773" s="12"/>
      <c r="B773" s="20"/>
      <c r="C773" s="28"/>
      <c r="D773" s="29"/>
      <c r="E773" s="12"/>
      <c r="F773" s="44"/>
      <c r="G773" s="45"/>
      <c r="H773" s="12"/>
      <c r="I773" s="12"/>
      <c r="J773" s="12"/>
      <c r="K773" s="12"/>
      <c r="L773" s="12"/>
    </row>
    <row r="774" customFormat="false" ht="16.5" hidden="false" customHeight="true" outlineLevel="0" collapsed="false">
      <c r="A774" s="12"/>
      <c r="B774" s="20"/>
      <c r="C774" s="28"/>
      <c r="D774" s="29"/>
      <c r="E774" s="12"/>
      <c r="F774" s="44"/>
      <c r="G774" s="45"/>
      <c r="H774" s="12"/>
      <c r="I774" s="12"/>
      <c r="J774" s="12"/>
      <c r="K774" s="12"/>
      <c r="L774" s="12"/>
    </row>
    <row r="775" customFormat="false" ht="16.5" hidden="false" customHeight="true" outlineLevel="0" collapsed="false">
      <c r="A775" s="12"/>
      <c r="B775" s="20"/>
      <c r="C775" s="28"/>
      <c r="D775" s="29"/>
      <c r="E775" s="12"/>
      <c r="F775" s="44"/>
      <c r="G775" s="45"/>
      <c r="H775" s="12"/>
      <c r="I775" s="12"/>
      <c r="J775" s="12"/>
      <c r="K775" s="12"/>
      <c r="L775" s="12"/>
    </row>
    <row r="776" customFormat="false" ht="16.5" hidden="false" customHeight="true" outlineLevel="0" collapsed="false">
      <c r="A776" s="12"/>
      <c r="B776" s="20"/>
      <c r="C776" s="28"/>
      <c r="D776" s="29"/>
      <c r="E776" s="12"/>
      <c r="F776" s="44"/>
      <c r="G776" s="45"/>
      <c r="H776" s="12"/>
      <c r="I776" s="12"/>
      <c r="J776" s="12"/>
      <c r="K776" s="12"/>
      <c r="L776" s="12"/>
    </row>
    <row r="777" customFormat="false" ht="16.5" hidden="false" customHeight="true" outlineLevel="0" collapsed="false">
      <c r="A777" s="12"/>
      <c r="B777" s="20"/>
      <c r="C777" s="28"/>
      <c r="D777" s="29"/>
      <c r="E777" s="12"/>
      <c r="F777" s="44"/>
      <c r="G777" s="45"/>
      <c r="H777" s="12"/>
      <c r="I777" s="12"/>
      <c r="J777" s="12"/>
      <c r="K777" s="12"/>
      <c r="L777" s="12"/>
    </row>
    <row r="778" customFormat="false" ht="16.5" hidden="false" customHeight="true" outlineLevel="0" collapsed="false">
      <c r="A778" s="12"/>
      <c r="B778" s="20"/>
      <c r="C778" s="28"/>
      <c r="D778" s="29"/>
      <c r="E778" s="12"/>
      <c r="F778" s="44"/>
      <c r="G778" s="45"/>
      <c r="H778" s="12"/>
      <c r="I778" s="12"/>
      <c r="J778" s="12"/>
      <c r="K778" s="12"/>
      <c r="L778" s="12"/>
    </row>
    <row r="779" customFormat="false" ht="16.5" hidden="false" customHeight="true" outlineLevel="0" collapsed="false">
      <c r="A779" s="12"/>
      <c r="B779" s="20"/>
      <c r="C779" s="28"/>
      <c r="D779" s="29"/>
      <c r="E779" s="12"/>
      <c r="F779" s="44"/>
      <c r="G779" s="45"/>
      <c r="H779" s="12"/>
      <c r="I779" s="12"/>
      <c r="J779" s="12"/>
      <c r="K779" s="12"/>
      <c r="L779" s="12"/>
    </row>
    <row r="780" customFormat="false" ht="16.5" hidden="false" customHeight="true" outlineLevel="0" collapsed="false">
      <c r="A780" s="12"/>
      <c r="B780" s="20"/>
      <c r="C780" s="28"/>
      <c r="D780" s="29"/>
      <c r="E780" s="12"/>
      <c r="F780" s="44"/>
      <c r="G780" s="45"/>
      <c r="H780" s="12"/>
      <c r="I780" s="12"/>
      <c r="J780" s="12"/>
      <c r="K780" s="12"/>
      <c r="L780" s="12"/>
    </row>
    <row r="781" customFormat="false" ht="16.5" hidden="false" customHeight="true" outlineLevel="0" collapsed="false">
      <c r="A781" s="12"/>
      <c r="B781" s="20"/>
      <c r="C781" s="28"/>
      <c r="D781" s="29"/>
      <c r="E781" s="12"/>
      <c r="F781" s="44"/>
      <c r="G781" s="45"/>
      <c r="H781" s="12"/>
      <c r="I781" s="12"/>
      <c r="J781" s="12"/>
      <c r="K781" s="12"/>
      <c r="L781" s="12"/>
    </row>
    <row r="782" customFormat="false" ht="16.5" hidden="false" customHeight="true" outlineLevel="0" collapsed="false">
      <c r="A782" s="12"/>
      <c r="B782" s="20"/>
      <c r="C782" s="28"/>
      <c r="D782" s="29"/>
      <c r="E782" s="12"/>
      <c r="F782" s="44"/>
      <c r="G782" s="45"/>
      <c r="H782" s="12"/>
      <c r="I782" s="12"/>
      <c r="J782" s="12"/>
      <c r="K782" s="12"/>
      <c r="L782" s="12"/>
    </row>
    <row r="783" customFormat="false" ht="16.5" hidden="false" customHeight="true" outlineLevel="0" collapsed="false">
      <c r="A783" s="12"/>
      <c r="B783" s="20"/>
      <c r="C783" s="28"/>
      <c r="D783" s="29"/>
      <c r="E783" s="12"/>
      <c r="F783" s="44"/>
      <c r="G783" s="45"/>
      <c r="H783" s="12"/>
      <c r="I783" s="12"/>
      <c r="J783" s="12"/>
      <c r="K783" s="12"/>
      <c r="L783" s="12"/>
    </row>
    <row r="784" customFormat="false" ht="16.5" hidden="false" customHeight="true" outlineLevel="0" collapsed="false">
      <c r="A784" s="12"/>
      <c r="B784" s="20"/>
      <c r="C784" s="28"/>
      <c r="D784" s="29"/>
      <c r="E784" s="12"/>
      <c r="F784" s="44"/>
      <c r="G784" s="45"/>
      <c r="H784" s="12"/>
      <c r="I784" s="12"/>
      <c r="J784" s="12"/>
      <c r="K784" s="12"/>
      <c r="L784" s="12"/>
    </row>
    <row r="785" customFormat="false" ht="16.5" hidden="false" customHeight="true" outlineLevel="0" collapsed="false">
      <c r="A785" s="12"/>
      <c r="B785" s="20"/>
      <c r="C785" s="28"/>
      <c r="D785" s="29"/>
      <c r="E785" s="12"/>
      <c r="F785" s="44"/>
      <c r="G785" s="45"/>
      <c r="H785" s="12"/>
      <c r="I785" s="12"/>
      <c r="J785" s="12"/>
      <c r="K785" s="12"/>
      <c r="L785" s="12"/>
    </row>
    <row r="786" customFormat="false" ht="16.5" hidden="false" customHeight="true" outlineLevel="0" collapsed="false">
      <c r="A786" s="12"/>
      <c r="B786" s="20"/>
      <c r="C786" s="28"/>
      <c r="D786" s="29"/>
      <c r="E786" s="12"/>
      <c r="F786" s="44"/>
      <c r="G786" s="45"/>
      <c r="H786" s="12"/>
      <c r="I786" s="12"/>
      <c r="J786" s="12"/>
      <c r="K786" s="12"/>
      <c r="L786" s="12"/>
    </row>
    <row r="787" customFormat="false" ht="16.5" hidden="false" customHeight="true" outlineLevel="0" collapsed="false">
      <c r="A787" s="12"/>
      <c r="B787" s="20"/>
      <c r="C787" s="28"/>
      <c r="D787" s="29"/>
      <c r="E787" s="12"/>
      <c r="F787" s="44"/>
      <c r="G787" s="45"/>
      <c r="H787" s="12"/>
      <c r="I787" s="12"/>
      <c r="J787" s="12"/>
      <c r="K787" s="12"/>
      <c r="L787" s="12"/>
    </row>
    <row r="788" customFormat="false" ht="16.5" hidden="false" customHeight="true" outlineLevel="0" collapsed="false">
      <c r="A788" s="12"/>
      <c r="B788" s="20"/>
      <c r="C788" s="28"/>
      <c r="D788" s="29"/>
      <c r="E788" s="12"/>
      <c r="F788" s="44"/>
      <c r="G788" s="45"/>
      <c r="H788" s="12"/>
      <c r="I788" s="12"/>
      <c r="J788" s="12"/>
      <c r="K788" s="12"/>
      <c r="L788" s="12"/>
    </row>
    <row r="789" customFormat="false" ht="16.5" hidden="false" customHeight="true" outlineLevel="0" collapsed="false">
      <c r="A789" s="12"/>
      <c r="B789" s="20"/>
      <c r="C789" s="28"/>
      <c r="D789" s="29"/>
      <c r="E789" s="12"/>
      <c r="F789" s="44"/>
      <c r="G789" s="45"/>
      <c r="H789" s="12"/>
      <c r="I789" s="12"/>
      <c r="J789" s="12"/>
      <c r="K789" s="12"/>
      <c r="L789" s="12"/>
    </row>
    <row r="790" customFormat="false" ht="16.5" hidden="false" customHeight="true" outlineLevel="0" collapsed="false">
      <c r="A790" s="12"/>
      <c r="B790" s="20"/>
      <c r="C790" s="28"/>
      <c r="D790" s="29"/>
      <c r="E790" s="12"/>
      <c r="F790" s="44"/>
      <c r="G790" s="45"/>
      <c r="H790" s="12"/>
      <c r="I790" s="12"/>
      <c r="J790" s="12"/>
      <c r="K790" s="12"/>
      <c r="L790" s="12"/>
    </row>
    <row r="791" customFormat="false" ht="16.5" hidden="false" customHeight="true" outlineLevel="0" collapsed="false">
      <c r="A791" s="12"/>
      <c r="B791" s="20"/>
      <c r="C791" s="28"/>
      <c r="D791" s="29"/>
      <c r="E791" s="12"/>
      <c r="F791" s="44"/>
      <c r="G791" s="45"/>
      <c r="H791" s="12"/>
      <c r="I791" s="12"/>
      <c r="J791" s="12"/>
      <c r="K791" s="12"/>
      <c r="L791" s="12"/>
    </row>
    <row r="792" customFormat="false" ht="16.5" hidden="false" customHeight="true" outlineLevel="0" collapsed="false">
      <c r="A792" s="12"/>
      <c r="B792" s="20"/>
      <c r="C792" s="28"/>
      <c r="D792" s="29"/>
      <c r="E792" s="12"/>
      <c r="F792" s="44"/>
      <c r="G792" s="45"/>
      <c r="H792" s="12"/>
      <c r="I792" s="12"/>
      <c r="J792" s="12"/>
      <c r="K792" s="12"/>
      <c r="L792" s="12"/>
    </row>
    <row r="793" customFormat="false" ht="16.5" hidden="false" customHeight="true" outlineLevel="0" collapsed="false">
      <c r="A793" s="12"/>
      <c r="B793" s="20"/>
      <c r="C793" s="28"/>
      <c r="D793" s="29"/>
      <c r="E793" s="12"/>
      <c r="F793" s="44"/>
      <c r="G793" s="45"/>
      <c r="H793" s="12"/>
      <c r="I793" s="12"/>
      <c r="J793" s="12"/>
      <c r="K793" s="12"/>
      <c r="L793" s="12"/>
    </row>
    <row r="794" customFormat="false" ht="16.5" hidden="false" customHeight="true" outlineLevel="0" collapsed="false">
      <c r="A794" s="12"/>
      <c r="B794" s="20"/>
      <c r="C794" s="28"/>
      <c r="D794" s="29"/>
      <c r="E794" s="12"/>
      <c r="F794" s="44"/>
      <c r="G794" s="45"/>
      <c r="H794" s="12"/>
      <c r="I794" s="12"/>
      <c r="J794" s="12"/>
      <c r="K794" s="12"/>
      <c r="L794" s="12"/>
    </row>
    <row r="795" customFormat="false" ht="16.5" hidden="false" customHeight="true" outlineLevel="0" collapsed="false">
      <c r="A795" s="12"/>
      <c r="B795" s="20"/>
      <c r="C795" s="28"/>
      <c r="D795" s="29"/>
      <c r="E795" s="12"/>
      <c r="F795" s="44"/>
      <c r="G795" s="45"/>
      <c r="H795" s="12"/>
      <c r="I795" s="12"/>
      <c r="J795" s="12"/>
      <c r="K795" s="12"/>
      <c r="L795" s="12"/>
    </row>
    <row r="796" customFormat="false" ht="16.5" hidden="false" customHeight="true" outlineLevel="0" collapsed="false">
      <c r="A796" s="12"/>
      <c r="B796" s="20"/>
      <c r="C796" s="28"/>
      <c r="D796" s="29"/>
      <c r="E796" s="12"/>
      <c r="F796" s="44"/>
      <c r="G796" s="45"/>
      <c r="H796" s="12"/>
      <c r="I796" s="12"/>
      <c r="J796" s="12"/>
      <c r="K796" s="12"/>
      <c r="L796" s="12"/>
    </row>
    <row r="797" customFormat="false" ht="16.5" hidden="false" customHeight="true" outlineLevel="0" collapsed="false">
      <c r="A797" s="12"/>
      <c r="B797" s="20"/>
      <c r="C797" s="28"/>
      <c r="D797" s="29"/>
      <c r="E797" s="12"/>
      <c r="F797" s="44"/>
      <c r="G797" s="45"/>
      <c r="H797" s="12"/>
      <c r="I797" s="12"/>
      <c r="J797" s="12"/>
      <c r="K797" s="12"/>
      <c r="L797" s="12"/>
    </row>
    <row r="798" customFormat="false" ht="16.5" hidden="false" customHeight="true" outlineLevel="0" collapsed="false">
      <c r="A798" s="12"/>
      <c r="B798" s="20"/>
      <c r="C798" s="28"/>
      <c r="D798" s="29"/>
      <c r="E798" s="12"/>
      <c r="F798" s="44"/>
      <c r="G798" s="45"/>
      <c r="H798" s="12"/>
      <c r="I798" s="12"/>
      <c r="J798" s="12"/>
      <c r="K798" s="12"/>
      <c r="L798" s="12"/>
    </row>
    <row r="799" customFormat="false" ht="16.5" hidden="false" customHeight="true" outlineLevel="0" collapsed="false">
      <c r="A799" s="12"/>
      <c r="B799" s="20"/>
      <c r="C799" s="28"/>
      <c r="D799" s="29"/>
      <c r="E799" s="12"/>
      <c r="F799" s="44"/>
      <c r="G799" s="45"/>
      <c r="H799" s="12"/>
      <c r="I799" s="12"/>
      <c r="J799" s="12"/>
      <c r="K799" s="12"/>
      <c r="L799" s="12"/>
    </row>
    <row r="800" customFormat="false" ht="16.5" hidden="false" customHeight="true" outlineLevel="0" collapsed="false">
      <c r="A800" s="12"/>
      <c r="B800" s="20"/>
      <c r="C800" s="28"/>
      <c r="D800" s="29"/>
      <c r="E800" s="12"/>
      <c r="F800" s="44"/>
      <c r="G800" s="45"/>
      <c r="H800" s="12"/>
      <c r="I800" s="12"/>
      <c r="J800" s="12"/>
      <c r="K800" s="12"/>
      <c r="L800" s="12"/>
    </row>
    <row r="801" customFormat="false" ht="16.5" hidden="false" customHeight="true" outlineLevel="0" collapsed="false">
      <c r="A801" s="12"/>
      <c r="B801" s="20"/>
      <c r="C801" s="28"/>
      <c r="D801" s="29"/>
      <c r="E801" s="12"/>
      <c r="F801" s="44"/>
      <c r="G801" s="45"/>
      <c r="H801" s="12"/>
      <c r="I801" s="12"/>
      <c r="J801" s="12"/>
      <c r="K801" s="12"/>
      <c r="L801" s="12"/>
    </row>
    <row r="802" customFormat="false" ht="16.5" hidden="false" customHeight="true" outlineLevel="0" collapsed="false">
      <c r="A802" s="12"/>
      <c r="B802" s="20"/>
      <c r="C802" s="28"/>
      <c r="D802" s="29"/>
      <c r="E802" s="12"/>
      <c r="F802" s="44"/>
      <c r="G802" s="45"/>
      <c r="H802" s="12"/>
      <c r="I802" s="12"/>
      <c r="J802" s="12"/>
      <c r="K802" s="12"/>
      <c r="L802" s="12"/>
    </row>
    <row r="803" customFormat="false" ht="16.5" hidden="false" customHeight="true" outlineLevel="0" collapsed="false">
      <c r="A803" s="12"/>
      <c r="B803" s="20"/>
      <c r="C803" s="28"/>
      <c r="D803" s="29"/>
      <c r="E803" s="12"/>
      <c r="F803" s="44"/>
      <c r="G803" s="45"/>
      <c r="H803" s="12"/>
      <c r="I803" s="12"/>
      <c r="J803" s="12"/>
      <c r="K803" s="12"/>
      <c r="L803" s="12"/>
    </row>
    <row r="804" customFormat="false" ht="16.5" hidden="false" customHeight="true" outlineLevel="0" collapsed="false">
      <c r="A804" s="12"/>
      <c r="B804" s="20"/>
      <c r="C804" s="28"/>
      <c r="D804" s="29"/>
      <c r="E804" s="12"/>
      <c r="F804" s="44"/>
      <c r="G804" s="45"/>
      <c r="H804" s="12"/>
      <c r="I804" s="12"/>
      <c r="J804" s="12"/>
      <c r="K804" s="12"/>
      <c r="L804" s="12"/>
    </row>
    <row r="805" customFormat="false" ht="16.5" hidden="false" customHeight="true" outlineLevel="0" collapsed="false">
      <c r="A805" s="12"/>
      <c r="B805" s="20"/>
      <c r="C805" s="28"/>
      <c r="D805" s="29"/>
      <c r="E805" s="12"/>
      <c r="F805" s="44"/>
      <c r="G805" s="45"/>
      <c r="H805" s="12"/>
      <c r="I805" s="12"/>
      <c r="J805" s="12"/>
      <c r="K805" s="12"/>
      <c r="L805" s="12"/>
    </row>
    <row r="806" customFormat="false" ht="16.5" hidden="false" customHeight="true" outlineLevel="0" collapsed="false">
      <c r="A806" s="12"/>
      <c r="B806" s="20"/>
      <c r="C806" s="28"/>
      <c r="D806" s="29"/>
      <c r="E806" s="12"/>
      <c r="F806" s="44"/>
      <c r="G806" s="45"/>
      <c r="H806" s="12"/>
      <c r="I806" s="12"/>
      <c r="J806" s="12"/>
      <c r="K806" s="12"/>
      <c r="L806" s="12"/>
    </row>
    <row r="807" customFormat="false" ht="16.5" hidden="false" customHeight="true" outlineLevel="0" collapsed="false">
      <c r="A807" s="12"/>
      <c r="B807" s="20"/>
      <c r="C807" s="28"/>
      <c r="D807" s="29"/>
      <c r="E807" s="12"/>
      <c r="F807" s="44"/>
      <c r="G807" s="45"/>
      <c r="H807" s="12"/>
      <c r="I807" s="12"/>
      <c r="J807" s="12"/>
      <c r="K807" s="12"/>
      <c r="L807" s="12"/>
    </row>
    <row r="808" customFormat="false" ht="16.5" hidden="false" customHeight="true" outlineLevel="0" collapsed="false">
      <c r="A808" s="12"/>
      <c r="B808" s="20"/>
      <c r="C808" s="28"/>
      <c r="D808" s="29"/>
      <c r="E808" s="12"/>
      <c r="F808" s="44"/>
      <c r="G808" s="45"/>
      <c r="H808" s="12"/>
      <c r="I808" s="12"/>
      <c r="J808" s="12"/>
      <c r="K808" s="12"/>
      <c r="L808" s="12"/>
    </row>
    <row r="809" customFormat="false" ht="16.5" hidden="false" customHeight="true" outlineLevel="0" collapsed="false">
      <c r="A809" s="12"/>
      <c r="B809" s="20"/>
      <c r="C809" s="28"/>
      <c r="D809" s="29"/>
      <c r="E809" s="12"/>
      <c r="F809" s="44"/>
      <c r="G809" s="45"/>
      <c r="H809" s="12"/>
      <c r="I809" s="12"/>
      <c r="J809" s="12"/>
      <c r="K809" s="12"/>
      <c r="L809" s="12"/>
    </row>
    <row r="810" customFormat="false" ht="16.5" hidden="false" customHeight="true" outlineLevel="0" collapsed="false">
      <c r="A810" s="12"/>
      <c r="B810" s="20"/>
      <c r="C810" s="28"/>
      <c r="D810" s="29"/>
      <c r="E810" s="12"/>
      <c r="F810" s="44"/>
      <c r="G810" s="45"/>
      <c r="H810" s="12"/>
      <c r="I810" s="12"/>
      <c r="J810" s="12"/>
      <c r="K810" s="12"/>
      <c r="L810" s="12"/>
    </row>
    <row r="811" customFormat="false" ht="16.5" hidden="false" customHeight="true" outlineLevel="0" collapsed="false">
      <c r="A811" s="12"/>
      <c r="B811" s="20"/>
      <c r="C811" s="28"/>
      <c r="D811" s="29"/>
      <c r="E811" s="12"/>
      <c r="F811" s="44"/>
      <c r="G811" s="45"/>
      <c r="H811" s="12"/>
      <c r="I811" s="12"/>
      <c r="J811" s="12"/>
      <c r="K811" s="12"/>
      <c r="L811" s="12"/>
    </row>
    <row r="812" customFormat="false" ht="16.5" hidden="false" customHeight="true" outlineLevel="0" collapsed="false">
      <c r="A812" s="12"/>
      <c r="B812" s="20"/>
      <c r="C812" s="28"/>
      <c r="D812" s="29"/>
      <c r="E812" s="12"/>
      <c r="F812" s="44"/>
      <c r="G812" s="45"/>
      <c r="H812" s="12"/>
      <c r="I812" s="12"/>
      <c r="J812" s="12"/>
      <c r="K812" s="12"/>
      <c r="L812" s="12"/>
    </row>
    <row r="813" customFormat="false" ht="16.5" hidden="false" customHeight="true" outlineLevel="0" collapsed="false">
      <c r="A813" s="12"/>
      <c r="B813" s="20"/>
      <c r="C813" s="28"/>
      <c r="D813" s="29"/>
      <c r="E813" s="12"/>
      <c r="F813" s="44"/>
      <c r="G813" s="45"/>
      <c r="H813" s="12"/>
      <c r="I813" s="12"/>
      <c r="J813" s="12"/>
      <c r="K813" s="12"/>
      <c r="L813" s="12"/>
    </row>
    <row r="814" customFormat="false" ht="16.5" hidden="false" customHeight="true" outlineLevel="0" collapsed="false">
      <c r="A814" s="12"/>
      <c r="B814" s="20"/>
      <c r="C814" s="28"/>
      <c r="D814" s="29"/>
      <c r="E814" s="12"/>
      <c r="F814" s="44"/>
      <c r="G814" s="45"/>
      <c r="H814" s="12"/>
      <c r="I814" s="12"/>
      <c r="J814" s="12"/>
      <c r="K814" s="12"/>
      <c r="L814" s="12"/>
    </row>
    <row r="815" customFormat="false" ht="16.5" hidden="false" customHeight="true" outlineLevel="0" collapsed="false">
      <c r="A815" s="12"/>
      <c r="B815" s="20"/>
      <c r="C815" s="28"/>
      <c r="D815" s="29"/>
      <c r="E815" s="12"/>
      <c r="F815" s="44"/>
      <c r="G815" s="45"/>
      <c r="H815" s="12"/>
      <c r="I815" s="12"/>
      <c r="J815" s="12"/>
      <c r="K815" s="12"/>
      <c r="L815" s="12"/>
    </row>
    <row r="816" customFormat="false" ht="16.5" hidden="false" customHeight="true" outlineLevel="0" collapsed="false">
      <c r="A816" s="12"/>
      <c r="B816" s="20"/>
      <c r="C816" s="28"/>
      <c r="D816" s="29"/>
      <c r="E816" s="12"/>
      <c r="F816" s="44"/>
      <c r="G816" s="45"/>
      <c r="H816" s="12"/>
      <c r="I816" s="12"/>
      <c r="J816" s="12"/>
      <c r="K816" s="12"/>
      <c r="L816" s="12"/>
    </row>
    <row r="817" customFormat="false" ht="16.5" hidden="false" customHeight="true" outlineLevel="0" collapsed="false">
      <c r="A817" s="12"/>
      <c r="B817" s="20"/>
      <c r="C817" s="28"/>
      <c r="D817" s="29"/>
      <c r="E817" s="12"/>
      <c r="F817" s="44"/>
      <c r="G817" s="45"/>
      <c r="H817" s="12"/>
      <c r="I817" s="12"/>
      <c r="J817" s="12"/>
      <c r="K817" s="12"/>
      <c r="L817" s="12"/>
    </row>
    <row r="818" customFormat="false" ht="16.5" hidden="false" customHeight="true" outlineLevel="0" collapsed="false">
      <c r="A818" s="12"/>
      <c r="B818" s="20"/>
      <c r="C818" s="28"/>
      <c r="D818" s="29"/>
      <c r="E818" s="12"/>
      <c r="F818" s="44"/>
      <c r="G818" s="45"/>
      <c r="H818" s="12"/>
      <c r="I818" s="12"/>
      <c r="J818" s="12"/>
      <c r="K818" s="12"/>
      <c r="L818" s="12"/>
    </row>
    <row r="819" customFormat="false" ht="16.5" hidden="false" customHeight="true" outlineLevel="0" collapsed="false">
      <c r="A819" s="12"/>
      <c r="B819" s="20"/>
      <c r="C819" s="28"/>
      <c r="D819" s="29"/>
      <c r="E819" s="12"/>
      <c r="F819" s="44"/>
      <c r="G819" s="45"/>
      <c r="H819" s="12"/>
      <c r="I819" s="12"/>
      <c r="J819" s="12"/>
      <c r="K819" s="12"/>
      <c r="L819" s="12"/>
    </row>
    <row r="820" customFormat="false" ht="16.5" hidden="false" customHeight="true" outlineLevel="0" collapsed="false">
      <c r="A820" s="12"/>
      <c r="B820" s="20"/>
      <c r="C820" s="28"/>
      <c r="D820" s="29"/>
      <c r="E820" s="12"/>
      <c r="F820" s="44"/>
      <c r="G820" s="45"/>
      <c r="H820" s="12"/>
      <c r="I820" s="12"/>
      <c r="J820" s="12"/>
      <c r="K820" s="12"/>
      <c r="L820" s="12"/>
    </row>
    <row r="821" customFormat="false" ht="16.5" hidden="false" customHeight="true" outlineLevel="0" collapsed="false">
      <c r="A821" s="12"/>
      <c r="B821" s="20"/>
      <c r="C821" s="28"/>
      <c r="D821" s="29"/>
      <c r="E821" s="12"/>
      <c r="F821" s="44"/>
      <c r="G821" s="45"/>
      <c r="H821" s="12"/>
      <c r="I821" s="12"/>
      <c r="J821" s="12"/>
      <c r="K821" s="12"/>
      <c r="L821" s="12"/>
    </row>
    <row r="822" customFormat="false" ht="16.5" hidden="false" customHeight="true" outlineLevel="0" collapsed="false">
      <c r="A822" s="12"/>
      <c r="B822" s="20"/>
      <c r="C822" s="28"/>
      <c r="D822" s="29"/>
      <c r="E822" s="12"/>
      <c r="F822" s="44"/>
      <c r="G822" s="45"/>
      <c r="H822" s="12"/>
      <c r="I822" s="12"/>
      <c r="J822" s="12"/>
      <c r="K822" s="12"/>
      <c r="L822" s="12"/>
    </row>
    <row r="823" customFormat="false" ht="16.5" hidden="false" customHeight="true" outlineLevel="0" collapsed="false">
      <c r="A823" s="12"/>
      <c r="B823" s="20"/>
      <c r="C823" s="28"/>
      <c r="D823" s="29"/>
      <c r="E823" s="12"/>
      <c r="F823" s="44"/>
      <c r="G823" s="45"/>
      <c r="H823" s="12"/>
      <c r="I823" s="12"/>
      <c r="J823" s="12"/>
      <c r="K823" s="12"/>
      <c r="L823" s="12"/>
    </row>
    <row r="824" customFormat="false" ht="16.5" hidden="false" customHeight="true" outlineLevel="0" collapsed="false">
      <c r="A824" s="12"/>
      <c r="B824" s="20"/>
      <c r="C824" s="28"/>
      <c r="D824" s="29"/>
      <c r="E824" s="12"/>
      <c r="F824" s="44"/>
      <c r="G824" s="45"/>
      <c r="H824" s="12"/>
      <c r="I824" s="12"/>
      <c r="J824" s="12"/>
      <c r="K824" s="12"/>
      <c r="L824" s="12"/>
    </row>
    <row r="825" customFormat="false" ht="16.5" hidden="false" customHeight="true" outlineLevel="0" collapsed="false">
      <c r="A825" s="12"/>
      <c r="B825" s="20"/>
      <c r="C825" s="28"/>
      <c r="D825" s="29"/>
      <c r="E825" s="12"/>
      <c r="F825" s="44"/>
      <c r="G825" s="45"/>
      <c r="H825" s="12"/>
      <c r="I825" s="12"/>
      <c r="J825" s="12"/>
      <c r="K825" s="12"/>
      <c r="L825" s="12"/>
    </row>
    <row r="826" customFormat="false" ht="16.5" hidden="false" customHeight="true" outlineLevel="0" collapsed="false">
      <c r="A826" s="12"/>
      <c r="B826" s="20"/>
      <c r="C826" s="28"/>
      <c r="D826" s="29"/>
      <c r="E826" s="12"/>
      <c r="F826" s="44"/>
      <c r="G826" s="45"/>
      <c r="H826" s="12"/>
      <c r="I826" s="12"/>
      <c r="J826" s="12"/>
      <c r="K826" s="12"/>
      <c r="L826" s="12"/>
    </row>
    <row r="827" customFormat="false" ht="16.5" hidden="false" customHeight="true" outlineLevel="0" collapsed="false">
      <c r="A827" s="12"/>
      <c r="B827" s="20"/>
      <c r="C827" s="28"/>
      <c r="D827" s="29"/>
      <c r="E827" s="12"/>
      <c r="F827" s="44"/>
      <c r="G827" s="45"/>
      <c r="H827" s="12"/>
      <c r="I827" s="12"/>
      <c r="J827" s="12"/>
      <c r="K827" s="12"/>
      <c r="L827" s="12"/>
    </row>
    <row r="828" customFormat="false" ht="16.5" hidden="false" customHeight="true" outlineLevel="0" collapsed="false">
      <c r="A828" s="12"/>
      <c r="B828" s="20"/>
      <c r="C828" s="28"/>
      <c r="D828" s="29"/>
      <c r="E828" s="12"/>
      <c r="F828" s="44"/>
      <c r="G828" s="45"/>
      <c r="H828" s="12"/>
      <c r="I828" s="12"/>
      <c r="J828" s="12"/>
      <c r="K828" s="12"/>
      <c r="L828" s="12"/>
    </row>
    <row r="829" customFormat="false" ht="16.5" hidden="false" customHeight="true" outlineLevel="0" collapsed="false">
      <c r="A829" s="12"/>
      <c r="B829" s="20"/>
      <c r="C829" s="28"/>
      <c r="D829" s="29"/>
      <c r="E829" s="12"/>
      <c r="F829" s="44"/>
      <c r="G829" s="45"/>
      <c r="H829" s="12"/>
      <c r="I829" s="12"/>
      <c r="J829" s="12"/>
      <c r="K829" s="12"/>
      <c r="L829" s="12"/>
    </row>
    <row r="830" customFormat="false" ht="16.5" hidden="false" customHeight="true" outlineLevel="0" collapsed="false">
      <c r="A830" s="12"/>
      <c r="B830" s="20"/>
      <c r="C830" s="28"/>
      <c r="D830" s="29"/>
      <c r="E830" s="12"/>
      <c r="F830" s="44"/>
      <c r="G830" s="45"/>
      <c r="H830" s="12"/>
      <c r="I830" s="12"/>
      <c r="J830" s="12"/>
      <c r="K830" s="12"/>
      <c r="L830" s="12"/>
    </row>
    <row r="831" customFormat="false" ht="16.5" hidden="false" customHeight="true" outlineLevel="0" collapsed="false">
      <c r="A831" s="12"/>
      <c r="B831" s="20"/>
      <c r="C831" s="28"/>
      <c r="D831" s="29"/>
      <c r="E831" s="12"/>
      <c r="F831" s="44"/>
      <c r="G831" s="45"/>
      <c r="H831" s="12"/>
      <c r="I831" s="12"/>
      <c r="J831" s="12"/>
      <c r="K831" s="12"/>
      <c r="L831" s="12"/>
    </row>
    <row r="832" customFormat="false" ht="16.5" hidden="false" customHeight="true" outlineLevel="0" collapsed="false">
      <c r="A832" s="12"/>
      <c r="B832" s="20"/>
      <c r="C832" s="28"/>
      <c r="D832" s="29"/>
      <c r="E832" s="12"/>
      <c r="F832" s="44"/>
      <c r="G832" s="45"/>
      <c r="H832" s="12"/>
      <c r="I832" s="12"/>
      <c r="J832" s="12"/>
      <c r="K832" s="12"/>
      <c r="L832" s="12"/>
    </row>
    <row r="833" customFormat="false" ht="16.5" hidden="false" customHeight="true" outlineLevel="0" collapsed="false">
      <c r="A833" s="12"/>
      <c r="B833" s="20"/>
      <c r="C833" s="28"/>
      <c r="D833" s="29"/>
      <c r="E833" s="12"/>
      <c r="F833" s="44"/>
      <c r="G833" s="45"/>
      <c r="H833" s="12"/>
      <c r="I833" s="12"/>
      <c r="J833" s="12"/>
      <c r="K833" s="12"/>
      <c r="L833" s="12"/>
    </row>
    <row r="834" customFormat="false" ht="16.5" hidden="false" customHeight="true" outlineLevel="0" collapsed="false">
      <c r="A834" s="12"/>
      <c r="B834" s="20"/>
      <c r="C834" s="28"/>
      <c r="D834" s="29"/>
      <c r="E834" s="12"/>
      <c r="F834" s="44"/>
      <c r="G834" s="45"/>
      <c r="H834" s="12"/>
      <c r="I834" s="12"/>
      <c r="J834" s="12"/>
      <c r="K834" s="12"/>
      <c r="L834" s="12"/>
    </row>
    <row r="835" customFormat="false" ht="16.5" hidden="false" customHeight="true" outlineLevel="0" collapsed="false">
      <c r="A835" s="12"/>
      <c r="B835" s="20"/>
      <c r="C835" s="28"/>
      <c r="D835" s="29"/>
      <c r="E835" s="12"/>
      <c r="F835" s="44"/>
      <c r="G835" s="45"/>
      <c r="H835" s="12"/>
      <c r="I835" s="12"/>
      <c r="J835" s="12"/>
      <c r="K835" s="12"/>
      <c r="L835" s="12"/>
    </row>
    <row r="836" customFormat="false" ht="16.5" hidden="false" customHeight="true" outlineLevel="0" collapsed="false">
      <c r="A836" s="12"/>
      <c r="B836" s="20"/>
      <c r="C836" s="28"/>
      <c r="D836" s="29"/>
      <c r="E836" s="12"/>
      <c r="F836" s="44"/>
      <c r="G836" s="45"/>
      <c r="H836" s="12"/>
      <c r="I836" s="12"/>
      <c r="J836" s="12"/>
      <c r="K836" s="12"/>
      <c r="L836" s="12"/>
    </row>
    <row r="837" customFormat="false" ht="16.5" hidden="false" customHeight="true" outlineLevel="0" collapsed="false">
      <c r="A837" s="12"/>
      <c r="B837" s="20"/>
      <c r="C837" s="28"/>
      <c r="D837" s="29"/>
      <c r="E837" s="12"/>
      <c r="F837" s="44"/>
      <c r="G837" s="45"/>
      <c r="H837" s="12"/>
      <c r="I837" s="12"/>
      <c r="J837" s="12"/>
      <c r="K837" s="12"/>
      <c r="L837" s="12"/>
    </row>
    <row r="838" customFormat="false" ht="16.5" hidden="false" customHeight="true" outlineLevel="0" collapsed="false">
      <c r="A838" s="12"/>
      <c r="B838" s="20"/>
      <c r="C838" s="28"/>
      <c r="D838" s="29"/>
      <c r="E838" s="12"/>
      <c r="F838" s="44"/>
      <c r="G838" s="45"/>
      <c r="H838" s="12"/>
      <c r="I838" s="12"/>
      <c r="J838" s="12"/>
      <c r="K838" s="12"/>
      <c r="L838" s="12"/>
    </row>
    <row r="839" customFormat="false" ht="16.5" hidden="false" customHeight="true" outlineLevel="0" collapsed="false">
      <c r="A839" s="12"/>
      <c r="B839" s="20"/>
      <c r="C839" s="28"/>
      <c r="D839" s="29"/>
      <c r="E839" s="12"/>
      <c r="F839" s="44"/>
      <c r="G839" s="45"/>
      <c r="H839" s="12"/>
      <c r="I839" s="12"/>
      <c r="J839" s="12"/>
      <c r="K839" s="12"/>
      <c r="L839" s="12"/>
    </row>
    <row r="840" customFormat="false" ht="16.5" hidden="false" customHeight="true" outlineLevel="0" collapsed="false">
      <c r="A840" s="12"/>
      <c r="B840" s="20"/>
      <c r="C840" s="28"/>
      <c r="D840" s="29"/>
      <c r="E840" s="12"/>
      <c r="F840" s="44"/>
      <c r="G840" s="45"/>
      <c r="H840" s="12"/>
      <c r="I840" s="12"/>
      <c r="J840" s="12"/>
      <c r="K840" s="12"/>
      <c r="L840" s="12"/>
    </row>
    <row r="841" customFormat="false" ht="16.5" hidden="false" customHeight="true" outlineLevel="0" collapsed="false">
      <c r="A841" s="12"/>
      <c r="B841" s="20"/>
      <c r="C841" s="28"/>
      <c r="D841" s="29"/>
      <c r="E841" s="12"/>
      <c r="F841" s="44"/>
      <c r="G841" s="45"/>
      <c r="H841" s="12"/>
      <c r="I841" s="12"/>
      <c r="J841" s="12"/>
      <c r="K841" s="12"/>
      <c r="L841" s="12"/>
    </row>
    <row r="842" customFormat="false" ht="16.5" hidden="false" customHeight="true" outlineLevel="0" collapsed="false">
      <c r="A842" s="12"/>
      <c r="B842" s="20"/>
      <c r="C842" s="28"/>
      <c r="D842" s="29"/>
      <c r="E842" s="12"/>
      <c r="F842" s="44"/>
      <c r="G842" s="45"/>
      <c r="H842" s="12"/>
      <c r="I842" s="12"/>
      <c r="J842" s="12"/>
      <c r="K842" s="12"/>
      <c r="L842" s="12"/>
    </row>
    <row r="843" customFormat="false" ht="16.5" hidden="false" customHeight="true" outlineLevel="0" collapsed="false">
      <c r="A843" s="12"/>
      <c r="B843" s="20"/>
      <c r="C843" s="28"/>
      <c r="D843" s="29"/>
      <c r="E843" s="12"/>
      <c r="F843" s="44"/>
      <c r="G843" s="45"/>
      <c r="H843" s="12"/>
      <c r="I843" s="12"/>
      <c r="J843" s="12"/>
      <c r="K843" s="12"/>
      <c r="L843" s="12"/>
    </row>
    <row r="844" customFormat="false" ht="16.5" hidden="false" customHeight="true" outlineLevel="0" collapsed="false">
      <c r="A844" s="12"/>
      <c r="B844" s="20"/>
      <c r="C844" s="28"/>
      <c r="D844" s="29"/>
      <c r="E844" s="12"/>
      <c r="F844" s="44"/>
      <c r="G844" s="45"/>
      <c r="H844" s="12"/>
      <c r="I844" s="12"/>
      <c r="J844" s="12"/>
      <c r="K844" s="12"/>
      <c r="L844" s="12"/>
    </row>
    <row r="845" customFormat="false" ht="16.5" hidden="false" customHeight="true" outlineLevel="0" collapsed="false">
      <c r="A845" s="12"/>
      <c r="B845" s="20"/>
      <c r="C845" s="28"/>
      <c r="D845" s="29"/>
      <c r="E845" s="12"/>
      <c r="F845" s="44"/>
      <c r="G845" s="45"/>
      <c r="H845" s="12"/>
      <c r="I845" s="12"/>
      <c r="J845" s="12"/>
      <c r="K845" s="12"/>
      <c r="L845" s="12"/>
    </row>
    <row r="846" customFormat="false" ht="16.5" hidden="false" customHeight="true" outlineLevel="0" collapsed="false">
      <c r="A846" s="12"/>
      <c r="B846" s="20"/>
      <c r="C846" s="28"/>
      <c r="D846" s="29"/>
      <c r="E846" s="12"/>
      <c r="F846" s="44"/>
      <c r="G846" s="45"/>
      <c r="H846" s="12"/>
      <c r="I846" s="12"/>
      <c r="J846" s="12"/>
      <c r="K846" s="12"/>
      <c r="L846" s="12"/>
    </row>
    <row r="847" customFormat="false" ht="16.5" hidden="false" customHeight="true" outlineLevel="0" collapsed="false">
      <c r="A847" s="12"/>
      <c r="B847" s="20"/>
      <c r="C847" s="28"/>
      <c r="D847" s="29"/>
      <c r="E847" s="12"/>
      <c r="F847" s="44"/>
      <c r="G847" s="45"/>
      <c r="H847" s="12"/>
      <c r="I847" s="12"/>
      <c r="J847" s="12"/>
      <c r="K847" s="12"/>
      <c r="L847" s="12"/>
    </row>
    <row r="848" customFormat="false" ht="16.5" hidden="false" customHeight="true" outlineLevel="0" collapsed="false">
      <c r="A848" s="12"/>
      <c r="B848" s="20"/>
      <c r="C848" s="28"/>
      <c r="D848" s="29"/>
      <c r="E848" s="12"/>
      <c r="F848" s="44"/>
      <c r="G848" s="45"/>
      <c r="H848" s="12"/>
      <c r="I848" s="12"/>
      <c r="J848" s="12"/>
      <c r="K848" s="12"/>
      <c r="L848" s="12"/>
    </row>
    <row r="849" customFormat="false" ht="16.5" hidden="false" customHeight="true" outlineLevel="0" collapsed="false">
      <c r="A849" s="12"/>
      <c r="B849" s="20"/>
      <c r="C849" s="28"/>
      <c r="D849" s="29"/>
      <c r="E849" s="12"/>
      <c r="F849" s="44"/>
      <c r="G849" s="45"/>
      <c r="H849" s="12"/>
      <c r="I849" s="12"/>
      <c r="J849" s="12"/>
      <c r="K849" s="12"/>
      <c r="L849" s="12"/>
    </row>
    <row r="850" customFormat="false" ht="16.5" hidden="false" customHeight="true" outlineLevel="0" collapsed="false">
      <c r="A850" s="12"/>
      <c r="B850" s="20"/>
      <c r="C850" s="28"/>
      <c r="D850" s="29"/>
      <c r="E850" s="12"/>
      <c r="F850" s="44"/>
      <c r="G850" s="45"/>
      <c r="H850" s="12"/>
      <c r="I850" s="12"/>
      <c r="J850" s="12"/>
      <c r="K850" s="12"/>
      <c r="L850" s="12"/>
    </row>
    <row r="851" customFormat="false" ht="16.5" hidden="false" customHeight="true" outlineLevel="0" collapsed="false">
      <c r="A851" s="12"/>
      <c r="B851" s="20"/>
      <c r="C851" s="28"/>
      <c r="D851" s="29"/>
      <c r="E851" s="12"/>
      <c r="F851" s="44"/>
      <c r="G851" s="45"/>
      <c r="H851" s="12"/>
      <c r="I851" s="12"/>
      <c r="J851" s="12"/>
      <c r="K851" s="12"/>
      <c r="L851" s="12"/>
    </row>
    <row r="852" customFormat="false" ht="16.5" hidden="false" customHeight="true" outlineLevel="0" collapsed="false">
      <c r="A852" s="12"/>
      <c r="B852" s="20"/>
      <c r="C852" s="28"/>
      <c r="D852" s="29"/>
      <c r="E852" s="12"/>
      <c r="F852" s="44"/>
      <c r="G852" s="45"/>
      <c r="H852" s="12"/>
      <c r="I852" s="12"/>
      <c r="J852" s="12"/>
      <c r="K852" s="12"/>
      <c r="L852" s="12"/>
    </row>
    <row r="853" customFormat="false" ht="16.5" hidden="false" customHeight="true" outlineLevel="0" collapsed="false">
      <c r="A853" s="12"/>
      <c r="B853" s="20"/>
      <c r="C853" s="28"/>
      <c r="D853" s="29"/>
      <c r="E853" s="12"/>
      <c r="F853" s="44"/>
      <c r="G853" s="45"/>
      <c r="H853" s="12"/>
      <c r="I853" s="12"/>
      <c r="J853" s="12"/>
      <c r="K853" s="12"/>
      <c r="L853" s="12"/>
    </row>
    <row r="854" customFormat="false" ht="16.5" hidden="false" customHeight="true" outlineLevel="0" collapsed="false">
      <c r="A854" s="12"/>
      <c r="B854" s="20"/>
      <c r="C854" s="28"/>
      <c r="D854" s="29"/>
      <c r="E854" s="12"/>
      <c r="F854" s="44"/>
      <c r="G854" s="45"/>
      <c r="H854" s="12"/>
      <c r="I854" s="12"/>
      <c r="J854" s="12"/>
      <c r="K854" s="12"/>
      <c r="L854" s="12"/>
    </row>
    <row r="855" customFormat="false" ht="16.5" hidden="false" customHeight="true" outlineLevel="0" collapsed="false">
      <c r="A855" s="12"/>
      <c r="B855" s="20"/>
      <c r="C855" s="28"/>
      <c r="D855" s="29"/>
      <c r="E855" s="12"/>
      <c r="F855" s="44"/>
      <c r="G855" s="45"/>
      <c r="H855" s="12"/>
      <c r="I855" s="12"/>
      <c r="J855" s="12"/>
      <c r="K855" s="12"/>
      <c r="L855" s="12"/>
    </row>
    <row r="856" customFormat="false" ht="16.5" hidden="false" customHeight="true" outlineLevel="0" collapsed="false">
      <c r="A856" s="12"/>
      <c r="B856" s="20"/>
      <c r="C856" s="28"/>
      <c r="D856" s="29"/>
      <c r="E856" s="12"/>
      <c r="F856" s="44"/>
      <c r="G856" s="45"/>
      <c r="H856" s="12"/>
      <c r="I856" s="12"/>
      <c r="J856" s="12"/>
      <c r="K856" s="12"/>
      <c r="L856" s="12"/>
    </row>
    <row r="857" customFormat="false" ht="16.5" hidden="false" customHeight="true" outlineLevel="0" collapsed="false">
      <c r="A857" s="12"/>
      <c r="B857" s="20"/>
      <c r="C857" s="28"/>
      <c r="D857" s="29"/>
      <c r="E857" s="12"/>
      <c r="F857" s="44"/>
      <c r="G857" s="45"/>
      <c r="H857" s="12"/>
      <c r="I857" s="12"/>
      <c r="J857" s="12"/>
      <c r="K857" s="12"/>
      <c r="L857" s="12"/>
    </row>
    <row r="858" customFormat="false" ht="16.5" hidden="false" customHeight="true" outlineLevel="0" collapsed="false">
      <c r="A858" s="12"/>
      <c r="B858" s="20"/>
      <c r="C858" s="28"/>
      <c r="D858" s="29"/>
      <c r="E858" s="12"/>
      <c r="F858" s="44"/>
      <c r="G858" s="45"/>
      <c r="H858" s="12"/>
      <c r="I858" s="12"/>
      <c r="J858" s="12"/>
      <c r="K858" s="12"/>
      <c r="L858" s="12"/>
    </row>
    <row r="859" customFormat="false" ht="16.5" hidden="false" customHeight="true" outlineLevel="0" collapsed="false">
      <c r="A859" s="12"/>
      <c r="B859" s="20"/>
      <c r="C859" s="28"/>
      <c r="D859" s="29"/>
      <c r="E859" s="12"/>
      <c r="F859" s="44"/>
      <c r="G859" s="45"/>
      <c r="H859" s="12"/>
      <c r="I859" s="12"/>
      <c r="J859" s="12"/>
      <c r="K859" s="12"/>
      <c r="L859" s="12"/>
    </row>
    <row r="860" customFormat="false" ht="16.5" hidden="false" customHeight="true" outlineLevel="0" collapsed="false">
      <c r="A860" s="12"/>
      <c r="B860" s="20"/>
      <c r="C860" s="28"/>
      <c r="D860" s="29"/>
      <c r="E860" s="12"/>
      <c r="F860" s="44"/>
      <c r="G860" s="45"/>
      <c r="H860" s="12"/>
      <c r="I860" s="12"/>
      <c r="J860" s="12"/>
      <c r="K860" s="12"/>
      <c r="L860" s="12"/>
    </row>
    <row r="861" customFormat="false" ht="16.5" hidden="false" customHeight="true" outlineLevel="0" collapsed="false">
      <c r="A861" s="12"/>
      <c r="B861" s="20"/>
      <c r="C861" s="28"/>
      <c r="D861" s="29"/>
      <c r="E861" s="12"/>
      <c r="F861" s="44"/>
      <c r="G861" s="45"/>
      <c r="H861" s="12"/>
      <c r="I861" s="12"/>
      <c r="J861" s="12"/>
      <c r="K861" s="12"/>
      <c r="L861" s="12"/>
    </row>
    <row r="862" customFormat="false" ht="16.5" hidden="false" customHeight="true" outlineLevel="0" collapsed="false">
      <c r="A862" s="12"/>
      <c r="B862" s="20"/>
      <c r="C862" s="28"/>
      <c r="D862" s="29"/>
      <c r="E862" s="12"/>
      <c r="F862" s="44"/>
      <c r="G862" s="45"/>
      <c r="H862" s="12"/>
      <c r="I862" s="12"/>
      <c r="J862" s="12"/>
      <c r="K862" s="12"/>
      <c r="L862" s="12"/>
    </row>
    <row r="863" customFormat="false" ht="16.5" hidden="false" customHeight="true" outlineLevel="0" collapsed="false">
      <c r="A863" s="12"/>
      <c r="B863" s="20"/>
      <c r="C863" s="28"/>
      <c r="D863" s="29"/>
      <c r="E863" s="12"/>
      <c r="F863" s="44"/>
      <c r="G863" s="45"/>
      <c r="H863" s="12"/>
      <c r="I863" s="12"/>
      <c r="J863" s="12"/>
      <c r="K863" s="12"/>
      <c r="L863" s="12"/>
    </row>
    <row r="864" customFormat="false" ht="16.5" hidden="false" customHeight="true" outlineLevel="0" collapsed="false">
      <c r="A864" s="12"/>
      <c r="B864" s="20"/>
      <c r="C864" s="28"/>
      <c r="D864" s="29"/>
      <c r="E864" s="12"/>
      <c r="F864" s="44"/>
      <c r="G864" s="45"/>
      <c r="H864" s="12"/>
      <c r="I864" s="12"/>
      <c r="J864" s="12"/>
      <c r="K864" s="12"/>
      <c r="L864" s="12"/>
    </row>
    <row r="865" customFormat="false" ht="16.5" hidden="false" customHeight="true" outlineLevel="0" collapsed="false">
      <c r="A865" s="12"/>
      <c r="B865" s="20"/>
      <c r="C865" s="28"/>
      <c r="D865" s="29"/>
      <c r="E865" s="12"/>
      <c r="F865" s="44"/>
      <c r="G865" s="45"/>
      <c r="H865" s="12"/>
      <c r="I865" s="12"/>
      <c r="J865" s="12"/>
      <c r="K865" s="12"/>
      <c r="L865" s="12"/>
    </row>
    <row r="866" customFormat="false" ht="16.5" hidden="false" customHeight="true" outlineLevel="0" collapsed="false">
      <c r="A866" s="12"/>
      <c r="B866" s="20"/>
      <c r="C866" s="28"/>
      <c r="D866" s="29"/>
      <c r="E866" s="12"/>
      <c r="F866" s="44"/>
      <c r="G866" s="45"/>
      <c r="H866" s="12"/>
      <c r="I866" s="12"/>
      <c r="J866" s="12"/>
      <c r="K866" s="12"/>
      <c r="L866" s="12"/>
    </row>
    <row r="867" customFormat="false" ht="16.5" hidden="false" customHeight="true" outlineLevel="0" collapsed="false">
      <c r="A867" s="12"/>
      <c r="B867" s="20"/>
      <c r="C867" s="28"/>
      <c r="D867" s="29"/>
      <c r="E867" s="12"/>
      <c r="F867" s="44"/>
      <c r="G867" s="45"/>
      <c r="H867" s="12"/>
      <c r="I867" s="12"/>
      <c r="J867" s="12"/>
      <c r="K867" s="12"/>
      <c r="L867" s="12"/>
    </row>
    <row r="868" customFormat="false" ht="16.5" hidden="false" customHeight="true" outlineLevel="0" collapsed="false">
      <c r="A868" s="12"/>
      <c r="B868" s="20"/>
      <c r="C868" s="28"/>
      <c r="D868" s="29"/>
      <c r="E868" s="12"/>
      <c r="F868" s="44"/>
      <c r="G868" s="45"/>
      <c r="H868" s="12"/>
      <c r="I868" s="12"/>
      <c r="J868" s="12"/>
      <c r="K868" s="12"/>
      <c r="L868" s="12"/>
    </row>
    <row r="869" customFormat="false" ht="16.5" hidden="false" customHeight="true" outlineLevel="0" collapsed="false">
      <c r="A869" s="12"/>
      <c r="B869" s="20"/>
      <c r="C869" s="28"/>
      <c r="D869" s="29"/>
      <c r="E869" s="12"/>
      <c r="F869" s="44"/>
      <c r="G869" s="45"/>
      <c r="H869" s="12"/>
      <c r="I869" s="12"/>
      <c r="J869" s="12"/>
      <c r="K869" s="12"/>
      <c r="L869" s="12"/>
    </row>
    <row r="870" customFormat="false" ht="16.5" hidden="false" customHeight="true" outlineLevel="0" collapsed="false">
      <c r="A870" s="12"/>
      <c r="B870" s="20"/>
      <c r="C870" s="28"/>
      <c r="D870" s="29"/>
      <c r="E870" s="12"/>
      <c r="F870" s="44"/>
      <c r="G870" s="45"/>
      <c r="H870" s="12"/>
      <c r="I870" s="12"/>
      <c r="J870" s="12"/>
      <c r="K870" s="12"/>
      <c r="L870" s="12"/>
    </row>
    <row r="871" customFormat="false" ht="16.5" hidden="false" customHeight="true" outlineLevel="0" collapsed="false">
      <c r="A871" s="12"/>
      <c r="B871" s="20"/>
      <c r="C871" s="28"/>
      <c r="D871" s="29"/>
      <c r="E871" s="12"/>
      <c r="F871" s="44"/>
      <c r="G871" s="45"/>
      <c r="H871" s="12"/>
      <c r="I871" s="12"/>
      <c r="J871" s="12"/>
      <c r="K871" s="12"/>
      <c r="L871" s="12"/>
    </row>
    <row r="872" customFormat="false" ht="16.5" hidden="false" customHeight="true" outlineLevel="0" collapsed="false">
      <c r="A872" s="12"/>
      <c r="B872" s="20"/>
      <c r="C872" s="28"/>
      <c r="D872" s="29"/>
      <c r="E872" s="12"/>
      <c r="F872" s="44"/>
      <c r="G872" s="45"/>
      <c r="H872" s="12"/>
      <c r="I872" s="12"/>
      <c r="J872" s="12"/>
      <c r="K872" s="12"/>
      <c r="L872" s="12"/>
    </row>
    <row r="873" customFormat="false" ht="16.5" hidden="false" customHeight="true" outlineLevel="0" collapsed="false">
      <c r="A873" s="12"/>
      <c r="B873" s="20"/>
      <c r="C873" s="28"/>
      <c r="D873" s="29"/>
      <c r="E873" s="12"/>
      <c r="F873" s="44"/>
      <c r="G873" s="45"/>
      <c r="H873" s="12"/>
      <c r="I873" s="12"/>
      <c r="J873" s="12"/>
      <c r="K873" s="12"/>
      <c r="L873" s="12"/>
    </row>
    <row r="874" customFormat="false" ht="16.5" hidden="false" customHeight="true" outlineLevel="0" collapsed="false">
      <c r="A874" s="12"/>
      <c r="B874" s="20"/>
      <c r="C874" s="28"/>
      <c r="D874" s="29"/>
      <c r="E874" s="12"/>
      <c r="F874" s="44"/>
      <c r="G874" s="45"/>
      <c r="H874" s="12"/>
      <c r="I874" s="12"/>
      <c r="J874" s="12"/>
      <c r="K874" s="12"/>
      <c r="L874" s="12"/>
    </row>
    <row r="875" customFormat="false" ht="16.5" hidden="false" customHeight="true" outlineLevel="0" collapsed="false">
      <c r="A875" s="12"/>
      <c r="B875" s="20"/>
      <c r="C875" s="28"/>
      <c r="D875" s="29"/>
      <c r="E875" s="12"/>
      <c r="F875" s="44"/>
      <c r="G875" s="45"/>
      <c r="H875" s="12"/>
      <c r="I875" s="12"/>
      <c r="J875" s="12"/>
      <c r="K875" s="12"/>
      <c r="L875" s="12"/>
    </row>
    <row r="876" customFormat="false" ht="16.5" hidden="false" customHeight="true" outlineLevel="0" collapsed="false">
      <c r="A876" s="12"/>
      <c r="B876" s="20"/>
      <c r="C876" s="28"/>
      <c r="D876" s="29"/>
      <c r="E876" s="12"/>
      <c r="F876" s="44"/>
      <c r="G876" s="45"/>
      <c r="H876" s="12"/>
      <c r="I876" s="12"/>
      <c r="J876" s="12"/>
      <c r="K876" s="12"/>
      <c r="L876" s="12"/>
    </row>
    <row r="877" customFormat="false" ht="16.5" hidden="false" customHeight="true" outlineLevel="0" collapsed="false">
      <c r="A877" s="12"/>
      <c r="B877" s="20"/>
      <c r="C877" s="28"/>
      <c r="D877" s="29"/>
      <c r="E877" s="12"/>
      <c r="F877" s="44"/>
      <c r="G877" s="45"/>
      <c r="H877" s="12"/>
      <c r="I877" s="12"/>
      <c r="J877" s="12"/>
      <c r="K877" s="12"/>
      <c r="L877" s="12"/>
    </row>
    <row r="878" customFormat="false" ht="16.5" hidden="false" customHeight="true" outlineLevel="0" collapsed="false">
      <c r="A878" s="12"/>
      <c r="B878" s="20"/>
      <c r="C878" s="28"/>
      <c r="D878" s="29"/>
      <c r="E878" s="12"/>
      <c r="F878" s="44"/>
      <c r="G878" s="45"/>
      <c r="H878" s="12"/>
      <c r="I878" s="12"/>
      <c r="J878" s="12"/>
      <c r="K878" s="12"/>
      <c r="L878" s="12"/>
    </row>
    <row r="879" customFormat="false" ht="16.5" hidden="false" customHeight="true" outlineLevel="0" collapsed="false">
      <c r="A879" s="12"/>
      <c r="B879" s="20"/>
      <c r="C879" s="28"/>
      <c r="D879" s="29"/>
      <c r="E879" s="12"/>
      <c r="F879" s="44"/>
      <c r="G879" s="45"/>
      <c r="H879" s="12"/>
      <c r="I879" s="12"/>
      <c r="J879" s="12"/>
      <c r="K879" s="12"/>
      <c r="L879" s="12"/>
    </row>
    <row r="880" customFormat="false" ht="16.5" hidden="false" customHeight="true" outlineLevel="0" collapsed="false">
      <c r="A880" s="12"/>
      <c r="B880" s="20"/>
      <c r="C880" s="28"/>
      <c r="D880" s="29"/>
      <c r="E880" s="12"/>
      <c r="F880" s="44"/>
      <c r="G880" s="45"/>
      <c r="H880" s="12"/>
      <c r="I880" s="12"/>
      <c r="J880" s="12"/>
      <c r="K880" s="12"/>
      <c r="L880" s="12"/>
    </row>
    <row r="881" customFormat="false" ht="16.5" hidden="false" customHeight="true" outlineLevel="0" collapsed="false">
      <c r="A881" s="12"/>
      <c r="B881" s="20"/>
      <c r="C881" s="28"/>
      <c r="D881" s="29"/>
      <c r="E881" s="12"/>
      <c r="F881" s="44"/>
      <c r="G881" s="45"/>
      <c r="H881" s="12"/>
      <c r="I881" s="12"/>
      <c r="J881" s="12"/>
      <c r="K881" s="12"/>
      <c r="L881" s="12"/>
    </row>
    <row r="882" customFormat="false" ht="16.5" hidden="false" customHeight="true" outlineLevel="0" collapsed="false">
      <c r="A882" s="12"/>
      <c r="B882" s="20"/>
      <c r="C882" s="28"/>
      <c r="D882" s="29"/>
      <c r="E882" s="12"/>
      <c r="F882" s="44"/>
      <c r="G882" s="45"/>
      <c r="H882" s="12"/>
      <c r="I882" s="12"/>
      <c r="J882" s="12"/>
      <c r="K882" s="12"/>
      <c r="L882" s="12"/>
    </row>
    <row r="883" customFormat="false" ht="16.5" hidden="false" customHeight="true" outlineLevel="0" collapsed="false">
      <c r="A883" s="12"/>
      <c r="B883" s="20"/>
      <c r="C883" s="28"/>
      <c r="D883" s="29"/>
      <c r="E883" s="12"/>
      <c r="F883" s="44"/>
      <c r="G883" s="45"/>
      <c r="H883" s="12"/>
      <c r="I883" s="12"/>
      <c r="J883" s="12"/>
      <c r="K883" s="12"/>
      <c r="L883" s="12"/>
    </row>
    <row r="884" customFormat="false" ht="16.5" hidden="false" customHeight="true" outlineLevel="0" collapsed="false">
      <c r="A884" s="12"/>
      <c r="B884" s="20"/>
      <c r="C884" s="28"/>
      <c r="D884" s="29"/>
      <c r="E884" s="12"/>
      <c r="F884" s="44"/>
      <c r="G884" s="45"/>
      <c r="H884" s="12"/>
      <c r="I884" s="12"/>
      <c r="J884" s="12"/>
      <c r="K884" s="12"/>
      <c r="L884" s="12"/>
    </row>
    <row r="885" customFormat="false" ht="16.5" hidden="false" customHeight="true" outlineLevel="0" collapsed="false">
      <c r="A885" s="12"/>
      <c r="B885" s="20"/>
      <c r="C885" s="28"/>
      <c r="D885" s="29"/>
      <c r="E885" s="12"/>
      <c r="F885" s="44"/>
      <c r="G885" s="45"/>
      <c r="H885" s="12"/>
      <c r="I885" s="12"/>
      <c r="J885" s="12"/>
      <c r="K885" s="12"/>
      <c r="L885" s="12"/>
    </row>
    <row r="886" customFormat="false" ht="16.5" hidden="false" customHeight="true" outlineLevel="0" collapsed="false">
      <c r="A886" s="12"/>
      <c r="B886" s="20"/>
      <c r="C886" s="28"/>
      <c r="D886" s="29"/>
      <c r="E886" s="12"/>
      <c r="F886" s="44"/>
      <c r="G886" s="45"/>
      <c r="H886" s="12"/>
      <c r="I886" s="12"/>
      <c r="J886" s="12"/>
      <c r="K886" s="12"/>
      <c r="L886" s="12"/>
    </row>
    <row r="887" customFormat="false" ht="16.5" hidden="false" customHeight="true" outlineLevel="0" collapsed="false">
      <c r="A887" s="12"/>
      <c r="B887" s="20"/>
      <c r="C887" s="28"/>
      <c r="D887" s="29"/>
      <c r="E887" s="12"/>
      <c r="F887" s="44"/>
      <c r="G887" s="45"/>
      <c r="H887" s="12"/>
      <c r="I887" s="12"/>
      <c r="J887" s="12"/>
      <c r="K887" s="12"/>
      <c r="L887" s="12"/>
    </row>
    <row r="888" customFormat="false" ht="16.5" hidden="false" customHeight="true" outlineLevel="0" collapsed="false">
      <c r="A888" s="12"/>
      <c r="B888" s="20"/>
      <c r="C888" s="28"/>
      <c r="D888" s="29"/>
      <c r="E888" s="12"/>
      <c r="F888" s="44"/>
      <c r="G888" s="45"/>
      <c r="H888" s="12"/>
      <c r="I888" s="12"/>
      <c r="J888" s="12"/>
      <c r="K888" s="12"/>
      <c r="L888" s="12"/>
    </row>
    <row r="889" customFormat="false" ht="16.5" hidden="false" customHeight="true" outlineLevel="0" collapsed="false">
      <c r="A889" s="12"/>
      <c r="B889" s="20"/>
      <c r="C889" s="28"/>
      <c r="D889" s="29"/>
      <c r="E889" s="12"/>
      <c r="F889" s="44"/>
      <c r="G889" s="45"/>
      <c r="H889" s="12"/>
      <c r="I889" s="12"/>
      <c r="J889" s="12"/>
      <c r="K889" s="12"/>
      <c r="L889" s="12"/>
    </row>
    <row r="890" customFormat="false" ht="16.5" hidden="false" customHeight="true" outlineLevel="0" collapsed="false">
      <c r="A890" s="12"/>
      <c r="B890" s="20"/>
      <c r="C890" s="28"/>
      <c r="D890" s="29"/>
      <c r="E890" s="12"/>
      <c r="F890" s="44"/>
      <c r="G890" s="45"/>
      <c r="H890" s="12"/>
      <c r="I890" s="12"/>
      <c r="J890" s="12"/>
      <c r="K890" s="12"/>
      <c r="L890" s="12"/>
    </row>
    <row r="891" customFormat="false" ht="16.5" hidden="false" customHeight="true" outlineLevel="0" collapsed="false">
      <c r="A891" s="12"/>
      <c r="B891" s="20"/>
      <c r="C891" s="28"/>
      <c r="D891" s="29"/>
      <c r="E891" s="12"/>
      <c r="F891" s="44"/>
      <c r="G891" s="45"/>
      <c r="H891" s="12"/>
      <c r="I891" s="12"/>
      <c r="J891" s="12"/>
      <c r="K891" s="12"/>
      <c r="L891" s="12"/>
    </row>
    <row r="892" customFormat="false" ht="16.5" hidden="false" customHeight="true" outlineLevel="0" collapsed="false">
      <c r="A892" s="12"/>
      <c r="B892" s="20"/>
      <c r="C892" s="28"/>
      <c r="D892" s="29"/>
      <c r="E892" s="12"/>
      <c r="F892" s="44"/>
      <c r="G892" s="45"/>
      <c r="H892" s="12"/>
      <c r="I892" s="12"/>
      <c r="J892" s="12"/>
      <c r="K892" s="12"/>
      <c r="L892" s="12"/>
    </row>
    <row r="893" customFormat="false" ht="16.5" hidden="false" customHeight="true" outlineLevel="0" collapsed="false">
      <c r="A893" s="12"/>
      <c r="B893" s="20"/>
      <c r="C893" s="28"/>
      <c r="D893" s="29"/>
      <c r="E893" s="12"/>
      <c r="F893" s="44"/>
      <c r="G893" s="45"/>
      <c r="H893" s="12"/>
      <c r="I893" s="12"/>
      <c r="J893" s="12"/>
      <c r="K893" s="12"/>
      <c r="L893" s="12"/>
    </row>
    <row r="894" customFormat="false" ht="16.5" hidden="false" customHeight="true" outlineLevel="0" collapsed="false">
      <c r="A894" s="12"/>
      <c r="B894" s="20"/>
      <c r="C894" s="28"/>
      <c r="D894" s="29"/>
      <c r="E894" s="12"/>
      <c r="F894" s="44"/>
      <c r="G894" s="45"/>
      <c r="H894" s="12"/>
      <c r="I894" s="12"/>
      <c r="J894" s="12"/>
      <c r="K894" s="12"/>
      <c r="L894" s="12"/>
    </row>
    <row r="895" customFormat="false" ht="16.5" hidden="false" customHeight="true" outlineLevel="0" collapsed="false">
      <c r="A895" s="12"/>
      <c r="B895" s="20"/>
      <c r="C895" s="28"/>
      <c r="D895" s="29"/>
      <c r="E895" s="12"/>
      <c r="F895" s="44"/>
      <c r="G895" s="45"/>
      <c r="H895" s="12"/>
      <c r="I895" s="12"/>
      <c r="J895" s="12"/>
      <c r="K895" s="12"/>
      <c r="L895" s="12"/>
    </row>
    <row r="896" customFormat="false" ht="16.5" hidden="false" customHeight="true" outlineLevel="0" collapsed="false">
      <c r="A896" s="12"/>
      <c r="B896" s="20"/>
      <c r="C896" s="28"/>
      <c r="D896" s="29"/>
      <c r="E896" s="12"/>
      <c r="F896" s="44"/>
      <c r="G896" s="45"/>
      <c r="H896" s="12"/>
      <c r="I896" s="12"/>
      <c r="J896" s="12"/>
      <c r="K896" s="12"/>
      <c r="L896" s="12"/>
    </row>
    <row r="897" customFormat="false" ht="16.5" hidden="false" customHeight="true" outlineLevel="0" collapsed="false">
      <c r="A897" s="12"/>
      <c r="B897" s="20"/>
      <c r="C897" s="28"/>
      <c r="D897" s="29"/>
      <c r="E897" s="12"/>
      <c r="F897" s="44"/>
      <c r="G897" s="45"/>
      <c r="H897" s="12"/>
      <c r="I897" s="12"/>
      <c r="J897" s="12"/>
      <c r="K897" s="12"/>
      <c r="L897" s="12"/>
    </row>
    <row r="898" customFormat="false" ht="16.5" hidden="false" customHeight="true" outlineLevel="0" collapsed="false">
      <c r="A898" s="12"/>
      <c r="B898" s="20"/>
      <c r="C898" s="28"/>
      <c r="D898" s="29"/>
      <c r="E898" s="12"/>
      <c r="F898" s="44"/>
      <c r="G898" s="45"/>
      <c r="H898" s="12"/>
      <c r="I898" s="12"/>
      <c r="J898" s="12"/>
      <c r="K898" s="12"/>
      <c r="L898" s="12"/>
    </row>
    <row r="899" customFormat="false" ht="16.5" hidden="false" customHeight="true" outlineLevel="0" collapsed="false">
      <c r="A899" s="12"/>
      <c r="B899" s="20"/>
      <c r="C899" s="28"/>
      <c r="D899" s="29"/>
      <c r="E899" s="12"/>
      <c r="F899" s="44"/>
      <c r="G899" s="45"/>
      <c r="H899" s="12"/>
      <c r="I899" s="12"/>
      <c r="J899" s="12"/>
      <c r="K899" s="12"/>
      <c r="L899" s="12"/>
    </row>
    <row r="900" customFormat="false" ht="16.5" hidden="false" customHeight="true" outlineLevel="0" collapsed="false">
      <c r="A900" s="12"/>
      <c r="B900" s="20"/>
      <c r="C900" s="28"/>
      <c r="D900" s="29"/>
      <c r="E900" s="12"/>
      <c r="F900" s="44"/>
      <c r="G900" s="45"/>
      <c r="H900" s="12"/>
      <c r="I900" s="12"/>
      <c r="J900" s="12"/>
      <c r="K900" s="12"/>
      <c r="L900" s="12"/>
    </row>
    <row r="901" customFormat="false" ht="16.5" hidden="false" customHeight="true" outlineLevel="0" collapsed="false">
      <c r="A901" s="12"/>
      <c r="B901" s="20"/>
      <c r="C901" s="28"/>
      <c r="D901" s="29"/>
      <c r="E901" s="12"/>
      <c r="F901" s="44"/>
      <c r="G901" s="45"/>
      <c r="H901" s="12"/>
      <c r="I901" s="12"/>
      <c r="J901" s="12"/>
      <c r="K901" s="12"/>
      <c r="L901" s="12"/>
    </row>
    <row r="902" customFormat="false" ht="16.5" hidden="false" customHeight="true" outlineLevel="0" collapsed="false">
      <c r="A902" s="12"/>
      <c r="B902" s="20"/>
      <c r="C902" s="28"/>
      <c r="D902" s="29"/>
      <c r="E902" s="12"/>
      <c r="F902" s="44"/>
      <c r="G902" s="45"/>
      <c r="H902" s="12"/>
      <c r="I902" s="12"/>
      <c r="J902" s="12"/>
      <c r="K902" s="12"/>
      <c r="L902" s="12"/>
    </row>
    <row r="903" customFormat="false" ht="16.5" hidden="false" customHeight="true" outlineLevel="0" collapsed="false">
      <c r="A903" s="12"/>
      <c r="B903" s="20"/>
      <c r="C903" s="28"/>
      <c r="D903" s="29"/>
      <c r="E903" s="12"/>
      <c r="F903" s="44"/>
      <c r="G903" s="45"/>
      <c r="H903" s="12"/>
      <c r="I903" s="12"/>
      <c r="J903" s="12"/>
      <c r="K903" s="12"/>
      <c r="L903" s="12"/>
    </row>
    <row r="904" customFormat="false" ht="16.5" hidden="false" customHeight="true" outlineLevel="0" collapsed="false">
      <c r="A904" s="12"/>
      <c r="B904" s="20"/>
      <c r="C904" s="28"/>
      <c r="D904" s="29"/>
      <c r="E904" s="12"/>
      <c r="F904" s="44"/>
      <c r="G904" s="45"/>
      <c r="H904" s="12"/>
      <c r="I904" s="12"/>
      <c r="J904" s="12"/>
      <c r="K904" s="12"/>
      <c r="L904" s="12"/>
    </row>
    <row r="905" customFormat="false" ht="16.5" hidden="false" customHeight="true" outlineLevel="0" collapsed="false">
      <c r="A905" s="12"/>
      <c r="B905" s="20"/>
      <c r="C905" s="28"/>
      <c r="D905" s="29"/>
      <c r="E905" s="12"/>
      <c r="F905" s="44"/>
      <c r="G905" s="45"/>
      <c r="H905" s="12"/>
      <c r="I905" s="12"/>
      <c r="J905" s="12"/>
      <c r="K905" s="12"/>
      <c r="L905" s="12"/>
    </row>
    <row r="906" customFormat="false" ht="16.5" hidden="false" customHeight="true" outlineLevel="0" collapsed="false">
      <c r="A906" s="12"/>
      <c r="B906" s="20"/>
      <c r="C906" s="28"/>
      <c r="D906" s="29"/>
      <c r="E906" s="12"/>
      <c r="F906" s="44"/>
      <c r="G906" s="45"/>
      <c r="H906" s="12"/>
      <c r="I906" s="12"/>
      <c r="J906" s="12"/>
      <c r="K906" s="12"/>
      <c r="L906" s="12"/>
    </row>
    <row r="907" customFormat="false" ht="16.5" hidden="false" customHeight="true" outlineLevel="0" collapsed="false">
      <c r="A907" s="12"/>
      <c r="B907" s="20"/>
      <c r="C907" s="28"/>
      <c r="D907" s="29"/>
      <c r="E907" s="12"/>
      <c r="F907" s="44"/>
      <c r="G907" s="45"/>
      <c r="H907" s="12"/>
      <c r="I907" s="12"/>
      <c r="J907" s="12"/>
      <c r="K907" s="12"/>
      <c r="L907" s="12"/>
    </row>
    <row r="908" customFormat="false" ht="16.5" hidden="false" customHeight="true" outlineLevel="0" collapsed="false">
      <c r="A908" s="12"/>
      <c r="B908" s="20"/>
      <c r="C908" s="28"/>
      <c r="D908" s="29"/>
      <c r="E908" s="12"/>
      <c r="F908" s="44"/>
      <c r="G908" s="45"/>
      <c r="H908" s="12"/>
      <c r="I908" s="12"/>
      <c r="J908" s="12"/>
      <c r="K908" s="12"/>
      <c r="L908" s="12"/>
    </row>
    <row r="909" customFormat="false" ht="16.5" hidden="false" customHeight="true" outlineLevel="0" collapsed="false">
      <c r="A909" s="12"/>
      <c r="B909" s="20"/>
      <c r="C909" s="28"/>
      <c r="D909" s="29"/>
      <c r="E909" s="12"/>
      <c r="F909" s="44"/>
      <c r="G909" s="45"/>
      <c r="H909" s="12"/>
      <c r="I909" s="12"/>
      <c r="J909" s="12"/>
      <c r="K909" s="12"/>
      <c r="L909" s="12"/>
    </row>
    <row r="910" customFormat="false" ht="16.5" hidden="false" customHeight="true" outlineLevel="0" collapsed="false">
      <c r="A910" s="12"/>
      <c r="B910" s="20"/>
      <c r="C910" s="28"/>
      <c r="D910" s="29"/>
      <c r="E910" s="12"/>
      <c r="F910" s="44"/>
      <c r="G910" s="45"/>
      <c r="H910" s="12"/>
      <c r="I910" s="12"/>
      <c r="J910" s="12"/>
      <c r="K910" s="12"/>
      <c r="L910" s="12"/>
    </row>
    <row r="911" customFormat="false" ht="16.5" hidden="false" customHeight="true" outlineLevel="0" collapsed="false">
      <c r="A911" s="12"/>
      <c r="B911" s="20"/>
      <c r="C911" s="28"/>
      <c r="D911" s="29"/>
      <c r="E911" s="12"/>
      <c r="F911" s="44"/>
      <c r="G911" s="45"/>
      <c r="H911" s="12"/>
      <c r="I911" s="12"/>
      <c r="J911" s="12"/>
      <c r="K911" s="12"/>
      <c r="L911" s="12"/>
    </row>
    <row r="912" customFormat="false" ht="16.5" hidden="false" customHeight="true" outlineLevel="0" collapsed="false">
      <c r="A912" s="12"/>
      <c r="B912" s="20"/>
      <c r="C912" s="28"/>
      <c r="D912" s="29"/>
      <c r="E912" s="12"/>
      <c r="F912" s="44"/>
      <c r="G912" s="45"/>
      <c r="H912" s="12"/>
      <c r="I912" s="12"/>
      <c r="J912" s="12"/>
      <c r="K912" s="12"/>
      <c r="L912" s="12"/>
    </row>
    <row r="913" customFormat="false" ht="16.5" hidden="false" customHeight="true" outlineLevel="0" collapsed="false">
      <c r="A913" s="12"/>
      <c r="B913" s="20"/>
      <c r="C913" s="28"/>
      <c r="D913" s="29"/>
      <c r="E913" s="12"/>
      <c r="F913" s="44"/>
      <c r="G913" s="45"/>
      <c r="H913" s="12"/>
      <c r="I913" s="12"/>
      <c r="J913" s="12"/>
      <c r="K913" s="12"/>
      <c r="L913" s="12"/>
    </row>
    <row r="914" customFormat="false" ht="16.5" hidden="false" customHeight="true" outlineLevel="0" collapsed="false">
      <c r="A914" s="12"/>
      <c r="B914" s="20"/>
      <c r="C914" s="28"/>
      <c r="D914" s="29"/>
      <c r="E914" s="12"/>
      <c r="F914" s="44"/>
      <c r="G914" s="45"/>
      <c r="H914" s="12"/>
      <c r="I914" s="12"/>
      <c r="J914" s="12"/>
      <c r="K914" s="12"/>
      <c r="L914" s="12"/>
    </row>
    <row r="915" customFormat="false" ht="16.5" hidden="false" customHeight="true" outlineLevel="0" collapsed="false">
      <c r="A915" s="12"/>
      <c r="B915" s="20"/>
      <c r="C915" s="28"/>
      <c r="D915" s="29"/>
      <c r="E915" s="12"/>
      <c r="F915" s="44"/>
      <c r="G915" s="45"/>
      <c r="H915" s="12"/>
      <c r="I915" s="12"/>
      <c r="J915" s="12"/>
      <c r="K915" s="12"/>
      <c r="L915" s="12"/>
    </row>
    <row r="916" customFormat="false" ht="16.5" hidden="false" customHeight="true" outlineLevel="0" collapsed="false">
      <c r="A916" s="12"/>
      <c r="B916" s="20"/>
      <c r="C916" s="28"/>
      <c r="D916" s="29"/>
      <c r="E916" s="12"/>
      <c r="F916" s="44"/>
      <c r="G916" s="45"/>
      <c r="H916" s="12"/>
      <c r="I916" s="12"/>
      <c r="J916" s="12"/>
      <c r="K916" s="12"/>
      <c r="L916" s="12"/>
    </row>
    <row r="917" customFormat="false" ht="16.5" hidden="false" customHeight="true" outlineLevel="0" collapsed="false">
      <c r="A917" s="12"/>
      <c r="B917" s="20"/>
      <c r="C917" s="28"/>
      <c r="D917" s="29"/>
      <c r="E917" s="12"/>
      <c r="F917" s="44"/>
      <c r="G917" s="45"/>
      <c r="H917" s="12"/>
      <c r="I917" s="12"/>
      <c r="J917" s="12"/>
      <c r="K917" s="12"/>
      <c r="L917" s="12"/>
    </row>
    <row r="918" customFormat="false" ht="16.5" hidden="false" customHeight="true" outlineLevel="0" collapsed="false">
      <c r="A918" s="12"/>
      <c r="B918" s="20"/>
      <c r="C918" s="28"/>
      <c r="D918" s="29"/>
      <c r="E918" s="12"/>
      <c r="F918" s="44"/>
      <c r="G918" s="45"/>
      <c r="H918" s="12"/>
      <c r="I918" s="12"/>
      <c r="J918" s="12"/>
      <c r="K918" s="12"/>
      <c r="L918" s="12"/>
    </row>
    <row r="919" customFormat="false" ht="16.5" hidden="false" customHeight="true" outlineLevel="0" collapsed="false">
      <c r="A919" s="12"/>
      <c r="B919" s="20"/>
      <c r="C919" s="28"/>
      <c r="D919" s="29"/>
      <c r="E919" s="12"/>
      <c r="F919" s="44"/>
      <c r="G919" s="45"/>
      <c r="H919" s="12"/>
      <c r="I919" s="12"/>
      <c r="J919" s="12"/>
      <c r="K919" s="12"/>
      <c r="L919" s="12"/>
    </row>
    <row r="920" customFormat="false" ht="16.5" hidden="false" customHeight="true" outlineLevel="0" collapsed="false">
      <c r="A920" s="12"/>
      <c r="B920" s="20"/>
      <c r="C920" s="28"/>
      <c r="D920" s="29"/>
      <c r="E920" s="12"/>
      <c r="F920" s="44"/>
      <c r="G920" s="45"/>
      <c r="H920" s="12"/>
      <c r="I920" s="12"/>
      <c r="J920" s="12"/>
      <c r="K920" s="12"/>
      <c r="L920" s="12"/>
    </row>
    <row r="921" customFormat="false" ht="16.5" hidden="false" customHeight="true" outlineLevel="0" collapsed="false">
      <c r="A921" s="12"/>
      <c r="B921" s="20"/>
      <c r="C921" s="28"/>
      <c r="D921" s="29"/>
      <c r="E921" s="12"/>
      <c r="F921" s="44"/>
      <c r="G921" s="45"/>
      <c r="H921" s="12"/>
      <c r="I921" s="12"/>
      <c r="J921" s="12"/>
      <c r="K921" s="12"/>
      <c r="L921" s="12"/>
    </row>
    <row r="922" customFormat="false" ht="16.5" hidden="false" customHeight="true" outlineLevel="0" collapsed="false">
      <c r="A922" s="12"/>
      <c r="B922" s="20"/>
      <c r="C922" s="28"/>
      <c r="D922" s="29"/>
      <c r="E922" s="12"/>
      <c r="F922" s="44"/>
      <c r="G922" s="45"/>
      <c r="H922" s="12"/>
      <c r="I922" s="12"/>
      <c r="J922" s="12"/>
      <c r="K922" s="12"/>
      <c r="L922" s="12"/>
    </row>
    <row r="923" customFormat="false" ht="16.5" hidden="false" customHeight="true" outlineLevel="0" collapsed="false">
      <c r="A923" s="12"/>
      <c r="B923" s="20"/>
      <c r="C923" s="28"/>
      <c r="D923" s="29"/>
      <c r="E923" s="12"/>
      <c r="F923" s="44"/>
      <c r="G923" s="45"/>
      <c r="H923" s="12"/>
      <c r="I923" s="12"/>
      <c r="J923" s="12"/>
      <c r="K923" s="12"/>
      <c r="L923" s="12"/>
    </row>
    <row r="924" customFormat="false" ht="16.5" hidden="false" customHeight="true" outlineLevel="0" collapsed="false">
      <c r="A924" s="12"/>
      <c r="B924" s="20"/>
      <c r="C924" s="28"/>
      <c r="D924" s="29"/>
      <c r="E924" s="12"/>
      <c r="F924" s="44"/>
      <c r="G924" s="45"/>
      <c r="H924" s="12"/>
      <c r="I924" s="12"/>
      <c r="J924" s="12"/>
      <c r="K924" s="12"/>
      <c r="L924" s="12"/>
    </row>
    <row r="925" customFormat="false" ht="16.5" hidden="false" customHeight="true" outlineLevel="0" collapsed="false">
      <c r="A925" s="12"/>
      <c r="B925" s="20"/>
      <c r="C925" s="28"/>
      <c r="D925" s="29"/>
      <c r="E925" s="12"/>
      <c r="F925" s="44"/>
      <c r="G925" s="45"/>
      <c r="H925" s="12"/>
      <c r="I925" s="12"/>
      <c r="J925" s="12"/>
      <c r="K925" s="12"/>
      <c r="L925" s="12"/>
    </row>
    <row r="926" customFormat="false" ht="16.5" hidden="false" customHeight="true" outlineLevel="0" collapsed="false">
      <c r="A926" s="12"/>
      <c r="B926" s="20"/>
      <c r="C926" s="28"/>
      <c r="D926" s="29"/>
      <c r="E926" s="12"/>
      <c r="F926" s="44"/>
      <c r="G926" s="45"/>
      <c r="H926" s="12"/>
      <c r="I926" s="12"/>
      <c r="J926" s="12"/>
      <c r="K926" s="12"/>
      <c r="L926" s="12"/>
    </row>
    <row r="927" customFormat="false" ht="16.5" hidden="false" customHeight="true" outlineLevel="0" collapsed="false">
      <c r="A927" s="12"/>
      <c r="B927" s="20"/>
      <c r="C927" s="28"/>
      <c r="D927" s="29"/>
      <c r="E927" s="12"/>
      <c r="F927" s="44"/>
      <c r="G927" s="45"/>
      <c r="H927" s="12"/>
      <c r="I927" s="12"/>
      <c r="J927" s="12"/>
      <c r="K927" s="12"/>
      <c r="L927" s="12"/>
    </row>
    <row r="928" customFormat="false" ht="16.5" hidden="false" customHeight="true" outlineLevel="0" collapsed="false">
      <c r="A928" s="12"/>
      <c r="B928" s="20"/>
      <c r="C928" s="28"/>
      <c r="D928" s="29"/>
      <c r="E928" s="12"/>
      <c r="F928" s="44"/>
      <c r="G928" s="45"/>
      <c r="H928" s="12"/>
      <c r="I928" s="12"/>
      <c r="J928" s="12"/>
      <c r="K928" s="12"/>
      <c r="L928" s="12"/>
    </row>
    <row r="929" customFormat="false" ht="16.5" hidden="false" customHeight="true" outlineLevel="0" collapsed="false">
      <c r="A929" s="12"/>
      <c r="B929" s="20"/>
      <c r="C929" s="28"/>
      <c r="D929" s="29"/>
      <c r="E929" s="12"/>
      <c r="F929" s="44"/>
      <c r="G929" s="45"/>
      <c r="H929" s="12"/>
      <c r="I929" s="12"/>
      <c r="J929" s="12"/>
      <c r="K929" s="12"/>
      <c r="L929" s="12"/>
    </row>
    <row r="930" customFormat="false" ht="16.5" hidden="false" customHeight="true" outlineLevel="0" collapsed="false">
      <c r="A930" s="12"/>
      <c r="B930" s="20"/>
      <c r="C930" s="28"/>
      <c r="D930" s="29"/>
      <c r="E930" s="12"/>
      <c r="F930" s="44"/>
      <c r="G930" s="45"/>
      <c r="H930" s="12"/>
      <c r="I930" s="12"/>
      <c r="J930" s="12"/>
      <c r="K930" s="12"/>
      <c r="L930" s="12"/>
    </row>
    <row r="931" customFormat="false" ht="16.5" hidden="false" customHeight="true" outlineLevel="0" collapsed="false">
      <c r="A931" s="12"/>
      <c r="B931" s="20"/>
      <c r="C931" s="28"/>
      <c r="D931" s="29"/>
      <c r="E931" s="12"/>
      <c r="F931" s="44"/>
      <c r="G931" s="45"/>
      <c r="H931" s="12"/>
      <c r="I931" s="12"/>
      <c r="J931" s="12"/>
      <c r="K931" s="12"/>
      <c r="L931" s="12"/>
    </row>
    <row r="932" customFormat="false" ht="16.5" hidden="false" customHeight="true" outlineLevel="0" collapsed="false">
      <c r="A932" s="12"/>
      <c r="B932" s="20"/>
      <c r="C932" s="28"/>
      <c r="D932" s="29"/>
      <c r="E932" s="12"/>
      <c r="F932" s="44"/>
      <c r="G932" s="45"/>
      <c r="H932" s="12"/>
      <c r="I932" s="12"/>
      <c r="J932" s="12"/>
      <c r="K932" s="12"/>
      <c r="L932" s="12"/>
    </row>
    <row r="933" customFormat="false" ht="16.5" hidden="false" customHeight="true" outlineLevel="0" collapsed="false">
      <c r="A933" s="12"/>
      <c r="B933" s="20"/>
      <c r="C933" s="28"/>
      <c r="D933" s="29"/>
      <c r="E933" s="12"/>
      <c r="F933" s="44"/>
      <c r="G933" s="45"/>
      <c r="H933" s="12"/>
      <c r="I933" s="12"/>
      <c r="J933" s="12"/>
      <c r="K933" s="12"/>
      <c r="L933" s="12"/>
    </row>
    <row r="934" customFormat="false" ht="16.5" hidden="false" customHeight="true" outlineLevel="0" collapsed="false">
      <c r="A934" s="12"/>
      <c r="B934" s="20"/>
      <c r="C934" s="28"/>
      <c r="D934" s="29"/>
      <c r="E934" s="12"/>
      <c r="F934" s="44"/>
      <c r="G934" s="45"/>
      <c r="H934" s="12"/>
      <c r="I934" s="12"/>
      <c r="J934" s="12"/>
      <c r="K934" s="12"/>
      <c r="L934" s="12"/>
    </row>
    <row r="935" customFormat="false" ht="16.5" hidden="false" customHeight="true" outlineLevel="0" collapsed="false">
      <c r="A935" s="12"/>
      <c r="B935" s="20"/>
      <c r="C935" s="28"/>
      <c r="D935" s="29"/>
      <c r="E935" s="12"/>
      <c r="F935" s="44"/>
      <c r="G935" s="45"/>
      <c r="H935" s="12"/>
      <c r="I935" s="12"/>
      <c r="J935" s="12"/>
      <c r="K935" s="12"/>
      <c r="L935" s="12"/>
    </row>
    <row r="936" customFormat="false" ht="16.5" hidden="false" customHeight="true" outlineLevel="0" collapsed="false">
      <c r="A936" s="12"/>
      <c r="B936" s="20"/>
      <c r="C936" s="28"/>
      <c r="D936" s="29"/>
      <c r="E936" s="12"/>
      <c r="F936" s="44"/>
      <c r="G936" s="45"/>
      <c r="H936" s="12"/>
      <c r="I936" s="12"/>
      <c r="J936" s="12"/>
      <c r="K936" s="12"/>
      <c r="L936" s="12"/>
    </row>
    <row r="937" customFormat="false" ht="16.5" hidden="false" customHeight="true" outlineLevel="0" collapsed="false">
      <c r="A937" s="12"/>
      <c r="B937" s="20"/>
      <c r="C937" s="28"/>
      <c r="D937" s="29"/>
      <c r="E937" s="12"/>
      <c r="F937" s="44"/>
      <c r="G937" s="45"/>
      <c r="H937" s="12"/>
      <c r="I937" s="12"/>
      <c r="J937" s="12"/>
      <c r="K937" s="12"/>
      <c r="L937" s="12"/>
    </row>
    <row r="938" customFormat="false" ht="16.5" hidden="false" customHeight="true" outlineLevel="0" collapsed="false">
      <c r="A938" s="12"/>
      <c r="B938" s="20"/>
      <c r="C938" s="28"/>
      <c r="D938" s="29"/>
      <c r="E938" s="12"/>
      <c r="F938" s="44"/>
      <c r="G938" s="45"/>
      <c r="H938" s="12"/>
      <c r="I938" s="12"/>
      <c r="J938" s="12"/>
      <c r="K938" s="12"/>
      <c r="L938" s="12"/>
    </row>
    <row r="939" customFormat="false" ht="16.5" hidden="false" customHeight="true" outlineLevel="0" collapsed="false">
      <c r="A939" s="12"/>
      <c r="B939" s="20"/>
      <c r="C939" s="28"/>
      <c r="D939" s="29"/>
      <c r="E939" s="12"/>
      <c r="F939" s="44"/>
      <c r="G939" s="45"/>
      <c r="H939" s="12"/>
      <c r="I939" s="12"/>
      <c r="J939" s="12"/>
      <c r="K939" s="12"/>
      <c r="L939" s="12"/>
    </row>
    <row r="940" customFormat="false" ht="16.5" hidden="false" customHeight="true" outlineLevel="0" collapsed="false">
      <c r="A940" s="12"/>
      <c r="B940" s="20"/>
      <c r="C940" s="28"/>
      <c r="D940" s="29"/>
      <c r="E940" s="12"/>
      <c r="F940" s="44"/>
      <c r="G940" s="45"/>
      <c r="H940" s="12"/>
      <c r="I940" s="12"/>
      <c r="J940" s="12"/>
      <c r="K940" s="12"/>
      <c r="L940" s="12"/>
    </row>
    <row r="941" customFormat="false" ht="16.5" hidden="false" customHeight="true" outlineLevel="0" collapsed="false">
      <c r="A941" s="12"/>
      <c r="B941" s="20"/>
      <c r="C941" s="28"/>
      <c r="D941" s="29"/>
      <c r="E941" s="12"/>
      <c r="F941" s="44"/>
      <c r="G941" s="45"/>
      <c r="H941" s="12"/>
      <c r="I941" s="12"/>
      <c r="J941" s="12"/>
      <c r="K941" s="12"/>
      <c r="L941" s="12"/>
    </row>
    <row r="942" customFormat="false" ht="16.5" hidden="false" customHeight="true" outlineLevel="0" collapsed="false">
      <c r="A942" s="12"/>
      <c r="B942" s="20"/>
      <c r="C942" s="28"/>
      <c r="D942" s="29"/>
      <c r="E942" s="12"/>
      <c r="F942" s="44"/>
      <c r="G942" s="45"/>
      <c r="H942" s="12"/>
      <c r="I942" s="12"/>
      <c r="J942" s="12"/>
      <c r="K942" s="12"/>
      <c r="L942" s="12"/>
    </row>
    <row r="943" customFormat="false" ht="16.5" hidden="false" customHeight="true" outlineLevel="0" collapsed="false">
      <c r="A943" s="12"/>
      <c r="B943" s="20"/>
      <c r="C943" s="28"/>
      <c r="D943" s="29"/>
      <c r="E943" s="12"/>
      <c r="F943" s="44"/>
      <c r="G943" s="45"/>
      <c r="H943" s="12"/>
      <c r="I943" s="12"/>
      <c r="J943" s="12"/>
      <c r="K943" s="12"/>
      <c r="L943" s="12"/>
    </row>
    <row r="944" customFormat="false" ht="16.5" hidden="false" customHeight="true" outlineLevel="0" collapsed="false">
      <c r="A944" s="12"/>
      <c r="B944" s="20"/>
      <c r="C944" s="28"/>
      <c r="D944" s="29"/>
      <c r="E944" s="12"/>
      <c r="F944" s="44"/>
      <c r="G944" s="45"/>
      <c r="H944" s="12"/>
      <c r="I944" s="12"/>
      <c r="J944" s="12"/>
      <c r="K944" s="12"/>
      <c r="L944" s="12"/>
    </row>
    <row r="945" customFormat="false" ht="16.5" hidden="false" customHeight="true" outlineLevel="0" collapsed="false">
      <c r="A945" s="12"/>
      <c r="B945" s="20"/>
      <c r="C945" s="28"/>
      <c r="D945" s="29"/>
      <c r="E945" s="12"/>
      <c r="F945" s="44"/>
      <c r="G945" s="45"/>
      <c r="H945" s="12"/>
      <c r="I945" s="12"/>
      <c r="J945" s="12"/>
      <c r="K945" s="12"/>
      <c r="L945" s="12"/>
    </row>
    <row r="946" customFormat="false" ht="16.5" hidden="false" customHeight="true" outlineLevel="0" collapsed="false">
      <c r="A946" s="12"/>
      <c r="B946" s="20"/>
      <c r="C946" s="28"/>
      <c r="D946" s="29"/>
      <c r="E946" s="12"/>
      <c r="F946" s="44"/>
      <c r="G946" s="45"/>
      <c r="H946" s="12"/>
      <c r="I946" s="12"/>
      <c r="J946" s="12"/>
      <c r="K946" s="12"/>
      <c r="L946" s="12"/>
    </row>
    <row r="947" customFormat="false" ht="16.5" hidden="false" customHeight="true" outlineLevel="0" collapsed="false">
      <c r="A947" s="12"/>
      <c r="B947" s="20"/>
      <c r="C947" s="28"/>
      <c r="D947" s="29"/>
      <c r="E947" s="12"/>
      <c r="F947" s="44"/>
      <c r="G947" s="45"/>
      <c r="H947" s="12"/>
      <c r="I947" s="12"/>
      <c r="J947" s="12"/>
      <c r="K947" s="12"/>
      <c r="L947" s="12"/>
    </row>
    <row r="948" customFormat="false" ht="16.5" hidden="false" customHeight="true" outlineLevel="0" collapsed="false">
      <c r="A948" s="12"/>
      <c r="B948" s="20"/>
      <c r="C948" s="28"/>
      <c r="D948" s="29"/>
      <c r="E948" s="12"/>
      <c r="F948" s="44"/>
      <c r="G948" s="45"/>
      <c r="H948" s="12"/>
      <c r="I948" s="12"/>
      <c r="J948" s="12"/>
      <c r="K948" s="12"/>
      <c r="L948" s="12"/>
    </row>
    <row r="949" customFormat="false" ht="16.5" hidden="false" customHeight="true" outlineLevel="0" collapsed="false">
      <c r="A949" s="12"/>
      <c r="B949" s="20"/>
      <c r="C949" s="28"/>
      <c r="D949" s="29"/>
      <c r="E949" s="12"/>
      <c r="F949" s="44"/>
      <c r="G949" s="45"/>
      <c r="H949" s="12"/>
      <c r="I949" s="12"/>
      <c r="J949" s="12"/>
      <c r="K949" s="12"/>
      <c r="L949" s="12"/>
    </row>
    <row r="950" customFormat="false" ht="16.5" hidden="false" customHeight="true" outlineLevel="0" collapsed="false">
      <c r="A950" s="12"/>
      <c r="B950" s="20"/>
      <c r="C950" s="28"/>
      <c r="D950" s="29"/>
      <c r="E950" s="12"/>
      <c r="F950" s="44"/>
      <c r="G950" s="45"/>
      <c r="H950" s="12"/>
      <c r="I950" s="12"/>
      <c r="J950" s="12"/>
      <c r="K950" s="12"/>
      <c r="L950" s="12"/>
    </row>
    <row r="951" customFormat="false" ht="16.5" hidden="false" customHeight="true" outlineLevel="0" collapsed="false">
      <c r="A951" s="12"/>
      <c r="B951" s="20"/>
      <c r="C951" s="28"/>
      <c r="D951" s="29"/>
      <c r="E951" s="12"/>
      <c r="F951" s="44"/>
      <c r="G951" s="45"/>
      <c r="H951" s="12"/>
      <c r="I951" s="12"/>
      <c r="J951" s="12"/>
      <c r="K951" s="12"/>
      <c r="L951" s="12"/>
    </row>
    <row r="952" customFormat="false" ht="16.5" hidden="false" customHeight="true" outlineLevel="0" collapsed="false">
      <c r="A952" s="12"/>
      <c r="B952" s="20"/>
      <c r="C952" s="28"/>
      <c r="D952" s="29"/>
      <c r="E952" s="12"/>
      <c r="F952" s="44"/>
      <c r="G952" s="45"/>
      <c r="H952" s="12"/>
      <c r="I952" s="12"/>
      <c r="J952" s="12"/>
      <c r="K952" s="12"/>
      <c r="L952" s="12"/>
    </row>
    <row r="953" customFormat="false" ht="16.5" hidden="false" customHeight="true" outlineLevel="0" collapsed="false">
      <c r="A953" s="12"/>
      <c r="B953" s="20"/>
      <c r="C953" s="28"/>
      <c r="D953" s="29"/>
      <c r="E953" s="12"/>
      <c r="F953" s="44"/>
      <c r="G953" s="45"/>
      <c r="H953" s="12"/>
      <c r="I953" s="12"/>
      <c r="J953" s="12"/>
      <c r="K953" s="12"/>
      <c r="L953" s="12"/>
    </row>
    <row r="954" customFormat="false" ht="16.5" hidden="false" customHeight="true" outlineLevel="0" collapsed="false">
      <c r="A954" s="12"/>
      <c r="B954" s="20"/>
      <c r="C954" s="28"/>
      <c r="D954" s="29"/>
      <c r="E954" s="12"/>
      <c r="F954" s="44"/>
      <c r="G954" s="45"/>
      <c r="H954" s="12"/>
      <c r="I954" s="12"/>
      <c r="J954" s="12"/>
      <c r="K954" s="12"/>
      <c r="L954" s="12"/>
    </row>
    <row r="955" customFormat="false" ht="16.5" hidden="false" customHeight="true" outlineLevel="0" collapsed="false">
      <c r="A955" s="12"/>
      <c r="B955" s="20"/>
      <c r="C955" s="28"/>
      <c r="D955" s="29"/>
      <c r="E955" s="12"/>
      <c r="F955" s="44"/>
      <c r="G955" s="45"/>
      <c r="H955" s="12"/>
      <c r="I955" s="12"/>
      <c r="J955" s="12"/>
      <c r="K955" s="12"/>
      <c r="L955" s="12"/>
    </row>
    <row r="956" customFormat="false" ht="16.5" hidden="false" customHeight="true" outlineLevel="0" collapsed="false">
      <c r="A956" s="12"/>
      <c r="B956" s="20"/>
      <c r="C956" s="28"/>
      <c r="D956" s="29"/>
      <c r="E956" s="12"/>
      <c r="F956" s="44"/>
      <c r="G956" s="45"/>
      <c r="H956" s="12"/>
      <c r="I956" s="12"/>
      <c r="J956" s="12"/>
      <c r="K956" s="12"/>
      <c r="L956" s="12"/>
    </row>
    <row r="957" customFormat="false" ht="16.5" hidden="false" customHeight="true" outlineLevel="0" collapsed="false">
      <c r="A957" s="12"/>
      <c r="B957" s="20"/>
      <c r="C957" s="28"/>
      <c r="D957" s="29"/>
      <c r="E957" s="12"/>
      <c r="F957" s="44"/>
      <c r="G957" s="45"/>
      <c r="H957" s="12"/>
      <c r="I957" s="12"/>
      <c r="J957" s="12"/>
      <c r="K957" s="12"/>
      <c r="L957" s="12"/>
    </row>
    <row r="958" customFormat="false" ht="16.5" hidden="false" customHeight="true" outlineLevel="0" collapsed="false">
      <c r="A958" s="12"/>
      <c r="B958" s="20"/>
      <c r="C958" s="28"/>
      <c r="D958" s="29"/>
      <c r="E958" s="12"/>
      <c r="F958" s="44"/>
      <c r="G958" s="45"/>
      <c r="H958" s="12"/>
      <c r="I958" s="12"/>
      <c r="J958" s="12"/>
      <c r="K958" s="12"/>
      <c r="L958" s="12"/>
    </row>
    <row r="959" customFormat="false" ht="16.5" hidden="false" customHeight="true" outlineLevel="0" collapsed="false">
      <c r="A959" s="12"/>
      <c r="B959" s="20"/>
      <c r="C959" s="28"/>
      <c r="D959" s="29"/>
      <c r="E959" s="12"/>
      <c r="F959" s="44"/>
      <c r="G959" s="45"/>
      <c r="H959" s="12"/>
      <c r="I959" s="12"/>
      <c r="J959" s="12"/>
      <c r="K959" s="12"/>
      <c r="L959" s="12"/>
    </row>
    <row r="960" customFormat="false" ht="16.5" hidden="false" customHeight="true" outlineLevel="0" collapsed="false">
      <c r="A960" s="12"/>
      <c r="B960" s="20"/>
      <c r="C960" s="28"/>
      <c r="D960" s="29"/>
      <c r="E960" s="12"/>
      <c r="F960" s="44"/>
      <c r="G960" s="45"/>
      <c r="H960" s="12"/>
      <c r="I960" s="12"/>
      <c r="J960" s="12"/>
      <c r="K960" s="12"/>
      <c r="L960" s="12"/>
    </row>
    <row r="961" customFormat="false" ht="16.5" hidden="false" customHeight="true" outlineLevel="0" collapsed="false">
      <c r="A961" s="12"/>
      <c r="B961" s="20"/>
      <c r="C961" s="28"/>
      <c r="D961" s="29"/>
      <c r="E961" s="12"/>
      <c r="F961" s="44"/>
      <c r="G961" s="45"/>
      <c r="H961" s="12"/>
      <c r="I961" s="12"/>
      <c r="J961" s="12"/>
      <c r="K961" s="12"/>
      <c r="L961" s="12"/>
    </row>
    <row r="962" customFormat="false" ht="16.5" hidden="false" customHeight="true" outlineLevel="0" collapsed="false">
      <c r="A962" s="12"/>
      <c r="B962" s="20"/>
      <c r="C962" s="28"/>
      <c r="D962" s="29"/>
      <c r="E962" s="12"/>
      <c r="F962" s="44"/>
      <c r="G962" s="45"/>
      <c r="H962" s="12"/>
      <c r="I962" s="12"/>
      <c r="J962" s="12"/>
      <c r="K962" s="12"/>
      <c r="L962" s="12"/>
    </row>
    <row r="963" customFormat="false" ht="16.5" hidden="false" customHeight="true" outlineLevel="0" collapsed="false">
      <c r="A963" s="12"/>
      <c r="B963" s="20"/>
      <c r="C963" s="28"/>
      <c r="D963" s="29"/>
      <c r="E963" s="12"/>
      <c r="F963" s="44"/>
      <c r="G963" s="45"/>
      <c r="H963" s="12"/>
      <c r="I963" s="12"/>
      <c r="J963" s="12"/>
      <c r="K963" s="12"/>
      <c r="L963" s="12"/>
    </row>
    <row r="964" customFormat="false" ht="16.5" hidden="false" customHeight="true" outlineLevel="0" collapsed="false">
      <c r="A964" s="12"/>
      <c r="B964" s="20"/>
      <c r="C964" s="28"/>
      <c r="D964" s="29"/>
      <c r="E964" s="12"/>
      <c r="F964" s="44"/>
      <c r="G964" s="45"/>
      <c r="H964" s="12"/>
      <c r="I964" s="12"/>
      <c r="J964" s="12"/>
      <c r="K964" s="12"/>
      <c r="L964" s="12"/>
    </row>
    <row r="965" customFormat="false" ht="16.5" hidden="false" customHeight="true" outlineLevel="0" collapsed="false">
      <c r="A965" s="12"/>
      <c r="B965" s="20"/>
      <c r="C965" s="28"/>
      <c r="D965" s="29"/>
      <c r="E965" s="12"/>
      <c r="F965" s="44"/>
      <c r="G965" s="45"/>
      <c r="H965" s="12"/>
      <c r="I965" s="12"/>
      <c r="J965" s="12"/>
      <c r="K965" s="12"/>
      <c r="L965" s="12"/>
    </row>
    <row r="966" customFormat="false" ht="16.5" hidden="false" customHeight="true" outlineLevel="0" collapsed="false">
      <c r="A966" s="12"/>
      <c r="B966" s="20"/>
      <c r="C966" s="28"/>
      <c r="D966" s="29"/>
      <c r="E966" s="12"/>
      <c r="F966" s="44"/>
      <c r="G966" s="45"/>
      <c r="H966" s="12"/>
      <c r="I966" s="12"/>
      <c r="J966" s="12"/>
      <c r="K966" s="12"/>
      <c r="L966" s="12"/>
    </row>
    <row r="967" customFormat="false" ht="16.5" hidden="false" customHeight="true" outlineLevel="0" collapsed="false">
      <c r="A967" s="12"/>
      <c r="B967" s="20"/>
      <c r="C967" s="28"/>
      <c r="D967" s="29"/>
      <c r="E967" s="12"/>
      <c r="F967" s="44"/>
      <c r="G967" s="45"/>
      <c r="H967" s="12"/>
      <c r="I967" s="12"/>
      <c r="J967" s="12"/>
      <c r="K967" s="12"/>
      <c r="L967" s="12"/>
    </row>
    <row r="968" customFormat="false" ht="16.5" hidden="false" customHeight="true" outlineLevel="0" collapsed="false">
      <c r="A968" s="12"/>
      <c r="B968" s="20"/>
      <c r="C968" s="28"/>
      <c r="D968" s="29"/>
      <c r="E968" s="12"/>
      <c r="F968" s="44"/>
      <c r="G968" s="45"/>
      <c r="H968" s="12"/>
      <c r="I968" s="12"/>
      <c r="J968" s="12"/>
      <c r="K968" s="12"/>
      <c r="L968" s="12"/>
    </row>
    <row r="969" customFormat="false" ht="16.5" hidden="false" customHeight="true" outlineLevel="0" collapsed="false">
      <c r="A969" s="12"/>
      <c r="B969" s="20"/>
      <c r="C969" s="28"/>
      <c r="D969" s="29"/>
      <c r="E969" s="12"/>
      <c r="F969" s="44"/>
      <c r="G969" s="45"/>
      <c r="H969" s="12"/>
      <c r="I969" s="12"/>
      <c r="J969" s="12"/>
      <c r="K969" s="12"/>
      <c r="L969" s="12"/>
    </row>
    <row r="970" customFormat="false" ht="16.5" hidden="false" customHeight="true" outlineLevel="0" collapsed="false">
      <c r="A970" s="12"/>
      <c r="B970" s="20"/>
      <c r="C970" s="28"/>
      <c r="D970" s="29"/>
      <c r="E970" s="12"/>
      <c r="F970" s="44"/>
      <c r="G970" s="45"/>
      <c r="H970" s="12"/>
      <c r="I970" s="12"/>
      <c r="J970" s="12"/>
      <c r="K970" s="12"/>
      <c r="L970" s="12"/>
    </row>
    <row r="971" customFormat="false" ht="16.5" hidden="false" customHeight="true" outlineLevel="0" collapsed="false">
      <c r="A971" s="12"/>
      <c r="B971" s="20"/>
      <c r="C971" s="28"/>
      <c r="D971" s="29"/>
      <c r="E971" s="12"/>
      <c r="F971" s="44"/>
      <c r="G971" s="45"/>
      <c r="H971" s="12"/>
      <c r="I971" s="12"/>
      <c r="J971" s="12"/>
      <c r="K971" s="12"/>
      <c r="L971" s="12"/>
    </row>
    <row r="972" customFormat="false" ht="16.5" hidden="false" customHeight="true" outlineLevel="0" collapsed="false">
      <c r="A972" s="12"/>
      <c r="B972" s="20"/>
      <c r="C972" s="28"/>
      <c r="D972" s="29"/>
      <c r="E972" s="12"/>
      <c r="F972" s="44"/>
      <c r="G972" s="45"/>
      <c r="H972" s="12"/>
      <c r="I972" s="12"/>
      <c r="J972" s="12"/>
      <c r="K972" s="12"/>
      <c r="L972" s="12"/>
    </row>
    <row r="973" customFormat="false" ht="16.5" hidden="false" customHeight="true" outlineLevel="0" collapsed="false">
      <c r="A973" s="12"/>
      <c r="B973" s="20"/>
      <c r="C973" s="28"/>
      <c r="D973" s="29"/>
      <c r="E973" s="12"/>
      <c r="F973" s="44"/>
      <c r="G973" s="45"/>
      <c r="H973" s="12"/>
      <c r="I973" s="12"/>
      <c r="J973" s="12"/>
      <c r="K973" s="12"/>
      <c r="L973" s="12"/>
    </row>
    <row r="974" customFormat="false" ht="16.5" hidden="false" customHeight="true" outlineLevel="0" collapsed="false">
      <c r="A974" s="12"/>
      <c r="B974" s="20"/>
      <c r="C974" s="28"/>
      <c r="D974" s="29"/>
      <c r="E974" s="12"/>
      <c r="F974" s="44"/>
      <c r="G974" s="45"/>
      <c r="H974" s="12"/>
      <c r="I974" s="12"/>
      <c r="J974" s="12"/>
      <c r="K974" s="12"/>
      <c r="L974" s="12"/>
    </row>
    <row r="975" customFormat="false" ht="16.5" hidden="false" customHeight="true" outlineLevel="0" collapsed="false">
      <c r="A975" s="12"/>
      <c r="B975" s="20"/>
      <c r="C975" s="28"/>
      <c r="D975" s="29"/>
      <c r="E975" s="12"/>
      <c r="F975" s="44"/>
      <c r="G975" s="45"/>
      <c r="H975" s="12"/>
      <c r="I975" s="12"/>
      <c r="J975" s="12"/>
      <c r="K975" s="12"/>
      <c r="L975" s="12"/>
    </row>
    <row r="976" customFormat="false" ht="16.5" hidden="false" customHeight="true" outlineLevel="0" collapsed="false">
      <c r="A976" s="12"/>
      <c r="B976" s="20"/>
      <c r="C976" s="28"/>
      <c r="D976" s="29"/>
      <c r="E976" s="12"/>
      <c r="F976" s="44"/>
      <c r="G976" s="45"/>
      <c r="H976" s="12"/>
      <c r="I976" s="12"/>
      <c r="J976" s="12"/>
      <c r="K976" s="12"/>
      <c r="L976" s="12"/>
    </row>
    <row r="977" customFormat="false" ht="16.5" hidden="false" customHeight="true" outlineLevel="0" collapsed="false">
      <c r="A977" s="12"/>
      <c r="B977" s="20"/>
      <c r="C977" s="28"/>
      <c r="D977" s="29"/>
      <c r="E977" s="12"/>
      <c r="F977" s="44"/>
      <c r="G977" s="45"/>
      <c r="H977" s="12"/>
      <c r="I977" s="12"/>
      <c r="J977" s="12"/>
      <c r="K977" s="12"/>
      <c r="L977" s="12"/>
    </row>
    <row r="978" customFormat="false" ht="16.5" hidden="false" customHeight="true" outlineLevel="0" collapsed="false">
      <c r="A978" s="12"/>
      <c r="B978" s="20"/>
      <c r="C978" s="28"/>
      <c r="D978" s="29"/>
      <c r="E978" s="12"/>
      <c r="F978" s="44"/>
      <c r="G978" s="45"/>
      <c r="H978" s="12"/>
      <c r="I978" s="12"/>
      <c r="J978" s="12"/>
      <c r="K978" s="12"/>
      <c r="L978" s="12"/>
    </row>
    <row r="979" customFormat="false" ht="16.5" hidden="false" customHeight="true" outlineLevel="0" collapsed="false">
      <c r="A979" s="12"/>
      <c r="B979" s="20"/>
      <c r="C979" s="28"/>
      <c r="D979" s="29"/>
      <c r="E979" s="12"/>
      <c r="F979" s="44"/>
      <c r="G979" s="45"/>
      <c r="H979" s="12"/>
      <c r="I979" s="12"/>
      <c r="J979" s="12"/>
      <c r="K979" s="12"/>
      <c r="L979" s="12"/>
    </row>
    <row r="980" customFormat="false" ht="16.5" hidden="false" customHeight="true" outlineLevel="0" collapsed="false">
      <c r="A980" s="12"/>
      <c r="B980" s="20"/>
      <c r="C980" s="28"/>
      <c r="D980" s="29"/>
      <c r="E980" s="12"/>
      <c r="F980" s="44"/>
      <c r="G980" s="45"/>
      <c r="H980" s="12"/>
      <c r="I980" s="12"/>
      <c r="J980" s="12"/>
      <c r="K980" s="12"/>
      <c r="L980" s="12"/>
    </row>
    <row r="981" customFormat="false" ht="16.5" hidden="false" customHeight="true" outlineLevel="0" collapsed="false">
      <c r="A981" s="12"/>
      <c r="B981" s="20"/>
      <c r="C981" s="28"/>
      <c r="D981" s="29"/>
      <c r="E981" s="12"/>
      <c r="F981" s="44"/>
      <c r="G981" s="45"/>
      <c r="H981" s="12"/>
      <c r="I981" s="12"/>
      <c r="J981" s="12"/>
      <c r="K981" s="12"/>
      <c r="L981" s="12"/>
    </row>
    <row r="982" customFormat="false" ht="16.5" hidden="false" customHeight="true" outlineLevel="0" collapsed="false">
      <c r="A982" s="12"/>
      <c r="B982" s="20"/>
      <c r="C982" s="28"/>
      <c r="D982" s="29"/>
      <c r="E982" s="12"/>
      <c r="F982" s="44"/>
      <c r="G982" s="45"/>
      <c r="H982" s="12"/>
      <c r="I982" s="12"/>
      <c r="J982" s="12"/>
      <c r="K982" s="12"/>
      <c r="L982" s="12"/>
    </row>
    <row r="983" customFormat="false" ht="16.5" hidden="false" customHeight="true" outlineLevel="0" collapsed="false">
      <c r="A983" s="12"/>
      <c r="B983" s="20"/>
      <c r="C983" s="28"/>
      <c r="D983" s="29"/>
      <c r="E983" s="12"/>
      <c r="F983" s="44"/>
      <c r="G983" s="45"/>
      <c r="H983" s="12"/>
      <c r="I983" s="12"/>
      <c r="J983" s="12"/>
      <c r="K983" s="12"/>
      <c r="L983" s="12"/>
    </row>
    <row r="984" customFormat="false" ht="16.5" hidden="false" customHeight="true" outlineLevel="0" collapsed="false">
      <c r="A984" s="12"/>
      <c r="B984" s="20"/>
      <c r="C984" s="28"/>
      <c r="D984" s="29"/>
      <c r="E984" s="12"/>
      <c r="F984" s="44"/>
      <c r="G984" s="45"/>
      <c r="H984" s="12"/>
      <c r="I984" s="12"/>
      <c r="J984" s="12"/>
      <c r="K984" s="12"/>
      <c r="L984" s="12"/>
    </row>
    <row r="985" customFormat="false" ht="16.5" hidden="false" customHeight="true" outlineLevel="0" collapsed="false">
      <c r="A985" s="12"/>
      <c r="B985" s="20"/>
      <c r="C985" s="28"/>
      <c r="D985" s="29"/>
      <c r="E985" s="12"/>
      <c r="F985" s="44"/>
      <c r="G985" s="45"/>
      <c r="H985" s="12"/>
      <c r="I985" s="12"/>
      <c r="J985" s="12"/>
      <c r="K985" s="12"/>
      <c r="L985" s="12"/>
    </row>
    <row r="986" customFormat="false" ht="16.5" hidden="false" customHeight="true" outlineLevel="0" collapsed="false">
      <c r="A986" s="12"/>
      <c r="B986" s="20"/>
      <c r="C986" s="28"/>
      <c r="D986" s="29"/>
      <c r="E986" s="12"/>
      <c r="F986" s="44"/>
      <c r="G986" s="45"/>
      <c r="H986" s="12"/>
      <c r="I986" s="12"/>
      <c r="J986" s="12"/>
      <c r="K986" s="12"/>
      <c r="L986" s="12"/>
    </row>
    <row r="987" customFormat="false" ht="16.5" hidden="false" customHeight="true" outlineLevel="0" collapsed="false">
      <c r="A987" s="12"/>
      <c r="B987" s="20"/>
      <c r="C987" s="28"/>
      <c r="D987" s="29"/>
      <c r="E987" s="12"/>
      <c r="F987" s="44"/>
      <c r="G987" s="45"/>
      <c r="H987" s="12"/>
      <c r="I987" s="12"/>
      <c r="J987" s="12"/>
      <c r="K987" s="12"/>
      <c r="L987" s="12"/>
    </row>
    <row r="988" customFormat="false" ht="16.5" hidden="false" customHeight="true" outlineLevel="0" collapsed="false">
      <c r="A988" s="12"/>
      <c r="B988" s="20"/>
      <c r="C988" s="28"/>
      <c r="D988" s="29"/>
      <c r="E988" s="12"/>
      <c r="F988" s="44"/>
      <c r="G988" s="45"/>
      <c r="H988" s="12"/>
      <c r="I988" s="12"/>
      <c r="J988" s="12"/>
      <c r="K988" s="12"/>
      <c r="L988" s="12"/>
    </row>
    <row r="989" customFormat="false" ht="16.5" hidden="false" customHeight="true" outlineLevel="0" collapsed="false">
      <c r="A989" s="12"/>
      <c r="B989" s="20"/>
      <c r="C989" s="28"/>
      <c r="D989" s="29"/>
      <c r="E989" s="12"/>
      <c r="F989" s="44"/>
      <c r="G989" s="45"/>
      <c r="H989" s="12"/>
      <c r="I989" s="12"/>
      <c r="J989" s="12"/>
      <c r="K989" s="12"/>
      <c r="L989" s="12"/>
    </row>
    <row r="990" customFormat="false" ht="16.5" hidden="false" customHeight="true" outlineLevel="0" collapsed="false">
      <c r="A990" s="12"/>
      <c r="B990" s="20"/>
      <c r="C990" s="28"/>
      <c r="D990" s="29"/>
      <c r="E990" s="12"/>
      <c r="F990" s="44"/>
      <c r="G990" s="45"/>
      <c r="H990" s="12"/>
      <c r="I990" s="12"/>
      <c r="J990" s="12"/>
      <c r="K990" s="12"/>
      <c r="L990" s="12"/>
    </row>
    <row r="991" customFormat="false" ht="16.5" hidden="false" customHeight="true" outlineLevel="0" collapsed="false">
      <c r="A991" s="12"/>
      <c r="B991" s="20"/>
      <c r="C991" s="28"/>
      <c r="D991" s="29"/>
      <c r="E991" s="12"/>
      <c r="F991" s="44"/>
      <c r="G991" s="45"/>
      <c r="H991" s="12"/>
      <c r="I991" s="12"/>
      <c r="J991" s="12"/>
      <c r="K991" s="12"/>
      <c r="L991" s="12"/>
    </row>
    <row r="992" customFormat="false" ht="16.5" hidden="false" customHeight="true" outlineLevel="0" collapsed="false">
      <c r="A992" s="12"/>
      <c r="B992" s="20"/>
      <c r="C992" s="28"/>
      <c r="D992" s="29"/>
      <c r="E992" s="12"/>
      <c r="F992" s="44"/>
      <c r="G992" s="45"/>
      <c r="H992" s="12"/>
      <c r="I992" s="12"/>
      <c r="J992" s="12"/>
      <c r="K992" s="12"/>
      <c r="L992" s="12"/>
    </row>
    <row r="993" customFormat="false" ht="16.5" hidden="false" customHeight="true" outlineLevel="0" collapsed="false">
      <c r="A993" s="12"/>
      <c r="B993" s="20"/>
      <c r="C993" s="28"/>
      <c r="D993" s="29"/>
      <c r="E993" s="12"/>
      <c r="F993" s="44"/>
      <c r="G993" s="45"/>
      <c r="H993" s="12"/>
      <c r="I993" s="12"/>
      <c r="J993" s="12"/>
      <c r="K993" s="12"/>
      <c r="L993" s="12"/>
    </row>
    <row r="994" customFormat="false" ht="16.5" hidden="false" customHeight="true" outlineLevel="0" collapsed="false">
      <c r="A994" s="12"/>
      <c r="B994" s="20"/>
      <c r="C994" s="28"/>
      <c r="D994" s="29"/>
      <c r="E994" s="12"/>
      <c r="F994" s="44"/>
      <c r="G994" s="45"/>
      <c r="H994" s="12"/>
      <c r="I994" s="12"/>
      <c r="J994" s="12"/>
      <c r="K994" s="12"/>
      <c r="L994" s="12"/>
    </row>
    <row r="995" customFormat="false" ht="16.5" hidden="false" customHeight="true" outlineLevel="0" collapsed="false">
      <c r="A995" s="12"/>
      <c r="B995" s="20"/>
      <c r="C995" s="28"/>
      <c r="D995" s="29"/>
      <c r="E995" s="12"/>
      <c r="F995" s="44"/>
      <c r="G995" s="45"/>
      <c r="H995" s="12"/>
      <c r="I995" s="12"/>
      <c r="J995" s="12"/>
      <c r="K995" s="12"/>
      <c r="L995" s="12"/>
    </row>
    <row r="996" customFormat="false" ht="16.5" hidden="false" customHeight="true" outlineLevel="0" collapsed="false">
      <c r="A996" s="12"/>
      <c r="B996" s="20"/>
      <c r="C996" s="28"/>
      <c r="D996" s="29"/>
      <c r="E996" s="12"/>
      <c r="F996" s="44"/>
      <c r="G996" s="45"/>
      <c r="H996" s="12"/>
      <c r="I996" s="12"/>
      <c r="J996" s="12"/>
      <c r="K996" s="12"/>
      <c r="L996" s="12"/>
    </row>
    <row r="997" customFormat="false" ht="16.5" hidden="false" customHeight="true" outlineLevel="0" collapsed="false">
      <c r="A997" s="12"/>
      <c r="B997" s="20"/>
      <c r="C997" s="28"/>
      <c r="D997" s="29"/>
      <c r="E997" s="12"/>
      <c r="F997" s="44"/>
      <c r="G997" s="45"/>
      <c r="H997" s="12"/>
      <c r="I997" s="12"/>
      <c r="J997" s="12"/>
      <c r="K997" s="12"/>
      <c r="L997" s="12"/>
    </row>
    <row r="998" customFormat="false" ht="16.5" hidden="false" customHeight="true" outlineLevel="0" collapsed="false">
      <c r="A998" s="12"/>
      <c r="B998" s="20"/>
      <c r="C998" s="28"/>
      <c r="D998" s="29"/>
      <c r="E998" s="12"/>
      <c r="F998" s="44"/>
      <c r="G998" s="45"/>
      <c r="H998" s="12"/>
      <c r="I998" s="12"/>
      <c r="J998" s="12"/>
      <c r="K998" s="12"/>
      <c r="L998" s="12"/>
    </row>
    <row r="999" customFormat="false" ht="16.5" hidden="false" customHeight="true" outlineLevel="0" collapsed="false">
      <c r="A999" s="12"/>
      <c r="B999" s="20"/>
      <c r="C999" s="28"/>
      <c r="D999" s="29"/>
      <c r="E999" s="12"/>
      <c r="F999" s="44"/>
      <c r="G999" s="45"/>
      <c r="H999" s="12"/>
      <c r="I999" s="12"/>
      <c r="J999" s="12"/>
      <c r="K999" s="12"/>
      <c r="L999" s="12"/>
    </row>
    <row r="1000" customFormat="false" ht="16.5" hidden="false" customHeight="true" outlineLevel="0" collapsed="false">
      <c r="A1000" s="12"/>
      <c r="B1000" s="20"/>
      <c r="C1000" s="28"/>
      <c r="D1000" s="29"/>
      <c r="E1000" s="12"/>
      <c r="F1000" s="44"/>
      <c r="G1000" s="45"/>
      <c r="H1000" s="12"/>
      <c r="I1000" s="12"/>
      <c r="J1000" s="12"/>
      <c r="K1000" s="12"/>
      <c r="L1000" s="12"/>
    </row>
    <row r="1001" customFormat="false" ht="16.5" hidden="false" customHeight="true" outlineLevel="0" collapsed="false">
      <c r="A1001" s="12"/>
      <c r="B1001" s="20"/>
      <c r="C1001" s="28"/>
      <c r="D1001" s="29"/>
      <c r="E1001" s="12"/>
      <c r="F1001" s="44"/>
      <c r="G1001" s="45"/>
      <c r="H1001" s="12"/>
      <c r="I1001" s="12"/>
      <c r="J1001" s="12"/>
      <c r="K1001" s="12"/>
      <c r="L1001" s="12"/>
    </row>
    <row r="1002" customFormat="false" ht="16.5" hidden="false" customHeight="true" outlineLevel="0" collapsed="false">
      <c r="A1002" s="12"/>
      <c r="B1002" s="20"/>
      <c r="C1002" s="28"/>
      <c r="D1002" s="29"/>
      <c r="E1002" s="12"/>
      <c r="F1002" s="44"/>
      <c r="G1002" s="45"/>
      <c r="H1002" s="12"/>
      <c r="I1002" s="12"/>
      <c r="J1002" s="12"/>
      <c r="K1002" s="12"/>
      <c r="L1002" s="12"/>
    </row>
    <row r="1003" customFormat="false" ht="16.5" hidden="false" customHeight="true" outlineLevel="0" collapsed="false">
      <c r="A1003" s="12"/>
      <c r="B1003" s="20"/>
      <c r="C1003" s="28"/>
      <c r="D1003" s="29"/>
      <c r="E1003" s="12"/>
      <c r="F1003" s="44"/>
      <c r="G1003" s="45"/>
      <c r="H1003" s="12"/>
      <c r="I1003" s="12"/>
      <c r="J1003" s="12"/>
      <c r="K1003" s="12"/>
      <c r="L1003" s="12"/>
    </row>
    <row r="1004" customFormat="false" ht="16.5" hidden="false" customHeight="true" outlineLevel="0" collapsed="false">
      <c r="A1004" s="12"/>
      <c r="B1004" s="20"/>
      <c r="C1004" s="28"/>
      <c r="D1004" s="29"/>
      <c r="E1004" s="12"/>
      <c r="F1004" s="44"/>
      <c r="G1004" s="45"/>
      <c r="H1004" s="12"/>
      <c r="I1004" s="12"/>
      <c r="J1004" s="12"/>
      <c r="K1004" s="12"/>
      <c r="L1004" s="12"/>
    </row>
    <row r="1005" customFormat="false" ht="16.5" hidden="false" customHeight="true" outlineLevel="0" collapsed="false">
      <c r="A1005" s="12"/>
      <c r="B1005" s="20"/>
      <c r="C1005" s="28"/>
      <c r="D1005" s="29"/>
      <c r="E1005" s="12"/>
      <c r="F1005" s="44"/>
      <c r="G1005" s="45"/>
      <c r="H1005" s="12"/>
      <c r="I1005" s="12"/>
      <c r="J1005" s="12"/>
      <c r="K1005" s="12"/>
      <c r="L1005" s="12"/>
    </row>
    <row r="1006" customFormat="false" ht="16.5" hidden="false" customHeight="true" outlineLevel="0" collapsed="false">
      <c r="A1006" s="12"/>
      <c r="B1006" s="20"/>
      <c r="C1006" s="28"/>
      <c r="D1006" s="29"/>
      <c r="E1006" s="12"/>
      <c r="F1006" s="44"/>
      <c r="G1006" s="45"/>
      <c r="H1006" s="12"/>
      <c r="I1006" s="12"/>
      <c r="J1006" s="12"/>
      <c r="K1006" s="12"/>
      <c r="L1006" s="12"/>
    </row>
    <row r="1007" customFormat="false" ht="16.5" hidden="false" customHeight="true" outlineLevel="0" collapsed="false">
      <c r="A1007" s="12"/>
      <c r="B1007" s="20"/>
      <c r="C1007" s="28"/>
      <c r="D1007" s="29"/>
      <c r="E1007" s="12"/>
      <c r="F1007" s="44"/>
      <c r="G1007" s="45"/>
      <c r="H1007" s="12"/>
      <c r="I1007" s="12"/>
      <c r="J1007" s="12"/>
      <c r="K1007" s="12"/>
      <c r="L1007" s="12"/>
    </row>
    <row r="1008" customFormat="false" ht="16.5" hidden="false" customHeight="true" outlineLevel="0" collapsed="false">
      <c r="A1008" s="12"/>
      <c r="B1008" s="20"/>
      <c r="C1008" s="28"/>
      <c r="D1008" s="29"/>
      <c r="E1008" s="12"/>
      <c r="F1008" s="44"/>
      <c r="G1008" s="45"/>
      <c r="H1008" s="12"/>
      <c r="I1008" s="12"/>
      <c r="J1008" s="12"/>
      <c r="K1008" s="12"/>
      <c r="L1008" s="12"/>
    </row>
    <row r="1009" customFormat="false" ht="16.5" hidden="false" customHeight="true" outlineLevel="0" collapsed="false">
      <c r="A1009" s="12"/>
      <c r="B1009" s="20"/>
      <c r="C1009" s="28"/>
      <c r="D1009" s="29"/>
      <c r="E1009" s="12"/>
      <c r="F1009" s="44"/>
      <c r="G1009" s="45"/>
      <c r="H1009" s="12"/>
      <c r="I1009" s="12"/>
      <c r="J1009" s="12"/>
      <c r="K1009" s="12"/>
      <c r="L1009" s="12"/>
    </row>
    <row r="1010" customFormat="false" ht="16.5" hidden="false" customHeight="true" outlineLevel="0" collapsed="false">
      <c r="A1010" s="12"/>
      <c r="B1010" s="20"/>
      <c r="C1010" s="28"/>
      <c r="D1010" s="29"/>
      <c r="E1010" s="12"/>
      <c r="F1010" s="44"/>
      <c r="G1010" s="45"/>
      <c r="H1010" s="12"/>
      <c r="I1010" s="12"/>
      <c r="J1010" s="12"/>
      <c r="K1010" s="12"/>
      <c r="L1010" s="12"/>
    </row>
    <row r="1011" customFormat="false" ht="16.5" hidden="false" customHeight="true" outlineLevel="0" collapsed="false">
      <c r="A1011" s="12"/>
      <c r="B1011" s="20"/>
      <c r="C1011" s="28"/>
      <c r="D1011" s="29"/>
      <c r="E1011" s="12"/>
      <c r="F1011" s="44"/>
      <c r="G1011" s="45"/>
      <c r="H1011" s="12"/>
      <c r="I1011" s="12"/>
      <c r="J1011" s="12"/>
      <c r="K1011" s="12"/>
      <c r="L1011" s="12"/>
    </row>
    <row r="1012" customFormat="false" ht="16.5" hidden="false" customHeight="true" outlineLevel="0" collapsed="false">
      <c r="A1012" s="12"/>
      <c r="B1012" s="20"/>
      <c r="C1012" s="28"/>
      <c r="D1012" s="29"/>
      <c r="E1012" s="12"/>
      <c r="F1012" s="44"/>
      <c r="G1012" s="45"/>
      <c r="H1012" s="12"/>
      <c r="I1012" s="12"/>
      <c r="J1012" s="12"/>
      <c r="K1012" s="12"/>
      <c r="L1012" s="12"/>
    </row>
    <row r="1013" customFormat="false" ht="16.5" hidden="false" customHeight="true" outlineLevel="0" collapsed="false">
      <c r="A1013" s="12"/>
      <c r="B1013" s="20"/>
      <c r="C1013" s="28"/>
      <c r="D1013" s="29"/>
      <c r="E1013" s="12"/>
      <c r="F1013" s="44"/>
      <c r="G1013" s="45"/>
      <c r="H1013" s="12"/>
      <c r="I1013" s="12"/>
      <c r="J1013" s="12"/>
      <c r="K1013" s="12"/>
      <c r="L1013" s="12"/>
    </row>
    <row r="1014" customFormat="false" ht="16.5" hidden="false" customHeight="true" outlineLevel="0" collapsed="false">
      <c r="A1014" s="12"/>
      <c r="B1014" s="20"/>
      <c r="C1014" s="28"/>
      <c r="D1014" s="29"/>
      <c r="E1014" s="12"/>
      <c r="F1014" s="44"/>
      <c r="G1014" s="45"/>
      <c r="H1014" s="12"/>
      <c r="I1014" s="12"/>
      <c r="J1014" s="12"/>
      <c r="K1014" s="12"/>
      <c r="L1014" s="12"/>
    </row>
    <row r="1015" customFormat="false" ht="16.5" hidden="false" customHeight="true" outlineLevel="0" collapsed="false">
      <c r="A1015" s="12"/>
      <c r="B1015" s="20"/>
      <c r="C1015" s="28"/>
      <c r="D1015" s="29"/>
      <c r="E1015" s="12"/>
      <c r="F1015" s="44"/>
      <c r="G1015" s="45"/>
      <c r="H1015" s="12"/>
      <c r="I1015" s="12"/>
      <c r="J1015" s="12"/>
      <c r="K1015" s="12"/>
      <c r="L1015" s="12"/>
    </row>
    <row r="1016" customFormat="false" ht="16.5" hidden="false" customHeight="true" outlineLevel="0" collapsed="false">
      <c r="A1016" s="12"/>
      <c r="B1016" s="20"/>
      <c r="C1016" s="28"/>
      <c r="D1016" s="29"/>
      <c r="E1016" s="12"/>
      <c r="F1016" s="44"/>
      <c r="G1016" s="45"/>
      <c r="H1016" s="12"/>
      <c r="I1016" s="12"/>
      <c r="J1016" s="12"/>
      <c r="K1016" s="12"/>
      <c r="L1016" s="12"/>
    </row>
    <row r="1017" customFormat="false" ht="16.5" hidden="false" customHeight="true" outlineLevel="0" collapsed="false">
      <c r="A1017" s="12"/>
      <c r="B1017" s="20"/>
      <c r="C1017" s="28"/>
      <c r="D1017" s="29"/>
      <c r="E1017" s="12"/>
      <c r="F1017" s="44"/>
      <c r="G1017" s="45"/>
      <c r="H1017" s="12"/>
      <c r="I1017" s="12"/>
      <c r="J1017" s="12"/>
      <c r="K1017" s="12"/>
      <c r="L1017" s="12"/>
    </row>
    <row r="1018" customFormat="false" ht="16.5" hidden="false" customHeight="true" outlineLevel="0" collapsed="false">
      <c r="A1018" s="12"/>
      <c r="B1018" s="20"/>
      <c r="C1018" s="28"/>
      <c r="D1018" s="29"/>
      <c r="E1018" s="12"/>
      <c r="F1018" s="44"/>
      <c r="G1018" s="45"/>
      <c r="H1018" s="12"/>
      <c r="I1018" s="12"/>
      <c r="J1018" s="12"/>
      <c r="K1018" s="12"/>
      <c r="L1018" s="12"/>
    </row>
    <row r="1019" customFormat="false" ht="16.5" hidden="false" customHeight="true" outlineLevel="0" collapsed="false">
      <c r="A1019" s="12"/>
      <c r="B1019" s="20"/>
      <c r="C1019" s="28"/>
      <c r="D1019" s="29"/>
      <c r="E1019" s="12"/>
      <c r="F1019" s="44"/>
      <c r="G1019" s="45"/>
      <c r="H1019" s="12"/>
      <c r="I1019" s="12"/>
      <c r="J1019" s="12"/>
      <c r="K1019" s="12"/>
      <c r="L1019" s="12"/>
    </row>
    <row r="1020" customFormat="false" ht="16.5" hidden="false" customHeight="true" outlineLevel="0" collapsed="false">
      <c r="A1020" s="12"/>
      <c r="B1020" s="20"/>
      <c r="C1020" s="28"/>
      <c r="D1020" s="29"/>
      <c r="E1020" s="12"/>
      <c r="F1020" s="44"/>
      <c r="G1020" s="45"/>
      <c r="H1020" s="12"/>
      <c r="I1020" s="12"/>
      <c r="J1020" s="12"/>
      <c r="K1020" s="12"/>
      <c r="L1020" s="12"/>
    </row>
    <row r="1021" customFormat="false" ht="16.5" hidden="false" customHeight="true" outlineLevel="0" collapsed="false">
      <c r="A1021" s="12"/>
      <c r="B1021" s="20"/>
      <c r="C1021" s="28"/>
      <c r="D1021" s="29"/>
      <c r="E1021" s="12"/>
      <c r="F1021" s="44"/>
      <c r="G1021" s="45"/>
      <c r="H1021" s="12"/>
      <c r="I1021" s="12"/>
      <c r="J1021" s="12"/>
      <c r="K1021" s="12"/>
      <c r="L1021" s="12"/>
    </row>
    <row r="1022" customFormat="false" ht="16.5" hidden="false" customHeight="true" outlineLevel="0" collapsed="false">
      <c r="A1022" s="12"/>
      <c r="B1022" s="20"/>
      <c r="C1022" s="28"/>
      <c r="D1022" s="29"/>
      <c r="E1022" s="12"/>
      <c r="F1022" s="44"/>
      <c r="G1022" s="45"/>
      <c r="H1022" s="12"/>
      <c r="I1022" s="12"/>
      <c r="J1022" s="12"/>
      <c r="K1022" s="12"/>
      <c r="L1022" s="12"/>
    </row>
    <row r="1023" customFormat="false" ht="16.5" hidden="false" customHeight="true" outlineLevel="0" collapsed="false">
      <c r="A1023" s="12"/>
      <c r="B1023" s="20"/>
      <c r="C1023" s="28"/>
      <c r="D1023" s="29"/>
      <c r="E1023" s="12"/>
      <c r="F1023" s="44"/>
      <c r="G1023" s="45"/>
      <c r="H1023" s="12"/>
      <c r="I1023" s="12"/>
      <c r="J1023" s="12"/>
      <c r="K1023" s="12"/>
      <c r="L1023" s="12"/>
    </row>
    <row r="1024" customFormat="false" ht="16.5" hidden="false" customHeight="true" outlineLevel="0" collapsed="false">
      <c r="A1024" s="12"/>
      <c r="B1024" s="20"/>
      <c r="C1024" s="28"/>
      <c r="D1024" s="29"/>
      <c r="E1024" s="12"/>
      <c r="F1024" s="44"/>
      <c r="G1024" s="45"/>
      <c r="H1024" s="12"/>
      <c r="I1024" s="12"/>
      <c r="J1024" s="12"/>
      <c r="K1024" s="12"/>
      <c r="L1024" s="12"/>
    </row>
    <row r="1025" customFormat="false" ht="16.5" hidden="false" customHeight="true" outlineLevel="0" collapsed="false">
      <c r="A1025" s="12"/>
      <c r="B1025" s="20"/>
      <c r="C1025" s="28"/>
      <c r="D1025" s="29"/>
      <c r="E1025" s="12"/>
      <c r="F1025" s="44"/>
      <c r="G1025" s="45"/>
      <c r="H1025" s="12"/>
      <c r="I1025" s="12"/>
      <c r="J1025" s="12"/>
      <c r="K1025" s="12"/>
      <c r="L1025" s="12"/>
    </row>
    <row r="1026" customFormat="false" ht="16.5" hidden="false" customHeight="true" outlineLevel="0" collapsed="false">
      <c r="A1026" s="12"/>
      <c r="B1026" s="20"/>
      <c r="C1026" s="28"/>
      <c r="D1026" s="29"/>
      <c r="E1026" s="12"/>
      <c r="F1026" s="44"/>
      <c r="G1026" s="45"/>
      <c r="H1026" s="12"/>
      <c r="I1026" s="12"/>
      <c r="J1026" s="12"/>
      <c r="K1026" s="12"/>
      <c r="L1026" s="12"/>
    </row>
    <row r="1027" customFormat="false" ht="16.5" hidden="false" customHeight="true" outlineLevel="0" collapsed="false">
      <c r="A1027" s="12"/>
      <c r="B1027" s="20"/>
      <c r="C1027" s="28"/>
      <c r="D1027" s="29"/>
      <c r="E1027" s="12"/>
      <c r="F1027" s="44"/>
      <c r="G1027" s="45"/>
      <c r="H1027" s="12"/>
      <c r="I1027" s="12"/>
      <c r="J1027" s="12"/>
      <c r="K1027" s="12"/>
      <c r="L1027" s="12"/>
    </row>
    <row r="1028" customFormat="false" ht="16.5" hidden="false" customHeight="true" outlineLevel="0" collapsed="false">
      <c r="A1028" s="12"/>
      <c r="B1028" s="20"/>
      <c r="C1028" s="28"/>
      <c r="D1028" s="29"/>
      <c r="E1028" s="12"/>
      <c r="F1028" s="44"/>
      <c r="G1028" s="45"/>
      <c r="H1028" s="12"/>
      <c r="I1028" s="12"/>
      <c r="J1028" s="12"/>
      <c r="K1028" s="12"/>
      <c r="L1028" s="12"/>
    </row>
    <row r="1029" customFormat="false" ht="16.5" hidden="false" customHeight="true" outlineLevel="0" collapsed="false">
      <c r="A1029" s="12"/>
      <c r="B1029" s="20"/>
      <c r="C1029" s="28"/>
      <c r="D1029" s="29"/>
      <c r="E1029" s="12"/>
      <c r="F1029" s="44"/>
      <c r="G1029" s="45"/>
      <c r="H1029" s="12"/>
      <c r="I1029" s="12"/>
      <c r="J1029" s="12"/>
      <c r="K1029" s="12"/>
      <c r="L1029" s="12"/>
    </row>
    <row r="1030" customFormat="false" ht="16.5" hidden="false" customHeight="true" outlineLevel="0" collapsed="false">
      <c r="A1030" s="12"/>
      <c r="B1030" s="20"/>
      <c r="C1030" s="28"/>
      <c r="D1030" s="29"/>
      <c r="E1030" s="12"/>
      <c r="F1030" s="44"/>
      <c r="G1030" s="45"/>
      <c r="H1030" s="12"/>
      <c r="I1030" s="12"/>
      <c r="J1030" s="12"/>
      <c r="K1030" s="12"/>
      <c r="L1030" s="12"/>
    </row>
    <row r="1031" customFormat="false" ht="16.5" hidden="false" customHeight="true" outlineLevel="0" collapsed="false">
      <c r="A1031" s="12"/>
      <c r="B1031" s="20"/>
      <c r="C1031" s="28"/>
      <c r="D1031" s="29"/>
      <c r="E1031" s="12"/>
      <c r="F1031" s="44"/>
      <c r="G1031" s="45"/>
      <c r="H1031" s="12"/>
      <c r="I1031" s="12"/>
      <c r="J1031" s="12"/>
      <c r="K1031" s="12"/>
      <c r="L1031" s="12"/>
    </row>
    <row r="1032" customFormat="false" ht="16.5" hidden="false" customHeight="true" outlineLevel="0" collapsed="false">
      <c r="A1032" s="12"/>
      <c r="B1032" s="20"/>
      <c r="C1032" s="28"/>
      <c r="D1032" s="29"/>
      <c r="E1032" s="12"/>
      <c r="F1032" s="44"/>
      <c r="G1032" s="45"/>
      <c r="H1032" s="12"/>
      <c r="I1032" s="12"/>
      <c r="J1032" s="12"/>
      <c r="K1032" s="12"/>
      <c r="L1032" s="12"/>
    </row>
    <row r="1033" customFormat="false" ht="16.5" hidden="false" customHeight="true" outlineLevel="0" collapsed="false">
      <c r="A1033" s="12"/>
      <c r="B1033" s="20"/>
      <c r="C1033" s="28"/>
      <c r="D1033" s="29"/>
      <c r="E1033" s="12"/>
      <c r="F1033" s="44"/>
      <c r="G1033" s="45"/>
      <c r="H1033" s="12"/>
      <c r="I1033" s="12"/>
      <c r="J1033" s="12"/>
      <c r="K1033" s="12"/>
      <c r="L1033" s="12"/>
    </row>
    <row r="1034" customFormat="false" ht="16.5" hidden="false" customHeight="true" outlineLevel="0" collapsed="false">
      <c r="A1034" s="12"/>
      <c r="B1034" s="20"/>
      <c r="C1034" s="28"/>
      <c r="D1034" s="29"/>
      <c r="E1034" s="12"/>
      <c r="F1034" s="44"/>
      <c r="G1034" s="45"/>
      <c r="H1034" s="12"/>
      <c r="I1034" s="12"/>
      <c r="J1034" s="12"/>
      <c r="K1034" s="12"/>
      <c r="L1034" s="12"/>
    </row>
    <row r="1035" customFormat="false" ht="16.5" hidden="false" customHeight="true" outlineLevel="0" collapsed="false">
      <c r="A1035" s="12"/>
      <c r="B1035" s="20"/>
      <c r="C1035" s="28"/>
      <c r="D1035" s="29"/>
      <c r="E1035" s="12"/>
      <c r="F1035" s="44"/>
      <c r="G1035" s="45"/>
      <c r="H1035" s="12"/>
      <c r="I1035" s="12"/>
      <c r="J1035" s="12"/>
      <c r="K1035" s="12"/>
      <c r="L1035" s="12"/>
    </row>
    <row r="1036" customFormat="false" ht="16.5" hidden="false" customHeight="true" outlineLevel="0" collapsed="false">
      <c r="A1036" s="12"/>
      <c r="B1036" s="20"/>
      <c r="C1036" s="28"/>
      <c r="D1036" s="29"/>
      <c r="E1036" s="12"/>
      <c r="F1036" s="44"/>
      <c r="G1036" s="45"/>
      <c r="H1036" s="12"/>
      <c r="I1036" s="12"/>
      <c r="J1036" s="12"/>
      <c r="K1036" s="12"/>
      <c r="L1036" s="12"/>
    </row>
    <row r="1037" customFormat="false" ht="16.5" hidden="false" customHeight="true" outlineLevel="0" collapsed="false">
      <c r="A1037" s="12"/>
      <c r="B1037" s="20"/>
      <c r="C1037" s="28"/>
      <c r="D1037" s="29"/>
      <c r="E1037" s="12"/>
      <c r="F1037" s="44"/>
      <c r="G1037" s="45"/>
      <c r="H1037" s="12"/>
      <c r="I1037" s="12"/>
      <c r="J1037" s="12"/>
      <c r="K1037" s="12"/>
      <c r="L1037" s="12"/>
    </row>
    <row r="1038" customFormat="false" ht="16.5" hidden="false" customHeight="true" outlineLevel="0" collapsed="false">
      <c r="A1038" s="12"/>
      <c r="B1038" s="20"/>
      <c r="C1038" s="28"/>
      <c r="D1038" s="29"/>
      <c r="E1038" s="12"/>
      <c r="F1038" s="44"/>
      <c r="G1038" s="45"/>
      <c r="H1038" s="12"/>
      <c r="I1038" s="12"/>
      <c r="J1038" s="12"/>
      <c r="K1038" s="12"/>
      <c r="L1038" s="12"/>
    </row>
    <row r="1039" customFormat="false" ht="16.5" hidden="false" customHeight="true" outlineLevel="0" collapsed="false">
      <c r="A1039" s="12"/>
      <c r="B1039" s="20"/>
      <c r="C1039" s="28"/>
      <c r="D1039" s="29"/>
      <c r="E1039" s="12"/>
      <c r="F1039" s="44"/>
      <c r="G1039" s="45"/>
      <c r="H1039" s="12"/>
      <c r="I1039" s="12"/>
      <c r="J1039" s="12"/>
      <c r="K1039" s="12"/>
      <c r="L1039" s="12"/>
    </row>
    <row r="1040" customFormat="false" ht="16.5" hidden="false" customHeight="true" outlineLevel="0" collapsed="false">
      <c r="A1040" s="12"/>
      <c r="B1040" s="20"/>
      <c r="C1040" s="28"/>
      <c r="D1040" s="29"/>
      <c r="E1040" s="12"/>
      <c r="F1040" s="44"/>
      <c r="G1040" s="45"/>
      <c r="H1040" s="12"/>
      <c r="I1040" s="12"/>
      <c r="J1040" s="12"/>
      <c r="K1040" s="12"/>
      <c r="L1040" s="12"/>
    </row>
    <row r="1041" customFormat="false" ht="16.5" hidden="false" customHeight="true" outlineLevel="0" collapsed="false">
      <c r="A1041" s="12"/>
      <c r="B1041" s="20"/>
      <c r="C1041" s="28"/>
      <c r="D1041" s="29"/>
      <c r="E1041" s="12"/>
      <c r="F1041" s="44"/>
      <c r="G1041" s="45"/>
      <c r="H1041" s="12"/>
      <c r="I1041" s="12"/>
      <c r="J1041" s="12"/>
      <c r="K1041" s="12"/>
      <c r="L1041" s="12"/>
    </row>
    <row r="1042" customFormat="false" ht="16.5" hidden="false" customHeight="true" outlineLevel="0" collapsed="false">
      <c r="A1042" s="12"/>
      <c r="B1042" s="20"/>
      <c r="C1042" s="28"/>
      <c r="D1042" s="29"/>
      <c r="E1042" s="12"/>
      <c r="F1042" s="44"/>
      <c r="G1042" s="45"/>
      <c r="H1042" s="12"/>
      <c r="I1042" s="12"/>
      <c r="J1042" s="12"/>
      <c r="K1042" s="12"/>
      <c r="L1042" s="12"/>
    </row>
    <row r="1043" customFormat="false" ht="16.5" hidden="false" customHeight="true" outlineLevel="0" collapsed="false">
      <c r="A1043" s="12"/>
      <c r="B1043" s="20"/>
      <c r="C1043" s="28"/>
      <c r="D1043" s="29"/>
      <c r="E1043" s="12"/>
      <c r="F1043" s="44"/>
      <c r="G1043" s="45"/>
      <c r="H1043" s="12"/>
      <c r="I1043" s="12"/>
      <c r="J1043" s="12"/>
      <c r="K1043" s="12"/>
      <c r="L1043" s="12"/>
    </row>
    <row r="1044" customFormat="false" ht="16.5" hidden="false" customHeight="true" outlineLevel="0" collapsed="false">
      <c r="A1044" s="12"/>
      <c r="B1044" s="20"/>
      <c r="C1044" s="28"/>
      <c r="D1044" s="29"/>
      <c r="E1044" s="12"/>
      <c r="F1044" s="44"/>
      <c r="G1044" s="45"/>
      <c r="H1044" s="12"/>
      <c r="I1044" s="12"/>
      <c r="J1044" s="12"/>
      <c r="K1044" s="12"/>
      <c r="L1044" s="12"/>
    </row>
    <row r="1045" customFormat="false" ht="16.5" hidden="false" customHeight="true" outlineLevel="0" collapsed="false">
      <c r="A1045" s="12"/>
      <c r="B1045" s="20"/>
      <c r="C1045" s="28"/>
      <c r="D1045" s="29"/>
      <c r="E1045" s="12"/>
      <c r="F1045" s="44"/>
      <c r="G1045" s="45"/>
      <c r="H1045" s="12"/>
      <c r="I1045" s="12"/>
      <c r="J1045" s="12"/>
      <c r="K1045" s="12"/>
      <c r="L1045" s="12"/>
    </row>
    <row r="1046" customFormat="false" ht="16.5" hidden="false" customHeight="true" outlineLevel="0" collapsed="false">
      <c r="A1046" s="12"/>
      <c r="B1046" s="20"/>
      <c r="C1046" s="28"/>
      <c r="D1046" s="29"/>
      <c r="E1046" s="12"/>
      <c r="F1046" s="44"/>
      <c r="G1046" s="45"/>
      <c r="H1046" s="12"/>
      <c r="I1046" s="12"/>
      <c r="J1046" s="12"/>
      <c r="K1046" s="12"/>
      <c r="L1046" s="12"/>
    </row>
    <row r="1047" customFormat="false" ht="16.5" hidden="false" customHeight="true" outlineLevel="0" collapsed="false">
      <c r="A1047" s="12"/>
      <c r="B1047" s="20"/>
      <c r="C1047" s="28"/>
      <c r="D1047" s="29"/>
      <c r="E1047" s="12"/>
      <c r="F1047" s="44"/>
      <c r="G1047" s="45"/>
      <c r="H1047" s="12"/>
      <c r="I1047" s="12"/>
      <c r="J1047" s="12"/>
      <c r="K1047" s="12"/>
      <c r="L1047" s="12"/>
    </row>
    <row r="1048" customFormat="false" ht="16.5" hidden="false" customHeight="true" outlineLevel="0" collapsed="false">
      <c r="A1048" s="12"/>
      <c r="B1048" s="20"/>
      <c r="C1048" s="28"/>
      <c r="D1048" s="29"/>
      <c r="E1048" s="12"/>
      <c r="F1048" s="44"/>
      <c r="G1048" s="45"/>
      <c r="H1048" s="12"/>
      <c r="I1048" s="12"/>
      <c r="J1048" s="12"/>
      <c r="K1048" s="12"/>
      <c r="L1048" s="12"/>
    </row>
    <row r="1049" customFormat="false" ht="16.5" hidden="false" customHeight="true" outlineLevel="0" collapsed="false">
      <c r="A1049" s="12"/>
      <c r="B1049" s="20"/>
      <c r="C1049" s="28"/>
      <c r="D1049" s="29"/>
      <c r="E1049" s="12"/>
      <c r="F1049" s="44"/>
      <c r="G1049" s="45"/>
      <c r="H1049" s="12"/>
      <c r="I1049" s="12"/>
      <c r="J1049" s="12"/>
      <c r="K1049" s="12"/>
      <c r="L1049" s="12"/>
    </row>
    <row r="1050" customFormat="false" ht="16.5" hidden="false" customHeight="true" outlineLevel="0" collapsed="false">
      <c r="A1050" s="12"/>
      <c r="B1050" s="20"/>
      <c r="C1050" s="28"/>
      <c r="D1050" s="29"/>
      <c r="E1050" s="12"/>
      <c r="F1050" s="44"/>
      <c r="G1050" s="45"/>
      <c r="H1050" s="12"/>
      <c r="I1050" s="12"/>
      <c r="J1050" s="12"/>
      <c r="K1050" s="12"/>
      <c r="L1050" s="12"/>
    </row>
    <row r="1051" customFormat="false" ht="16.5" hidden="false" customHeight="true" outlineLevel="0" collapsed="false">
      <c r="A1051" s="12"/>
      <c r="B1051" s="20"/>
      <c r="C1051" s="28"/>
      <c r="D1051" s="29"/>
      <c r="E1051" s="12"/>
      <c r="F1051" s="44"/>
      <c r="G1051" s="45"/>
      <c r="H1051" s="12"/>
      <c r="I1051" s="12"/>
      <c r="J1051" s="12"/>
      <c r="K1051" s="12"/>
      <c r="L1051" s="12"/>
    </row>
    <row r="1052" customFormat="false" ht="16.5" hidden="false" customHeight="true" outlineLevel="0" collapsed="false">
      <c r="A1052" s="12"/>
      <c r="B1052" s="20"/>
      <c r="C1052" s="28"/>
      <c r="D1052" s="29"/>
      <c r="E1052" s="12"/>
      <c r="F1052" s="44"/>
      <c r="G1052" s="45"/>
      <c r="H1052" s="12"/>
      <c r="I1052" s="12"/>
      <c r="J1052" s="12"/>
      <c r="K1052" s="12"/>
      <c r="L1052" s="12"/>
    </row>
    <row r="1053" customFormat="false" ht="16.5" hidden="false" customHeight="true" outlineLevel="0" collapsed="false">
      <c r="A1053" s="12"/>
      <c r="B1053" s="20"/>
      <c r="C1053" s="28"/>
      <c r="D1053" s="29"/>
      <c r="E1053" s="12"/>
      <c r="F1053" s="44"/>
      <c r="G1053" s="45"/>
      <c r="H1053" s="12"/>
      <c r="I1053" s="12"/>
      <c r="J1053" s="12"/>
      <c r="K1053" s="12"/>
      <c r="L1053" s="12"/>
    </row>
    <row r="1054" customFormat="false" ht="16.5" hidden="false" customHeight="true" outlineLevel="0" collapsed="false">
      <c r="A1054" s="12"/>
      <c r="B1054" s="20"/>
      <c r="C1054" s="28"/>
      <c r="D1054" s="29"/>
      <c r="E1054" s="12"/>
      <c r="F1054" s="44"/>
      <c r="G1054" s="45"/>
      <c r="H1054" s="12"/>
      <c r="I1054" s="12"/>
      <c r="J1054" s="12"/>
      <c r="K1054" s="12"/>
      <c r="L1054" s="12"/>
    </row>
    <row r="1055" customFormat="false" ht="16.5" hidden="false" customHeight="true" outlineLevel="0" collapsed="false">
      <c r="A1055" s="12"/>
      <c r="B1055" s="20"/>
      <c r="C1055" s="28"/>
      <c r="D1055" s="29"/>
      <c r="E1055" s="12"/>
      <c r="F1055" s="44"/>
      <c r="G1055" s="45"/>
      <c r="H1055" s="12"/>
      <c r="I1055" s="12"/>
      <c r="J1055" s="12"/>
      <c r="K1055" s="12"/>
      <c r="L1055" s="12"/>
    </row>
    <row r="1056" customFormat="false" ht="16.5" hidden="false" customHeight="true" outlineLevel="0" collapsed="false">
      <c r="A1056" s="12"/>
      <c r="B1056" s="20"/>
      <c r="C1056" s="28"/>
      <c r="D1056" s="29"/>
      <c r="E1056" s="12"/>
      <c r="F1056" s="44"/>
      <c r="G1056" s="45"/>
      <c r="H1056" s="12"/>
      <c r="I1056" s="12"/>
      <c r="J1056" s="12"/>
      <c r="K1056" s="12"/>
      <c r="L1056" s="12"/>
    </row>
    <row r="1057" customFormat="false" ht="16.5" hidden="false" customHeight="true" outlineLevel="0" collapsed="false">
      <c r="A1057" s="12"/>
      <c r="B1057" s="20"/>
      <c r="C1057" s="28"/>
      <c r="D1057" s="29"/>
      <c r="E1057" s="12"/>
      <c r="F1057" s="44"/>
      <c r="G1057" s="45"/>
      <c r="H1057" s="12"/>
      <c r="I1057" s="12"/>
      <c r="J1057" s="12"/>
      <c r="K1057" s="12"/>
      <c r="L1057" s="12"/>
    </row>
    <row r="1058" customFormat="false" ht="16.5" hidden="false" customHeight="true" outlineLevel="0" collapsed="false">
      <c r="A1058" s="12"/>
      <c r="B1058" s="20"/>
      <c r="C1058" s="28"/>
      <c r="D1058" s="29"/>
      <c r="E1058" s="12"/>
      <c r="F1058" s="44"/>
      <c r="G1058" s="45"/>
      <c r="H1058" s="12"/>
      <c r="I1058" s="12"/>
      <c r="J1058" s="12"/>
      <c r="K1058" s="12"/>
      <c r="L1058" s="12"/>
    </row>
    <row r="1059" customFormat="false" ht="16.5" hidden="false" customHeight="true" outlineLevel="0" collapsed="false">
      <c r="A1059" s="12"/>
      <c r="B1059" s="20"/>
      <c r="C1059" s="28"/>
      <c r="D1059" s="29"/>
      <c r="E1059" s="12"/>
      <c r="F1059" s="44"/>
      <c r="G1059" s="45"/>
      <c r="H1059" s="12"/>
      <c r="I1059" s="12"/>
      <c r="J1059" s="12"/>
      <c r="K1059" s="12"/>
      <c r="L1059" s="12"/>
    </row>
    <row r="1060" customFormat="false" ht="16.5" hidden="false" customHeight="true" outlineLevel="0" collapsed="false">
      <c r="A1060" s="12"/>
      <c r="B1060" s="20"/>
      <c r="C1060" s="28"/>
      <c r="D1060" s="29"/>
      <c r="E1060" s="12"/>
      <c r="F1060" s="44"/>
      <c r="G1060" s="45"/>
      <c r="H1060" s="12"/>
      <c r="I1060" s="12"/>
      <c r="J1060" s="12"/>
      <c r="K1060" s="12"/>
      <c r="L1060" s="12"/>
    </row>
    <row r="1061" customFormat="false" ht="16.5" hidden="false" customHeight="true" outlineLevel="0" collapsed="false">
      <c r="A1061" s="12"/>
      <c r="B1061" s="20"/>
      <c r="C1061" s="28"/>
      <c r="D1061" s="29"/>
      <c r="E1061" s="12"/>
      <c r="F1061" s="44"/>
      <c r="G1061" s="45"/>
      <c r="H1061" s="12"/>
      <c r="I1061" s="12"/>
      <c r="J1061" s="12"/>
      <c r="K1061" s="12"/>
      <c r="L1061" s="12"/>
    </row>
    <row r="1062" customFormat="false" ht="16.5" hidden="false" customHeight="true" outlineLevel="0" collapsed="false">
      <c r="A1062" s="12"/>
      <c r="B1062" s="20"/>
      <c r="C1062" s="28"/>
      <c r="D1062" s="29"/>
      <c r="E1062" s="12"/>
      <c r="F1062" s="44"/>
      <c r="G1062" s="45"/>
      <c r="H1062" s="12"/>
      <c r="I1062" s="12"/>
      <c r="J1062" s="12"/>
      <c r="K1062" s="12"/>
      <c r="L1062" s="12"/>
    </row>
    <row r="1063" customFormat="false" ht="16.5" hidden="false" customHeight="true" outlineLevel="0" collapsed="false">
      <c r="A1063" s="12"/>
      <c r="B1063" s="20"/>
      <c r="C1063" s="28"/>
      <c r="D1063" s="29"/>
      <c r="E1063" s="12"/>
      <c r="F1063" s="44"/>
      <c r="G1063" s="45"/>
      <c r="H1063" s="12"/>
      <c r="I1063" s="12"/>
      <c r="J1063" s="12"/>
      <c r="K1063" s="12"/>
      <c r="L1063" s="12"/>
    </row>
    <row r="1064" customFormat="false" ht="16.5" hidden="false" customHeight="true" outlineLevel="0" collapsed="false">
      <c r="A1064" s="12"/>
      <c r="B1064" s="20"/>
      <c r="C1064" s="28"/>
      <c r="D1064" s="29"/>
      <c r="E1064" s="12"/>
      <c r="F1064" s="44"/>
      <c r="G1064" s="45"/>
      <c r="H1064" s="12"/>
      <c r="I1064" s="12"/>
      <c r="J1064" s="12"/>
      <c r="K1064" s="12"/>
      <c r="L1064" s="12"/>
    </row>
    <row r="1065" customFormat="false" ht="16.5" hidden="false" customHeight="true" outlineLevel="0" collapsed="false">
      <c r="A1065" s="12"/>
      <c r="B1065" s="20"/>
      <c r="C1065" s="28"/>
      <c r="D1065" s="29"/>
      <c r="E1065" s="12"/>
      <c r="F1065" s="44"/>
      <c r="G1065" s="45"/>
      <c r="H1065" s="12"/>
      <c r="I1065" s="12"/>
      <c r="J1065" s="12"/>
      <c r="K1065" s="12"/>
      <c r="L1065" s="12"/>
    </row>
    <row r="1066" customFormat="false" ht="16.5" hidden="false" customHeight="true" outlineLevel="0" collapsed="false">
      <c r="A1066" s="12"/>
      <c r="B1066" s="20"/>
      <c r="C1066" s="28"/>
      <c r="D1066" s="29"/>
      <c r="E1066" s="12"/>
      <c r="F1066" s="44"/>
      <c r="G1066" s="45"/>
      <c r="H1066" s="12"/>
      <c r="I1066" s="12"/>
      <c r="J1066" s="12"/>
      <c r="K1066" s="12"/>
      <c r="L1066" s="12"/>
    </row>
    <row r="1067" customFormat="false" ht="16.5" hidden="false" customHeight="true" outlineLevel="0" collapsed="false">
      <c r="A1067" s="12"/>
      <c r="B1067" s="20"/>
      <c r="C1067" s="28"/>
      <c r="D1067" s="29"/>
      <c r="E1067" s="12"/>
      <c r="F1067" s="44"/>
      <c r="G1067" s="45"/>
      <c r="H1067" s="12"/>
      <c r="I1067" s="12"/>
      <c r="J1067" s="12"/>
      <c r="K1067" s="12"/>
      <c r="L1067" s="12"/>
    </row>
    <row r="1068" customFormat="false" ht="16.5" hidden="false" customHeight="true" outlineLevel="0" collapsed="false">
      <c r="A1068" s="12"/>
      <c r="B1068" s="20"/>
      <c r="C1068" s="28"/>
      <c r="D1068" s="29"/>
      <c r="E1068" s="12"/>
      <c r="F1068" s="44"/>
      <c r="G1068" s="45"/>
      <c r="H1068" s="12"/>
      <c r="I1068" s="12"/>
      <c r="J1068" s="12"/>
      <c r="K1068" s="12"/>
      <c r="L1068" s="12"/>
    </row>
    <row r="1069" customFormat="false" ht="16.5" hidden="false" customHeight="true" outlineLevel="0" collapsed="false">
      <c r="A1069" s="12"/>
      <c r="B1069" s="20"/>
      <c r="C1069" s="28"/>
      <c r="D1069" s="29"/>
      <c r="E1069" s="12"/>
      <c r="F1069" s="44"/>
      <c r="G1069" s="45"/>
      <c r="H1069" s="12"/>
      <c r="I1069" s="12"/>
      <c r="J1069" s="12"/>
      <c r="K1069" s="12"/>
      <c r="L1069" s="12"/>
    </row>
    <row r="1070" customFormat="false" ht="16.5" hidden="false" customHeight="true" outlineLevel="0" collapsed="false">
      <c r="A1070" s="12"/>
      <c r="B1070" s="20"/>
      <c r="C1070" s="28"/>
      <c r="D1070" s="29"/>
      <c r="E1070" s="12"/>
      <c r="F1070" s="44"/>
      <c r="G1070" s="45"/>
      <c r="H1070" s="12"/>
      <c r="I1070" s="12"/>
      <c r="J1070" s="12"/>
      <c r="K1070" s="12"/>
      <c r="L1070" s="12"/>
    </row>
    <row r="1071" customFormat="false" ht="16.5" hidden="false" customHeight="true" outlineLevel="0" collapsed="false">
      <c r="A1071" s="12"/>
      <c r="B1071" s="20"/>
      <c r="C1071" s="28"/>
      <c r="D1071" s="29"/>
      <c r="E1071" s="12"/>
      <c r="F1071" s="44"/>
      <c r="G1071" s="45"/>
      <c r="H1071" s="12"/>
      <c r="I1071" s="12"/>
      <c r="J1071" s="12"/>
      <c r="K1071" s="12"/>
      <c r="L1071" s="12"/>
    </row>
    <row r="1072" customFormat="false" ht="16.5" hidden="false" customHeight="true" outlineLevel="0" collapsed="false">
      <c r="A1072" s="12"/>
      <c r="B1072" s="20"/>
      <c r="C1072" s="28"/>
      <c r="D1072" s="29"/>
      <c r="E1072" s="12"/>
      <c r="F1072" s="44"/>
      <c r="G1072" s="45"/>
      <c r="H1072" s="12"/>
      <c r="I1072" s="12"/>
      <c r="J1072" s="12"/>
      <c r="K1072" s="12"/>
      <c r="L1072" s="12"/>
    </row>
    <row r="1073" customFormat="false" ht="16.5" hidden="false" customHeight="true" outlineLevel="0" collapsed="false">
      <c r="A1073" s="12"/>
      <c r="B1073" s="20"/>
      <c r="C1073" s="28"/>
      <c r="D1073" s="29"/>
      <c r="E1073" s="12"/>
      <c r="F1073" s="44"/>
      <c r="G1073" s="45"/>
      <c r="H1073" s="12"/>
      <c r="I1073" s="12"/>
      <c r="J1073" s="12"/>
      <c r="K1073" s="12"/>
      <c r="L1073" s="12"/>
    </row>
    <row r="1074" customFormat="false" ht="16.5" hidden="false" customHeight="true" outlineLevel="0" collapsed="false">
      <c r="A1074" s="12"/>
      <c r="B1074" s="20"/>
      <c r="C1074" s="28"/>
      <c r="D1074" s="29"/>
      <c r="E1074" s="12"/>
      <c r="F1074" s="44"/>
      <c r="G1074" s="45"/>
      <c r="H1074" s="12"/>
      <c r="I1074" s="12"/>
      <c r="J1074" s="12"/>
      <c r="K1074" s="12"/>
      <c r="L1074" s="12"/>
    </row>
    <row r="1075" customFormat="false" ht="16.5" hidden="false" customHeight="true" outlineLevel="0" collapsed="false">
      <c r="A1075" s="12"/>
      <c r="B1075" s="20"/>
      <c r="C1075" s="28"/>
      <c r="D1075" s="29"/>
      <c r="E1075" s="12"/>
      <c r="F1075" s="44"/>
      <c r="G1075" s="45"/>
      <c r="H1075" s="12"/>
      <c r="I1075" s="12"/>
      <c r="J1075" s="12"/>
      <c r="K1075" s="12"/>
      <c r="L1075" s="12"/>
    </row>
    <row r="1076" customFormat="false" ht="16.5" hidden="false" customHeight="true" outlineLevel="0" collapsed="false">
      <c r="A1076" s="12"/>
      <c r="B1076" s="20"/>
      <c r="C1076" s="28"/>
      <c r="D1076" s="29"/>
      <c r="E1076" s="12"/>
      <c r="F1076" s="44"/>
      <c r="G1076" s="45"/>
      <c r="H1076" s="12"/>
      <c r="I1076" s="12"/>
      <c r="J1076" s="12"/>
      <c r="K1076" s="12"/>
      <c r="L1076" s="12"/>
    </row>
    <row r="1077" customFormat="false" ht="16.5" hidden="false" customHeight="true" outlineLevel="0" collapsed="false">
      <c r="A1077" s="12"/>
      <c r="B1077" s="20"/>
      <c r="C1077" s="28"/>
      <c r="D1077" s="29"/>
      <c r="E1077" s="12"/>
      <c r="F1077" s="44"/>
      <c r="G1077" s="45"/>
      <c r="H1077" s="12"/>
      <c r="I1077" s="12"/>
      <c r="J1077" s="12"/>
      <c r="K1077" s="12"/>
      <c r="L1077" s="12"/>
    </row>
    <row r="1078" customFormat="false" ht="16.5" hidden="false" customHeight="true" outlineLevel="0" collapsed="false">
      <c r="A1078" s="12"/>
      <c r="B1078" s="20"/>
      <c r="C1078" s="28"/>
      <c r="D1078" s="29"/>
      <c r="E1078" s="12"/>
      <c r="F1078" s="44"/>
      <c r="G1078" s="45"/>
      <c r="H1078" s="12"/>
      <c r="I1078" s="12"/>
      <c r="J1078" s="12"/>
      <c r="K1078" s="12"/>
      <c r="L1078" s="12"/>
    </row>
    <row r="1079" customFormat="false" ht="16.5" hidden="false" customHeight="true" outlineLevel="0" collapsed="false">
      <c r="A1079" s="12"/>
      <c r="B1079" s="20"/>
      <c r="C1079" s="28"/>
      <c r="D1079" s="29"/>
      <c r="E1079" s="12"/>
      <c r="F1079" s="44"/>
      <c r="G1079" s="45"/>
      <c r="H1079" s="12"/>
      <c r="I1079" s="12"/>
      <c r="J1079" s="12"/>
      <c r="K1079" s="12"/>
      <c r="L1079" s="12"/>
    </row>
    <row r="1080" customFormat="false" ht="16.5" hidden="false" customHeight="true" outlineLevel="0" collapsed="false">
      <c r="A1080" s="12"/>
      <c r="B1080" s="20"/>
      <c r="C1080" s="28"/>
      <c r="D1080" s="29"/>
      <c r="E1080" s="12"/>
      <c r="F1080" s="44"/>
      <c r="G1080" s="45"/>
      <c r="H1080" s="12"/>
      <c r="I1080" s="12"/>
      <c r="J1080" s="12"/>
      <c r="K1080" s="12"/>
      <c r="L1080" s="12"/>
    </row>
    <row r="1081" customFormat="false" ht="16.5" hidden="false" customHeight="true" outlineLevel="0" collapsed="false">
      <c r="A1081" s="12"/>
      <c r="B1081" s="20"/>
      <c r="C1081" s="28"/>
      <c r="D1081" s="29"/>
      <c r="E1081" s="12"/>
      <c r="F1081" s="44"/>
      <c r="G1081" s="45"/>
      <c r="H1081" s="12"/>
      <c r="I1081" s="12"/>
      <c r="J1081" s="12"/>
      <c r="K1081" s="12"/>
      <c r="L1081" s="12"/>
    </row>
    <row r="1082" customFormat="false" ht="16.5" hidden="false" customHeight="true" outlineLevel="0" collapsed="false">
      <c r="A1082" s="12"/>
      <c r="B1082" s="20"/>
      <c r="C1082" s="28"/>
      <c r="D1082" s="29"/>
      <c r="E1082" s="12"/>
      <c r="F1082" s="44"/>
      <c r="G1082" s="45"/>
      <c r="H1082" s="12"/>
      <c r="I1082" s="12"/>
      <c r="J1082" s="12"/>
      <c r="K1082" s="12"/>
      <c r="L1082" s="12"/>
    </row>
    <row r="1083" customFormat="false" ht="16.5" hidden="false" customHeight="true" outlineLevel="0" collapsed="false">
      <c r="A1083" s="12"/>
      <c r="B1083" s="20"/>
      <c r="C1083" s="28"/>
      <c r="D1083" s="29"/>
      <c r="E1083" s="12"/>
      <c r="F1083" s="44"/>
      <c r="G1083" s="45"/>
      <c r="H1083" s="12"/>
      <c r="I1083" s="12"/>
      <c r="J1083" s="12"/>
      <c r="K1083" s="12"/>
      <c r="L1083" s="12"/>
    </row>
    <row r="1084" customFormat="false" ht="16.5" hidden="false" customHeight="true" outlineLevel="0" collapsed="false">
      <c r="A1084" s="12"/>
      <c r="B1084" s="20"/>
      <c r="C1084" s="28"/>
      <c r="D1084" s="29"/>
      <c r="E1084" s="12"/>
      <c r="F1084" s="44"/>
      <c r="G1084" s="45"/>
      <c r="H1084" s="12"/>
      <c r="I1084" s="12"/>
      <c r="J1084" s="12"/>
      <c r="K1084" s="12"/>
      <c r="L1084" s="12"/>
    </row>
    <row r="1085" customFormat="false" ht="16.5" hidden="false" customHeight="true" outlineLevel="0" collapsed="false">
      <c r="A1085" s="12"/>
      <c r="B1085" s="20"/>
      <c r="C1085" s="28"/>
      <c r="D1085" s="29"/>
      <c r="E1085" s="12"/>
      <c r="F1085" s="44"/>
      <c r="G1085" s="45"/>
      <c r="H1085" s="12"/>
      <c r="I1085" s="12"/>
      <c r="J1085" s="12"/>
      <c r="K1085" s="12"/>
      <c r="L1085" s="12"/>
    </row>
    <row r="1086" customFormat="false" ht="16.5" hidden="false" customHeight="true" outlineLevel="0" collapsed="false">
      <c r="A1086" s="12"/>
      <c r="B1086" s="20"/>
      <c r="C1086" s="28"/>
      <c r="D1086" s="29"/>
      <c r="E1086" s="12"/>
      <c r="F1086" s="44"/>
      <c r="G1086" s="45"/>
      <c r="H1086" s="12"/>
      <c r="I1086" s="12"/>
      <c r="J1086" s="12"/>
      <c r="K1086" s="12"/>
      <c r="L1086" s="12"/>
    </row>
    <row r="1087" customFormat="false" ht="16.5" hidden="false" customHeight="true" outlineLevel="0" collapsed="false">
      <c r="A1087" s="12"/>
      <c r="B1087" s="20"/>
      <c r="C1087" s="28"/>
      <c r="D1087" s="29"/>
      <c r="E1087" s="12"/>
      <c r="F1087" s="44"/>
      <c r="G1087" s="45"/>
      <c r="H1087" s="12"/>
      <c r="I1087" s="12"/>
      <c r="J1087" s="12"/>
      <c r="K1087" s="12"/>
      <c r="L1087" s="12"/>
    </row>
    <row r="1088" customFormat="false" ht="16.5" hidden="false" customHeight="true" outlineLevel="0" collapsed="false">
      <c r="A1088" s="12"/>
      <c r="B1088" s="20"/>
      <c r="C1088" s="28"/>
      <c r="D1088" s="29"/>
      <c r="E1088" s="12"/>
      <c r="F1088" s="44"/>
      <c r="G1088" s="45"/>
      <c r="H1088" s="12"/>
      <c r="I1088" s="12"/>
      <c r="J1088" s="12"/>
      <c r="K1088" s="12"/>
      <c r="L1088" s="12"/>
    </row>
    <row r="1089" customFormat="false" ht="16.5" hidden="false" customHeight="true" outlineLevel="0" collapsed="false">
      <c r="A1089" s="12"/>
      <c r="B1089" s="20"/>
      <c r="C1089" s="28"/>
      <c r="D1089" s="29"/>
      <c r="E1089" s="12"/>
      <c r="F1089" s="44"/>
      <c r="G1089" s="45"/>
      <c r="H1089" s="12"/>
      <c r="I1089" s="12"/>
      <c r="J1089" s="12"/>
      <c r="K1089" s="12"/>
      <c r="L1089" s="12"/>
    </row>
    <row r="1090" customFormat="false" ht="16.5" hidden="false" customHeight="true" outlineLevel="0" collapsed="false">
      <c r="A1090" s="12"/>
      <c r="B1090" s="20"/>
      <c r="C1090" s="28"/>
      <c r="D1090" s="29"/>
      <c r="E1090" s="12"/>
      <c r="F1090" s="44"/>
      <c r="G1090" s="45"/>
      <c r="H1090" s="12"/>
      <c r="I1090" s="12"/>
      <c r="J1090" s="12"/>
      <c r="K1090" s="12"/>
      <c r="L1090" s="12"/>
    </row>
    <row r="1091" customFormat="false" ht="16.5" hidden="false" customHeight="true" outlineLevel="0" collapsed="false">
      <c r="A1091" s="12"/>
      <c r="B1091" s="20"/>
      <c r="C1091" s="28"/>
      <c r="D1091" s="29"/>
      <c r="E1091" s="12"/>
      <c r="F1091" s="44"/>
      <c r="G1091" s="45"/>
      <c r="H1091" s="12"/>
      <c r="I1091" s="12"/>
      <c r="J1091" s="12"/>
      <c r="K1091" s="12"/>
      <c r="L1091" s="12"/>
    </row>
    <row r="1092" customFormat="false" ht="16.5" hidden="false" customHeight="true" outlineLevel="0" collapsed="false">
      <c r="A1092" s="12"/>
      <c r="B1092" s="20"/>
      <c r="C1092" s="28"/>
      <c r="D1092" s="29"/>
      <c r="E1092" s="12"/>
      <c r="F1092" s="44"/>
      <c r="G1092" s="45"/>
      <c r="H1092" s="12"/>
      <c r="I1092" s="12"/>
      <c r="J1092" s="12"/>
      <c r="K1092" s="12"/>
      <c r="L1092" s="12"/>
    </row>
    <row r="1093" customFormat="false" ht="16.5" hidden="false" customHeight="true" outlineLevel="0" collapsed="false">
      <c r="A1093" s="12"/>
      <c r="B1093" s="20"/>
      <c r="C1093" s="28"/>
      <c r="D1093" s="29"/>
      <c r="E1093" s="12"/>
      <c r="F1093" s="44"/>
      <c r="G1093" s="45"/>
      <c r="H1093" s="12"/>
      <c r="I1093" s="12"/>
      <c r="J1093" s="12"/>
      <c r="K1093" s="12"/>
      <c r="L1093" s="12"/>
    </row>
    <row r="1094" customFormat="false" ht="16.5" hidden="false" customHeight="true" outlineLevel="0" collapsed="false">
      <c r="A1094" s="12"/>
      <c r="B1094" s="20"/>
      <c r="C1094" s="28"/>
      <c r="D1094" s="29"/>
      <c r="E1094" s="12"/>
      <c r="F1094" s="44"/>
      <c r="G1094" s="45"/>
      <c r="H1094" s="12"/>
      <c r="I1094" s="12"/>
      <c r="J1094" s="12"/>
      <c r="K1094" s="12"/>
      <c r="L1094" s="12"/>
    </row>
    <row r="1095" customFormat="false" ht="16.5" hidden="false" customHeight="true" outlineLevel="0" collapsed="false">
      <c r="A1095" s="12"/>
      <c r="B1095" s="20"/>
      <c r="C1095" s="28"/>
      <c r="D1095" s="29"/>
      <c r="E1095" s="12"/>
      <c r="F1095" s="44"/>
      <c r="G1095" s="45"/>
      <c r="H1095" s="12"/>
      <c r="I1095" s="12"/>
      <c r="J1095" s="12"/>
      <c r="K1095" s="12"/>
      <c r="L1095" s="12"/>
    </row>
    <row r="1096" customFormat="false" ht="16.5" hidden="false" customHeight="true" outlineLevel="0" collapsed="false">
      <c r="A1096" s="12"/>
      <c r="B1096" s="20"/>
      <c r="C1096" s="28"/>
      <c r="D1096" s="29"/>
      <c r="E1096" s="12"/>
      <c r="F1096" s="44"/>
      <c r="G1096" s="45"/>
      <c r="H1096" s="12"/>
      <c r="I1096" s="12"/>
      <c r="J1096" s="12"/>
      <c r="K1096" s="12"/>
      <c r="L1096" s="12"/>
    </row>
    <row r="1097" customFormat="false" ht="16.5" hidden="false" customHeight="true" outlineLevel="0" collapsed="false">
      <c r="A1097" s="12"/>
      <c r="B1097" s="20"/>
      <c r="C1097" s="28"/>
      <c r="D1097" s="29"/>
      <c r="E1097" s="12"/>
      <c r="F1097" s="44"/>
      <c r="G1097" s="45"/>
      <c r="H1097" s="12"/>
      <c r="I1097" s="12"/>
      <c r="J1097" s="12"/>
      <c r="K1097" s="12"/>
      <c r="L1097" s="12"/>
    </row>
    <row r="1098" customFormat="false" ht="16.5" hidden="false" customHeight="true" outlineLevel="0" collapsed="false">
      <c r="A1098" s="12"/>
      <c r="B1098" s="20"/>
      <c r="C1098" s="28"/>
      <c r="D1098" s="29"/>
      <c r="E1098" s="12"/>
      <c r="F1098" s="44"/>
      <c r="G1098" s="45"/>
      <c r="H1098" s="12"/>
      <c r="I1098" s="12"/>
      <c r="J1098" s="12"/>
      <c r="K1098" s="12"/>
      <c r="L1098" s="12"/>
    </row>
    <row r="1099" customFormat="false" ht="16.5" hidden="false" customHeight="true" outlineLevel="0" collapsed="false">
      <c r="A1099" s="12"/>
      <c r="B1099" s="20"/>
      <c r="C1099" s="28"/>
      <c r="D1099" s="29"/>
      <c r="E1099" s="12"/>
      <c r="F1099" s="44"/>
      <c r="G1099" s="45"/>
      <c r="H1099" s="12"/>
      <c r="I1099" s="12"/>
      <c r="J1099" s="12"/>
      <c r="K1099" s="12"/>
      <c r="L1099" s="12"/>
    </row>
    <row r="1100" customFormat="false" ht="16.5" hidden="false" customHeight="true" outlineLevel="0" collapsed="false">
      <c r="A1100" s="12"/>
      <c r="B1100" s="20"/>
      <c r="C1100" s="28"/>
      <c r="D1100" s="29"/>
      <c r="E1100" s="12"/>
      <c r="F1100" s="44"/>
      <c r="G1100" s="45"/>
      <c r="H1100" s="12"/>
      <c r="I1100" s="12"/>
      <c r="J1100" s="12"/>
      <c r="K1100" s="12"/>
      <c r="L1100" s="12"/>
    </row>
    <row r="1101" customFormat="false" ht="16.5" hidden="false" customHeight="true" outlineLevel="0" collapsed="false">
      <c r="A1101" s="12"/>
      <c r="B1101" s="20"/>
      <c r="C1101" s="28"/>
      <c r="D1101" s="29"/>
      <c r="E1101" s="12"/>
      <c r="F1101" s="44"/>
      <c r="G1101" s="45"/>
      <c r="H1101" s="12"/>
      <c r="I1101" s="12"/>
      <c r="J1101" s="12"/>
      <c r="K1101" s="12"/>
      <c r="L1101" s="12"/>
    </row>
    <row r="1102" customFormat="false" ht="16.5" hidden="false" customHeight="true" outlineLevel="0" collapsed="false">
      <c r="A1102" s="12"/>
      <c r="B1102" s="20"/>
      <c r="C1102" s="28"/>
      <c r="D1102" s="29"/>
      <c r="E1102" s="12"/>
      <c r="F1102" s="44"/>
      <c r="G1102" s="45"/>
      <c r="H1102" s="12"/>
      <c r="I1102" s="12"/>
      <c r="J1102" s="12"/>
      <c r="K1102" s="12"/>
      <c r="L1102" s="12"/>
    </row>
    <row r="1103" customFormat="false" ht="16.5" hidden="false" customHeight="true" outlineLevel="0" collapsed="false">
      <c r="A1103" s="12"/>
      <c r="B1103" s="20"/>
      <c r="C1103" s="28"/>
      <c r="D1103" s="29"/>
      <c r="E1103" s="12"/>
      <c r="F1103" s="44"/>
      <c r="G1103" s="45"/>
      <c r="H1103" s="12"/>
      <c r="I1103" s="12"/>
      <c r="J1103" s="12"/>
      <c r="K1103" s="12"/>
      <c r="L1103" s="12"/>
    </row>
    <row r="1104" customFormat="false" ht="16.5" hidden="false" customHeight="true" outlineLevel="0" collapsed="false">
      <c r="A1104" s="12"/>
      <c r="B1104" s="20"/>
      <c r="C1104" s="28"/>
      <c r="D1104" s="29"/>
      <c r="E1104" s="12"/>
      <c r="F1104" s="44"/>
      <c r="G1104" s="45"/>
      <c r="H1104" s="12"/>
      <c r="I1104" s="12"/>
      <c r="J1104" s="12"/>
      <c r="K1104" s="12"/>
      <c r="L1104" s="12"/>
    </row>
    <row r="1105" customFormat="false" ht="16.5" hidden="false" customHeight="true" outlineLevel="0" collapsed="false">
      <c r="A1105" s="12"/>
      <c r="B1105" s="20"/>
      <c r="C1105" s="28"/>
      <c r="D1105" s="29"/>
      <c r="E1105" s="12"/>
      <c r="F1105" s="44"/>
      <c r="G1105" s="45"/>
      <c r="H1105" s="12"/>
      <c r="I1105" s="12"/>
      <c r="J1105" s="12"/>
      <c r="K1105" s="12"/>
      <c r="L1105" s="12"/>
    </row>
    <row r="1106" customFormat="false" ht="16.5" hidden="false" customHeight="true" outlineLevel="0" collapsed="false">
      <c r="A1106" s="12"/>
      <c r="B1106" s="20"/>
      <c r="C1106" s="28"/>
      <c r="D1106" s="29"/>
      <c r="E1106" s="12"/>
      <c r="F1106" s="44"/>
      <c r="G1106" s="45"/>
      <c r="H1106" s="12"/>
      <c r="I1106" s="12"/>
      <c r="J1106" s="12"/>
      <c r="K1106" s="12"/>
      <c r="L1106" s="12"/>
    </row>
    <row r="1107" customFormat="false" ht="16.5" hidden="false" customHeight="true" outlineLevel="0" collapsed="false">
      <c r="A1107" s="12"/>
      <c r="B1107" s="20"/>
      <c r="C1107" s="28"/>
      <c r="D1107" s="29"/>
      <c r="E1107" s="12"/>
      <c r="F1107" s="44"/>
      <c r="G1107" s="45"/>
      <c r="H1107" s="12"/>
      <c r="I1107" s="12"/>
      <c r="J1107" s="12"/>
      <c r="K1107" s="12"/>
      <c r="L1107" s="12"/>
    </row>
    <row r="1108" customFormat="false" ht="16.5" hidden="false" customHeight="true" outlineLevel="0" collapsed="false">
      <c r="A1108" s="12"/>
      <c r="B1108" s="20"/>
      <c r="C1108" s="28"/>
      <c r="D1108" s="29"/>
      <c r="E1108" s="12"/>
      <c r="F1108" s="44"/>
      <c r="G1108" s="45"/>
      <c r="H1108" s="12"/>
      <c r="I1108" s="12"/>
      <c r="J1108" s="12"/>
      <c r="K1108" s="12"/>
      <c r="L1108" s="12"/>
    </row>
    <row r="1109" customFormat="false" ht="16.5" hidden="false" customHeight="true" outlineLevel="0" collapsed="false">
      <c r="A1109" s="12"/>
      <c r="B1109" s="20"/>
      <c r="C1109" s="28"/>
      <c r="D1109" s="29"/>
      <c r="E1109" s="12"/>
      <c r="F1109" s="44"/>
      <c r="G1109" s="45"/>
      <c r="H1109" s="12"/>
      <c r="I1109" s="12"/>
      <c r="J1109" s="12"/>
      <c r="K1109" s="12"/>
      <c r="L1109" s="12"/>
    </row>
    <row r="1110" customFormat="false" ht="16.5" hidden="false" customHeight="true" outlineLevel="0" collapsed="false">
      <c r="A1110" s="12"/>
      <c r="B1110" s="20"/>
      <c r="C1110" s="28"/>
      <c r="D1110" s="29"/>
      <c r="E1110" s="12"/>
      <c r="F1110" s="44"/>
      <c r="G1110" s="45"/>
      <c r="H1110" s="12"/>
      <c r="I1110" s="12"/>
      <c r="J1110" s="12"/>
      <c r="K1110" s="12"/>
      <c r="L1110" s="12"/>
    </row>
    <row r="1111" customFormat="false" ht="16.5" hidden="false" customHeight="true" outlineLevel="0" collapsed="false">
      <c r="A1111" s="12"/>
      <c r="B1111" s="20"/>
      <c r="C1111" s="28"/>
      <c r="D1111" s="29"/>
      <c r="E1111" s="12"/>
      <c r="F1111" s="44"/>
      <c r="G1111" s="45"/>
      <c r="H1111" s="12"/>
      <c r="I1111" s="12"/>
      <c r="J1111" s="12"/>
      <c r="K1111" s="12"/>
      <c r="L1111" s="12"/>
    </row>
    <row r="1112" customFormat="false" ht="16.5" hidden="false" customHeight="true" outlineLevel="0" collapsed="false">
      <c r="A1112" s="12"/>
      <c r="B1112" s="20"/>
      <c r="C1112" s="28"/>
      <c r="D1112" s="29"/>
      <c r="E1112" s="12"/>
      <c r="F1112" s="44"/>
      <c r="G1112" s="45"/>
      <c r="H1112" s="12"/>
      <c r="I1112" s="12"/>
      <c r="J1112" s="12"/>
      <c r="K1112" s="12"/>
      <c r="L1112" s="12"/>
    </row>
    <row r="1113" customFormat="false" ht="16.5" hidden="false" customHeight="true" outlineLevel="0" collapsed="false">
      <c r="A1113" s="12"/>
      <c r="B1113" s="20"/>
      <c r="C1113" s="28"/>
      <c r="D1113" s="29"/>
      <c r="E1113" s="12"/>
      <c r="F1113" s="44"/>
      <c r="G1113" s="45"/>
      <c r="H1113" s="12"/>
      <c r="I1113" s="12"/>
      <c r="J1113" s="12"/>
      <c r="K1113" s="12"/>
      <c r="L1113" s="12"/>
    </row>
    <row r="1114" customFormat="false" ht="16.5" hidden="false" customHeight="true" outlineLevel="0" collapsed="false">
      <c r="A1114" s="12"/>
      <c r="B1114" s="20"/>
      <c r="C1114" s="28"/>
      <c r="D1114" s="29"/>
      <c r="E1114" s="12"/>
      <c r="F1114" s="44"/>
      <c r="G1114" s="45"/>
      <c r="H1114" s="12"/>
      <c r="I1114" s="12"/>
      <c r="J1114" s="12"/>
      <c r="K1114" s="12"/>
      <c r="L1114" s="12"/>
    </row>
    <row r="1115" customFormat="false" ht="16.5" hidden="false" customHeight="true" outlineLevel="0" collapsed="false">
      <c r="A1115" s="12"/>
      <c r="B1115" s="20"/>
      <c r="C1115" s="28"/>
      <c r="D1115" s="29"/>
      <c r="E1115" s="12"/>
      <c r="F1115" s="44"/>
      <c r="G1115" s="45"/>
      <c r="H1115" s="12"/>
      <c r="I1115" s="12"/>
      <c r="J1115" s="12"/>
      <c r="K1115" s="12"/>
      <c r="L1115" s="12"/>
    </row>
    <row r="1116" customFormat="false" ht="16.5" hidden="false" customHeight="true" outlineLevel="0" collapsed="false">
      <c r="A1116" s="12"/>
      <c r="B1116" s="20"/>
      <c r="C1116" s="28"/>
      <c r="D1116" s="29"/>
      <c r="E1116" s="12"/>
      <c r="F1116" s="44"/>
      <c r="G1116" s="45"/>
      <c r="H1116" s="12"/>
      <c r="I1116" s="12"/>
      <c r="J1116" s="12"/>
      <c r="K1116" s="12"/>
      <c r="L1116" s="12"/>
    </row>
    <row r="1117" customFormat="false" ht="16.5" hidden="false" customHeight="true" outlineLevel="0" collapsed="false">
      <c r="A1117" s="12"/>
      <c r="B1117" s="20"/>
      <c r="C1117" s="28"/>
      <c r="D1117" s="29"/>
      <c r="E1117" s="12"/>
      <c r="F1117" s="44"/>
      <c r="G1117" s="45"/>
      <c r="H1117" s="12"/>
      <c r="I1117" s="12"/>
      <c r="J1117" s="12"/>
      <c r="K1117" s="12"/>
      <c r="L1117" s="12"/>
    </row>
    <row r="1118" customFormat="false" ht="16.5" hidden="false" customHeight="true" outlineLevel="0" collapsed="false">
      <c r="A1118" s="12"/>
      <c r="B1118" s="20"/>
      <c r="C1118" s="28"/>
      <c r="D1118" s="29"/>
      <c r="E1118" s="12"/>
      <c r="F1118" s="44"/>
      <c r="G1118" s="45"/>
      <c r="H1118" s="12"/>
      <c r="I1118" s="12"/>
      <c r="J1118" s="12"/>
      <c r="K1118" s="12"/>
      <c r="L1118" s="12"/>
    </row>
    <row r="1119" customFormat="false" ht="16.5" hidden="false" customHeight="true" outlineLevel="0" collapsed="false">
      <c r="A1119" s="12"/>
      <c r="B1119" s="20"/>
      <c r="C1119" s="28"/>
      <c r="D1119" s="29"/>
      <c r="E1119" s="12"/>
      <c r="F1119" s="44"/>
      <c r="G1119" s="45"/>
      <c r="H1119" s="12"/>
      <c r="I1119" s="12"/>
      <c r="J1119" s="12"/>
      <c r="K1119" s="12"/>
      <c r="L1119" s="12"/>
    </row>
    <row r="1120" customFormat="false" ht="16.5" hidden="false" customHeight="true" outlineLevel="0" collapsed="false">
      <c r="A1120" s="12"/>
      <c r="B1120" s="20"/>
      <c r="C1120" s="28"/>
      <c r="D1120" s="29"/>
      <c r="E1120" s="12"/>
      <c r="F1120" s="44"/>
      <c r="G1120" s="45"/>
      <c r="H1120" s="12"/>
      <c r="I1120" s="12"/>
      <c r="J1120" s="12"/>
      <c r="K1120" s="12"/>
      <c r="L1120" s="12"/>
    </row>
    <row r="1121" customFormat="false" ht="16.5" hidden="false" customHeight="true" outlineLevel="0" collapsed="false">
      <c r="A1121" s="12"/>
      <c r="B1121" s="20"/>
      <c r="C1121" s="28"/>
      <c r="D1121" s="29"/>
      <c r="E1121" s="12"/>
      <c r="F1121" s="44"/>
      <c r="G1121" s="45"/>
      <c r="H1121" s="12"/>
      <c r="I1121" s="12"/>
      <c r="J1121" s="12"/>
      <c r="K1121" s="12"/>
      <c r="L1121" s="12"/>
    </row>
    <row r="1122" customFormat="false" ht="16.5" hidden="false" customHeight="true" outlineLevel="0" collapsed="false">
      <c r="A1122" s="12"/>
      <c r="B1122" s="20"/>
      <c r="C1122" s="28"/>
      <c r="D1122" s="29"/>
      <c r="E1122" s="12"/>
      <c r="F1122" s="44"/>
      <c r="G1122" s="45"/>
      <c r="H1122" s="12"/>
      <c r="I1122" s="12"/>
      <c r="J1122" s="12"/>
      <c r="K1122" s="12"/>
      <c r="L1122" s="12"/>
    </row>
    <row r="1123" customFormat="false" ht="16.5" hidden="false" customHeight="true" outlineLevel="0" collapsed="false">
      <c r="A1123" s="12"/>
      <c r="B1123" s="20"/>
      <c r="C1123" s="28"/>
      <c r="D1123" s="29"/>
      <c r="E1123" s="12"/>
      <c r="F1123" s="44"/>
      <c r="G1123" s="45"/>
      <c r="H1123" s="12"/>
      <c r="I1123" s="12"/>
      <c r="J1123" s="12"/>
      <c r="K1123" s="12"/>
      <c r="L1123" s="12"/>
    </row>
    <row r="1124" customFormat="false" ht="16.5" hidden="false" customHeight="true" outlineLevel="0" collapsed="false">
      <c r="A1124" s="12"/>
      <c r="B1124" s="20"/>
      <c r="C1124" s="28"/>
      <c r="D1124" s="29"/>
      <c r="E1124" s="12"/>
      <c r="F1124" s="44"/>
      <c r="G1124" s="45"/>
      <c r="H1124" s="12"/>
      <c r="I1124" s="12"/>
      <c r="J1124" s="12"/>
      <c r="K1124" s="12"/>
      <c r="L1124" s="12"/>
    </row>
    <row r="1125" customFormat="false" ht="16.5" hidden="false" customHeight="true" outlineLevel="0" collapsed="false">
      <c r="A1125" s="12"/>
      <c r="B1125" s="20"/>
      <c r="C1125" s="28"/>
      <c r="D1125" s="29"/>
      <c r="E1125" s="12"/>
      <c r="F1125" s="44"/>
      <c r="G1125" s="45"/>
      <c r="H1125" s="12"/>
      <c r="I1125" s="12"/>
      <c r="J1125" s="12"/>
      <c r="K1125" s="12"/>
      <c r="L1125" s="12"/>
    </row>
    <row r="1126" customFormat="false" ht="16.5" hidden="false" customHeight="true" outlineLevel="0" collapsed="false">
      <c r="A1126" s="12"/>
      <c r="B1126" s="20"/>
      <c r="C1126" s="28"/>
      <c r="D1126" s="29"/>
      <c r="E1126" s="12"/>
      <c r="F1126" s="44"/>
      <c r="G1126" s="45"/>
      <c r="H1126" s="12"/>
      <c r="I1126" s="12"/>
      <c r="J1126" s="12"/>
      <c r="K1126" s="12"/>
      <c r="L1126" s="12"/>
    </row>
    <row r="1127" customFormat="false" ht="16.5" hidden="false" customHeight="true" outlineLevel="0" collapsed="false">
      <c r="A1127" s="12"/>
      <c r="B1127" s="20"/>
      <c r="C1127" s="28"/>
      <c r="D1127" s="29"/>
      <c r="E1127" s="12"/>
      <c r="F1127" s="44"/>
      <c r="G1127" s="45"/>
      <c r="H1127" s="12"/>
      <c r="I1127" s="12"/>
      <c r="J1127" s="12"/>
      <c r="K1127" s="12"/>
      <c r="L1127" s="12"/>
    </row>
    <row r="1128" customFormat="false" ht="16.5" hidden="false" customHeight="true" outlineLevel="0" collapsed="false">
      <c r="A1128" s="12"/>
      <c r="B1128" s="20"/>
      <c r="C1128" s="28"/>
      <c r="D1128" s="29"/>
      <c r="E1128" s="12"/>
      <c r="F1128" s="44"/>
      <c r="G1128" s="45"/>
      <c r="H1128" s="12"/>
      <c r="I1128" s="12"/>
      <c r="J1128" s="12"/>
      <c r="K1128" s="12"/>
      <c r="L1128" s="12"/>
    </row>
    <row r="1129" customFormat="false" ht="16.5" hidden="false" customHeight="true" outlineLevel="0" collapsed="false">
      <c r="A1129" s="12"/>
      <c r="B1129" s="20"/>
      <c r="C1129" s="28"/>
      <c r="D1129" s="29"/>
      <c r="E1129" s="12"/>
      <c r="F1129" s="44"/>
      <c r="G1129" s="45"/>
      <c r="H1129" s="12"/>
      <c r="I1129" s="12"/>
      <c r="J1129" s="12"/>
      <c r="K1129" s="12"/>
      <c r="L1129" s="12"/>
    </row>
    <row r="1130" customFormat="false" ht="16.5" hidden="false" customHeight="true" outlineLevel="0" collapsed="false">
      <c r="A1130" s="12"/>
      <c r="B1130" s="20"/>
      <c r="C1130" s="28"/>
      <c r="D1130" s="29"/>
      <c r="E1130" s="12"/>
      <c r="F1130" s="44"/>
      <c r="G1130" s="45"/>
      <c r="H1130" s="12"/>
      <c r="I1130" s="12"/>
      <c r="J1130" s="12"/>
      <c r="K1130" s="12"/>
      <c r="L1130" s="12"/>
    </row>
    <row r="1131" customFormat="false" ht="16.5" hidden="false" customHeight="true" outlineLevel="0" collapsed="false">
      <c r="A1131" s="12"/>
      <c r="B1131" s="20"/>
      <c r="C1131" s="28"/>
      <c r="D1131" s="29"/>
      <c r="E1131" s="12"/>
      <c r="F1131" s="44"/>
      <c r="G1131" s="45"/>
      <c r="H1131" s="12"/>
      <c r="I1131" s="12"/>
      <c r="J1131" s="12"/>
      <c r="K1131" s="12"/>
      <c r="L1131" s="12"/>
    </row>
    <row r="1132" customFormat="false" ht="16.5" hidden="false" customHeight="true" outlineLevel="0" collapsed="false">
      <c r="A1132" s="12"/>
      <c r="B1132" s="20"/>
      <c r="C1132" s="28"/>
      <c r="D1132" s="29"/>
      <c r="E1132" s="12"/>
      <c r="F1132" s="44"/>
      <c r="G1132" s="45"/>
      <c r="H1132" s="12"/>
      <c r="I1132" s="12"/>
      <c r="J1132" s="12"/>
      <c r="K1132" s="12"/>
      <c r="L1132" s="12"/>
    </row>
    <row r="1133" customFormat="false" ht="16.5" hidden="false" customHeight="true" outlineLevel="0" collapsed="false">
      <c r="A1133" s="12"/>
      <c r="B1133" s="20"/>
      <c r="C1133" s="28"/>
      <c r="D1133" s="29"/>
      <c r="E1133" s="12"/>
      <c r="F1133" s="44"/>
      <c r="G1133" s="45"/>
      <c r="H1133" s="12"/>
      <c r="I1133" s="12"/>
      <c r="J1133" s="12"/>
      <c r="K1133" s="12"/>
      <c r="L1133" s="12"/>
    </row>
    <row r="1134" customFormat="false" ht="16.5" hidden="false" customHeight="true" outlineLevel="0" collapsed="false">
      <c r="A1134" s="12"/>
      <c r="B1134" s="20"/>
      <c r="C1134" s="28"/>
      <c r="D1134" s="29"/>
      <c r="E1134" s="12"/>
      <c r="F1134" s="44"/>
      <c r="G1134" s="45"/>
      <c r="H1134" s="12"/>
      <c r="I1134" s="12"/>
      <c r="J1134" s="12"/>
      <c r="K1134" s="12"/>
      <c r="L1134" s="12"/>
    </row>
    <row r="1135" customFormat="false" ht="16.5" hidden="false" customHeight="true" outlineLevel="0" collapsed="false">
      <c r="A1135" s="12"/>
      <c r="B1135" s="20"/>
      <c r="C1135" s="28"/>
      <c r="D1135" s="29"/>
      <c r="E1135" s="12"/>
      <c r="F1135" s="44"/>
      <c r="G1135" s="45"/>
      <c r="H1135" s="12"/>
      <c r="I1135" s="12"/>
      <c r="J1135" s="12"/>
      <c r="K1135" s="12"/>
      <c r="L1135" s="12"/>
    </row>
    <row r="1136" customFormat="false" ht="16.5" hidden="false" customHeight="true" outlineLevel="0" collapsed="false">
      <c r="A1136" s="12"/>
      <c r="B1136" s="20"/>
      <c r="C1136" s="28"/>
      <c r="D1136" s="29"/>
      <c r="E1136" s="12"/>
      <c r="F1136" s="44"/>
      <c r="G1136" s="45"/>
      <c r="H1136" s="12"/>
      <c r="I1136" s="12"/>
      <c r="J1136" s="12"/>
      <c r="K1136" s="12"/>
      <c r="L1136" s="12"/>
    </row>
    <row r="1137" customFormat="false" ht="16.5" hidden="false" customHeight="true" outlineLevel="0" collapsed="false">
      <c r="A1137" s="12"/>
      <c r="B1137" s="20"/>
      <c r="C1137" s="28"/>
      <c r="D1137" s="29"/>
      <c r="E1137" s="12"/>
      <c r="F1137" s="44"/>
      <c r="G1137" s="45"/>
      <c r="H1137" s="12"/>
      <c r="I1137" s="12"/>
      <c r="J1137" s="12"/>
      <c r="K1137" s="12"/>
      <c r="L1137" s="12"/>
    </row>
    <row r="1138" customFormat="false" ht="16.5" hidden="false" customHeight="true" outlineLevel="0" collapsed="false">
      <c r="A1138" s="12"/>
      <c r="B1138" s="20"/>
      <c r="C1138" s="28"/>
      <c r="D1138" s="29"/>
      <c r="E1138" s="12"/>
      <c r="F1138" s="44"/>
      <c r="G1138" s="45"/>
      <c r="H1138" s="12"/>
      <c r="I1138" s="12"/>
      <c r="J1138" s="12"/>
      <c r="K1138" s="12"/>
      <c r="L1138" s="12"/>
    </row>
    <row r="1139" customFormat="false" ht="16.5" hidden="false" customHeight="true" outlineLevel="0" collapsed="false">
      <c r="A1139" s="12"/>
      <c r="B1139" s="20"/>
      <c r="C1139" s="28"/>
      <c r="D1139" s="29"/>
      <c r="E1139" s="12"/>
      <c r="F1139" s="44"/>
      <c r="G1139" s="45"/>
      <c r="H1139" s="12"/>
      <c r="I1139" s="12"/>
      <c r="J1139" s="12"/>
      <c r="K1139" s="12"/>
      <c r="L1139" s="12"/>
    </row>
    <row r="1140" customFormat="false" ht="16.5" hidden="false" customHeight="true" outlineLevel="0" collapsed="false">
      <c r="A1140" s="12"/>
      <c r="B1140" s="20"/>
      <c r="C1140" s="28"/>
      <c r="D1140" s="29"/>
      <c r="E1140" s="12"/>
      <c r="F1140" s="44"/>
      <c r="G1140" s="45"/>
      <c r="H1140" s="12"/>
      <c r="I1140" s="12"/>
      <c r="J1140" s="12"/>
      <c r="K1140" s="12"/>
      <c r="L1140" s="12"/>
    </row>
    <row r="1141" customFormat="false" ht="16.5" hidden="false" customHeight="true" outlineLevel="0" collapsed="false">
      <c r="A1141" s="12"/>
      <c r="B1141" s="20"/>
      <c r="C1141" s="28"/>
      <c r="D1141" s="29"/>
      <c r="E1141" s="12"/>
      <c r="F1141" s="44"/>
      <c r="G1141" s="45"/>
      <c r="H1141" s="12"/>
      <c r="I1141" s="12"/>
      <c r="J1141" s="12"/>
      <c r="K1141" s="12"/>
      <c r="L1141" s="12"/>
    </row>
    <row r="1142" customFormat="false" ht="16.5" hidden="false" customHeight="true" outlineLevel="0" collapsed="false">
      <c r="A1142" s="12"/>
      <c r="B1142" s="20"/>
      <c r="C1142" s="28"/>
      <c r="D1142" s="29"/>
      <c r="E1142" s="12"/>
      <c r="F1142" s="44"/>
      <c r="G1142" s="45"/>
      <c r="H1142" s="12"/>
      <c r="I1142" s="12"/>
      <c r="J1142" s="12"/>
      <c r="K1142" s="12"/>
      <c r="L1142" s="12"/>
    </row>
    <row r="1143" customFormat="false" ht="16.5" hidden="false" customHeight="true" outlineLevel="0" collapsed="false">
      <c r="A1143" s="12"/>
      <c r="B1143" s="20"/>
      <c r="C1143" s="28"/>
      <c r="D1143" s="29"/>
      <c r="E1143" s="12"/>
      <c r="F1143" s="44"/>
      <c r="G1143" s="45"/>
      <c r="H1143" s="12"/>
      <c r="I1143" s="12"/>
      <c r="J1143" s="12"/>
      <c r="K1143" s="12"/>
      <c r="L1143" s="12"/>
    </row>
    <row r="1144" customFormat="false" ht="16.5" hidden="false" customHeight="true" outlineLevel="0" collapsed="false">
      <c r="A1144" s="12"/>
      <c r="B1144" s="20"/>
      <c r="C1144" s="28"/>
      <c r="D1144" s="29"/>
      <c r="E1144" s="12"/>
      <c r="F1144" s="44"/>
      <c r="G1144" s="45"/>
      <c r="H1144" s="12"/>
      <c r="I1144" s="12"/>
      <c r="J1144" s="12"/>
      <c r="K1144" s="12"/>
      <c r="L1144" s="12"/>
    </row>
    <row r="1145" customFormat="false" ht="16.5" hidden="false" customHeight="true" outlineLevel="0" collapsed="false">
      <c r="A1145" s="12"/>
      <c r="B1145" s="20"/>
      <c r="C1145" s="28"/>
      <c r="D1145" s="29"/>
      <c r="E1145" s="12"/>
      <c r="F1145" s="44"/>
      <c r="G1145" s="45"/>
      <c r="H1145" s="12"/>
      <c r="I1145" s="12"/>
      <c r="J1145" s="12"/>
      <c r="K1145" s="12"/>
      <c r="L1145" s="12"/>
    </row>
    <row r="1146" customFormat="false" ht="16.5" hidden="false" customHeight="true" outlineLevel="0" collapsed="false"/>
    <row r="1147" customFormat="false" ht="16.5" hidden="false" customHeight="true" outlineLevel="0" collapsed="false"/>
    <row r="1148" customFormat="false" ht="16.5" hidden="false" customHeight="true" outlineLevel="0" collapsed="false"/>
    <row r="1149" customFormat="false" ht="16.5" hidden="false" customHeight="true" outlineLevel="0" collapsed="false"/>
    <row r="1150" customFormat="false" ht="16.5" hidden="false" customHeight="true" outlineLevel="0" collapsed="false"/>
    <row r="1151" customFormat="false" ht="16.5" hidden="false" customHeight="true" outlineLevel="0" collapsed="false"/>
    <row r="1152" customFormat="false" ht="16.5" hidden="false" customHeight="true" outlineLevel="0" collapsed="false"/>
    <row r="1153" customFormat="false" ht="16.5" hidden="false" customHeight="true" outlineLevel="0" collapsed="false"/>
    <row r="1154" customFormat="false" ht="16.5" hidden="false" customHeight="true" outlineLevel="0" collapsed="false"/>
    <row r="1155" customFormat="false" ht="16.5" hidden="false" customHeight="true" outlineLevel="0" collapsed="false"/>
    <row r="1156" customFormat="false" ht="16.5" hidden="false" customHeight="true" outlineLevel="0" collapsed="false"/>
    <row r="1157" customFormat="false" ht="16.5" hidden="false" customHeight="true" outlineLevel="0" collapsed="false"/>
    <row r="1158" customFormat="false" ht="16.5" hidden="false" customHeight="true" outlineLevel="0" collapsed="false"/>
    <row r="1159" customFormat="false" ht="16.5" hidden="false" customHeight="true" outlineLevel="0" collapsed="false"/>
    <row r="1160" customFormat="false" ht="16.5" hidden="false" customHeight="true" outlineLevel="0" collapsed="false"/>
    <row r="1161" customFormat="false" ht="16.5" hidden="false" customHeight="true" outlineLevel="0" collapsed="false"/>
    <row r="1162" customFormat="false" ht="16.5" hidden="false" customHeight="true" outlineLevel="0" collapsed="false"/>
    <row r="1163" customFormat="false" ht="16.5" hidden="false" customHeight="true" outlineLevel="0" collapsed="false"/>
    <row r="1164" customFormat="false" ht="16.5" hidden="false" customHeight="true" outlineLevel="0" collapsed="false"/>
    <row r="1165" customFormat="false" ht="16.5" hidden="false" customHeight="true" outlineLevel="0" collapsed="false"/>
    <row r="1166" customFormat="false" ht="16.5" hidden="false" customHeight="true" outlineLevel="0" collapsed="false"/>
    <row r="1167" customFormat="false" ht="16.5" hidden="false" customHeight="true" outlineLevel="0" collapsed="false"/>
    <row r="1168" customFormat="false" ht="16.5" hidden="false" customHeight="true" outlineLevel="0" collapsed="false"/>
    <row r="1169" customFormat="false" ht="16.5" hidden="false" customHeight="true" outlineLevel="0" collapsed="false"/>
    <row r="1170" customFormat="false" ht="16.5" hidden="false" customHeight="true" outlineLevel="0" collapsed="false"/>
    <row r="1171" customFormat="false" ht="16.5" hidden="false" customHeight="true" outlineLevel="0" collapsed="false"/>
    <row r="1172" customFormat="false" ht="16.5" hidden="false" customHeight="true" outlineLevel="0" collapsed="false"/>
    <row r="1173" customFormat="false" ht="16.5" hidden="false" customHeight="true" outlineLevel="0" collapsed="false"/>
    <row r="1174" customFormat="false" ht="16.5" hidden="false" customHeight="true" outlineLevel="0" collapsed="false"/>
    <row r="1175" customFormat="false" ht="16.5" hidden="false" customHeight="true" outlineLevel="0" collapsed="false"/>
    <row r="1176" customFormat="false" ht="16.5" hidden="false" customHeight="true" outlineLevel="0" collapsed="false"/>
    <row r="1177" customFormat="false" ht="16.5" hidden="false" customHeight="true" outlineLevel="0" collapsed="false"/>
    <row r="1178" customFormat="false" ht="16.5" hidden="false" customHeight="true" outlineLevel="0" collapsed="false"/>
    <row r="1179" customFormat="false" ht="16.5" hidden="false" customHeight="true" outlineLevel="0" collapsed="false"/>
    <row r="1180" customFormat="false" ht="16.5" hidden="false" customHeight="true" outlineLevel="0" collapsed="false"/>
    <row r="1181" customFormat="false" ht="16.5" hidden="false" customHeight="true" outlineLevel="0" collapsed="false"/>
    <row r="1182" customFormat="false" ht="16.5" hidden="false" customHeight="true" outlineLevel="0" collapsed="false"/>
    <row r="1183" customFormat="false" ht="16.5" hidden="false" customHeight="true" outlineLevel="0" collapsed="false"/>
    <row r="1184" customFormat="false" ht="16.5" hidden="false" customHeight="true" outlineLevel="0" collapsed="false"/>
    <row r="1185" customFormat="false" ht="16.5" hidden="false" customHeight="true" outlineLevel="0" collapsed="false"/>
    <row r="1186" customFormat="false" ht="16.5" hidden="false" customHeight="true" outlineLevel="0" collapsed="false"/>
    <row r="1187" customFormat="false" ht="16.5" hidden="false" customHeight="true" outlineLevel="0" collapsed="false"/>
    <row r="1188" customFormat="false" ht="16.5" hidden="false" customHeight="true" outlineLevel="0" collapsed="false"/>
    <row r="1189" customFormat="false" ht="16.5" hidden="false" customHeight="true" outlineLevel="0" collapsed="false"/>
    <row r="1190" customFormat="false" ht="16.5" hidden="false" customHeight="true" outlineLevel="0" collapsed="false"/>
    <row r="1191" customFormat="false" ht="16.5" hidden="false" customHeight="true" outlineLevel="0" collapsed="false"/>
    <row r="1192" customFormat="false" ht="16.5" hidden="false" customHeight="true" outlineLevel="0" collapsed="false"/>
    <row r="1193" customFormat="false" ht="16.5" hidden="false" customHeight="true" outlineLevel="0" collapsed="false"/>
    <row r="1194" customFormat="false" ht="16.5" hidden="false" customHeight="true" outlineLevel="0" collapsed="false"/>
    <row r="1195" customFormat="false" ht="16.5" hidden="false" customHeight="true" outlineLevel="0" collapsed="false"/>
    <row r="1196" customFormat="false" ht="16.5" hidden="false" customHeight="true" outlineLevel="0" collapsed="false"/>
    <row r="1197" customFormat="false" ht="16.5" hidden="false" customHeight="true" outlineLevel="0" collapsed="false"/>
    <row r="1198" customFormat="false" ht="16.5" hidden="false" customHeight="true" outlineLevel="0" collapsed="false"/>
    <row r="1199" customFormat="false" ht="16.5" hidden="false" customHeight="true" outlineLevel="0" collapsed="false"/>
    <row r="1200" customFormat="false" ht="16.5" hidden="false" customHeight="true" outlineLevel="0" collapsed="false"/>
    <row r="1201" customFormat="false" ht="16.5" hidden="false" customHeight="true" outlineLevel="0" collapsed="false"/>
    <row r="1202" customFormat="false" ht="16.5" hidden="false" customHeight="true" outlineLevel="0" collapsed="false"/>
    <row r="1203" customFormat="false" ht="16.5" hidden="false" customHeight="true" outlineLevel="0" collapsed="false"/>
    <row r="1204" customFormat="false" ht="16.5" hidden="false" customHeight="true" outlineLevel="0" collapsed="false"/>
    <row r="1205" customFormat="false" ht="16.5" hidden="false" customHeight="true" outlineLevel="0" collapsed="false"/>
    <row r="1206" customFormat="false" ht="16.5" hidden="false" customHeight="true" outlineLevel="0" collapsed="false"/>
    <row r="1207" customFormat="false" ht="16.5" hidden="false" customHeight="true" outlineLevel="0" collapsed="false"/>
    <row r="1208" customFormat="false" ht="16.5" hidden="false" customHeight="true" outlineLevel="0" collapsed="false"/>
    <row r="1209" customFormat="false" ht="16.5" hidden="false" customHeight="true" outlineLevel="0" collapsed="false"/>
    <row r="1210" customFormat="false" ht="16.5" hidden="false" customHeight="true" outlineLevel="0" collapsed="false"/>
    <row r="1211" customFormat="false" ht="16.5" hidden="false" customHeight="true" outlineLevel="0" collapsed="false"/>
    <row r="1212" customFormat="false" ht="16.5" hidden="false" customHeight="true" outlineLevel="0" collapsed="false"/>
    <row r="1213" customFormat="false" ht="16.5" hidden="false" customHeight="true" outlineLevel="0" collapsed="false"/>
    <row r="1214" customFormat="false" ht="16.5" hidden="false" customHeight="true" outlineLevel="0" collapsed="false"/>
    <row r="1215" customFormat="false" ht="16.5" hidden="false" customHeight="true" outlineLevel="0" collapsed="false"/>
    <row r="1216" customFormat="false" ht="16.5" hidden="false" customHeight="true" outlineLevel="0" collapsed="false"/>
    <row r="1217" customFormat="false" ht="16.5" hidden="false" customHeight="true" outlineLevel="0" collapsed="false"/>
    <row r="1218" customFormat="false" ht="16.5" hidden="false" customHeight="true" outlineLevel="0" collapsed="false"/>
    <row r="1219" customFormat="false" ht="16.5" hidden="false" customHeight="true" outlineLevel="0" collapsed="false"/>
    <row r="1220" customFormat="false" ht="16.5" hidden="false" customHeight="true" outlineLevel="0" collapsed="false"/>
    <row r="1221" customFormat="false" ht="16.5" hidden="false" customHeight="true" outlineLevel="0" collapsed="false"/>
    <row r="1222" customFormat="false" ht="16.5" hidden="false" customHeight="true" outlineLevel="0" collapsed="false"/>
    <row r="1223" customFormat="false" ht="16.5" hidden="false" customHeight="true" outlineLevel="0" collapsed="false"/>
    <row r="1224" customFormat="false" ht="16.5" hidden="false" customHeight="true" outlineLevel="0" collapsed="false"/>
    <row r="1225" customFormat="false" ht="16.5" hidden="false" customHeight="true" outlineLevel="0" collapsed="false"/>
    <row r="1226" customFormat="false" ht="16.5" hidden="false" customHeight="true" outlineLevel="0" collapsed="false"/>
    <row r="1227" customFormat="false" ht="16.5" hidden="false" customHeight="true" outlineLevel="0" collapsed="false"/>
    <row r="1228" customFormat="false" ht="16.5" hidden="false" customHeight="true" outlineLevel="0" collapsed="false"/>
    <row r="1229" customFormat="false" ht="16.5" hidden="false" customHeight="true" outlineLevel="0" collapsed="false"/>
    <row r="1230" customFormat="false" ht="16.5" hidden="false" customHeight="true" outlineLevel="0" collapsed="false"/>
    <row r="1231" customFormat="false" ht="16.5" hidden="false" customHeight="true" outlineLevel="0" collapsed="false"/>
    <row r="1232" customFormat="false" ht="16.5" hidden="false" customHeight="true" outlineLevel="0" collapsed="false"/>
    <row r="1233" customFormat="false" ht="16.5" hidden="false" customHeight="true" outlineLevel="0" collapsed="false"/>
  </sheetData>
  <conditionalFormatting sqref="E1:E308">
    <cfRule type="containsText" priority="2" operator="containsText" aboveAverage="0" equalAverage="0" bottom="0" percent="0" rank="0" text="#N/A" dxfId="0">
      <formula>NOT(ISERROR(SEARCH("#N/A",E1)))</formula>
    </cfRule>
  </conditionalFormatting>
  <conditionalFormatting sqref="F1:F193">
    <cfRule type="containsText" priority="3" operator="containsText" aboveAverage="0" equalAverage="0" bottom="0" percent="0" rank="0" text="#N/A" dxfId="0">
      <formula>NOT(ISERROR(SEARCH("#N/A",F1)))</formula>
    </cfRule>
  </conditionalFormatting>
  <conditionalFormatting sqref="L1">
    <cfRule type="containsText" priority="4" operator="containsText" aboveAverage="0" equalAverage="0" bottom="0" percent="0" rank="0" text="On" dxfId="1">
      <formula>NOT(ISERROR(SEARCH("On",L1)))</formula>
    </cfRule>
  </conditionalFormatting>
  <conditionalFormatting sqref="L1">
    <cfRule type="notContainsText" priority="5" operator="notContains" aboveAverage="0" equalAverage="0" bottom="0" percent="0" rank="0" text="On" dxfId="2">
      <formula>ISERROR(SEARCH("On",L1))</formula>
    </cfRule>
  </conditionalFormatting>
  <dataValidations count="1">
    <dataValidation allowBlank="true" operator="between" prompt="Calculation for data in this sheet can be turned on/off to help performance " showDropDown="false" showErrorMessage="true" showInputMessage="true" sqref="L1" type="list">
      <formula1>"Off,On"</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B1:V20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1" min="1" style="0" width="4.86"/>
    <col collapsed="false" customWidth="true" hidden="false" outlineLevel="0" max="2" min="2" style="0" width="20.3"/>
    <col collapsed="false" customWidth="true" hidden="false" outlineLevel="0" max="4" min="3" style="0" width="13.86"/>
    <col collapsed="false" customWidth="true" hidden="false" outlineLevel="0" max="5" min="5" style="0" width="26.29"/>
    <col collapsed="false" customWidth="true" hidden="false" outlineLevel="0" max="6" min="6" style="0" width="65.7"/>
    <col collapsed="false" customWidth="true" hidden="false" outlineLevel="0" max="7" min="7" style="0" width="6.57"/>
    <col collapsed="false" customWidth="true" hidden="true" outlineLevel="0" max="8" min="8" style="0" width="6.42"/>
    <col collapsed="false" customWidth="true" hidden="false" outlineLevel="0" max="9" min="9" style="0" width="5.29"/>
    <col collapsed="false" customWidth="true" hidden="true" outlineLevel="0" max="10" min="10" style="0" width="7.57"/>
    <col collapsed="false" customWidth="false" hidden="true" outlineLevel="0" max="11" min="11" style="0" width="14.43"/>
    <col collapsed="false" customWidth="true" hidden="true" outlineLevel="0" max="12" min="12" style="0" width="6.42"/>
    <col collapsed="false" customWidth="true" hidden="true" outlineLevel="0" max="13" min="13" style="0" width="19.57"/>
    <col collapsed="false" customWidth="true" hidden="true" outlineLevel="0" max="15" min="14" style="0" width="8.29"/>
    <col collapsed="false" customWidth="false" hidden="true" outlineLevel="0" max="21" min="16" style="0" width="14.43"/>
    <col collapsed="false" customWidth="true" hidden="false" outlineLevel="0" max="22" min="22" style="0" width="7.29"/>
  </cols>
  <sheetData>
    <row r="1" customFormat="false" ht="27.75" hidden="false" customHeight="true" outlineLevel="0" collapsed="false">
      <c r="B1" s="47" t="str">
        <f aca="false">IF(dCalc="On","TAGS Archive for "&amp;#REF!,"TAGS Archive for ")</f>
        <v>TAGS Archive for </v>
      </c>
      <c r="C1" s="47"/>
      <c r="D1" s="47"/>
      <c r="E1" s="47"/>
      <c r="F1" s="48" t="s">
        <v>2138</v>
      </c>
      <c r="G1" s="48"/>
      <c r="H1" s="48"/>
      <c r="I1" s="48"/>
      <c r="J1" s="49"/>
      <c r="K1" s="50"/>
      <c r="L1" s="51"/>
      <c r="M1" s="52"/>
      <c r="Q1" s="53"/>
      <c r="V1" s="18" t="s">
        <v>2139</v>
      </c>
    </row>
    <row r="2" customFormat="false" ht="25.5" hidden="false" customHeight="true" outlineLevel="0" collapsed="false">
      <c r="B2" s="47"/>
      <c r="C2" s="47"/>
      <c r="D2" s="47"/>
      <c r="E2" s="47"/>
      <c r="F2" s="54" t="s">
        <v>2160</v>
      </c>
      <c r="G2" s="54"/>
      <c r="H2" s="54"/>
      <c r="I2" s="54"/>
      <c r="J2" s="54"/>
      <c r="K2" s="26" t="s">
        <v>2141</v>
      </c>
      <c r="L2" s="27" t="str">
        <f aca="false" t="array" ref="L2:L2">IF(dCalc="On",SUM(IF(ISERROR(FIND("https://",LOWER(Archive!$C:$C))),0,1)),"")</f>
        <v/>
      </c>
      <c r="M2" s="52"/>
      <c r="N2" s="19" t="s">
        <v>2161</v>
      </c>
      <c r="O2" s="19" t="s">
        <v>2162</v>
      </c>
      <c r="Q2" s="55"/>
      <c r="R2" s="19"/>
      <c r="S2" s="19"/>
      <c r="T2" s="19" t="str">
        <f aca="false">IFERROR(__xludf.dummyfunction("IF(Dashboard!dCalc=""On"",QUERY(Archive!B:J,"" Select B, COUNT(J)  WHERE B &lt;&gt; '' GROUP BY B ORDER BY COUNT(J) desc LIMIT 10 LABEL B 'Top Tweeters', COUNT(J) 'No.'"",TRUE),"""")"),"")</f>
        <v/>
      </c>
    </row>
    <row r="3" customFormat="false" ht="15.75" hidden="false" customHeight="false" outlineLevel="0" collapsed="false">
      <c r="B3" s="56" t="s">
        <v>2163</v>
      </c>
      <c r="C3" s="56" t="s">
        <v>2164</v>
      </c>
      <c r="D3" s="56" t="s">
        <v>2165</v>
      </c>
      <c r="K3" s="26" t="s">
        <v>2142</v>
      </c>
      <c r="L3" s="27" t="str">
        <f aca="false" t="array" ref="L3:L3">IF(dCalc="On",SUM(IF(ISERROR(FIND("RT",Archive!$C:$C)),0,1)),"")</f>
        <v/>
      </c>
      <c r="M3" s="10" t="e">
        <f aca="false">ROUND($D$4,1)-3</f>
        <v>#VALUE!</v>
      </c>
      <c r="N3" s="0" t="e">
        <f aca="false" t="array" ref="N3:N149">FREQUENCY(Archive!E:E,M3:M148)</f>
        <v>#VALUE!</v>
      </c>
      <c r="O3" s="0" t="n">
        <f aca="false">IFERROR(__xludf.dummyfunction("FREQUENCY(FILTER(Archive!E:E,Archive!K:K&lt;&gt;""""),M3:M148)"),0)</f>
        <v>0</v>
      </c>
      <c r="Q3" s="53"/>
    </row>
    <row r="4" customFormat="false" ht="18" hidden="false" customHeight="true" outlineLevel="0" collapsed="false">
      <c r="B4" s="57" t="str">
        <f aca="false">IF(dCalc="On",#REF!&amp;" Tweets","")</f>
        <v/>
      </c>
      <c r="C4" s="58" t="str">
        <f aca="false">IF(dCalc="On",#REF!,"")</f>
        <v/>
      </c>
      <c r="D4" s="58" t="str">
        <f aca="false">IF(dCalc="On",#REF!,"")</f>
        <v/>
      </c>
      <c r="K4" s="26"/>
      <c r="L4" s="27"/>
      <c r="M4" s="10" t="e">
        <f aca="false">M3+1/48</f>
        <v>#VALUE!</v>
      </c>
      <c r="N4" s="0" t="e">
        <v>#VALUE!</v>
      </c>
      <c r="O4" s="0" t="n">
        <f aca="false">IFERROR(__xludf.dummyfunction("""COMPUTED_VALUE"""),0)</f>
        <v>0</v>
      </c>
      <c r="Q4" s="53"/>
    </row>
    <row r="5" customFormat="false" ht="15.75" hidden="false" customHeight="false" outlineLevel="0" collapsed="false">
      <c r="B5" s="59" t="str">
        <f aca="false">IF(dCalc="On",IF(ISERROR(L2),"",L2&amp;" Links "&amp;L3&amp;" RTs Threads "&amp;IF(L5&gt;0,TEXT(L8/L5,"#%")&amp;" (n."&amp;L8&amp;")","")),"")</f>
        <v/>
      </c>
      <c r="C5" s="60" t="str">
        <f aca="false">IF(dCalc="On",#REF!,"")</f>
        <v/>
      </c>
      <c r="D5" s="60" t="str">
        <f aca="false">IF(dCalc="On",#REF!,"")</f>
        <v/>
      </c>
      <c r="K5" s="26" t="s">
        <v>2145</v>
      </c>
      <c r="L5" s="27" t="str">
        <f aca="false">IFERROR(__xludf.dummyfunction("IF(Dashboard!dCalc=""On"",COUNTA(UNIQUE(Archive!$A:$A))-1,"""")"),"")</f>
        <v/>
      </c>
      <c r="M5" s="10" t="e">
        <f aca="false">M4+1/48</f>
        <v>#VALUE!</v>
      </c>
      <c r="N5" s="0" t="e">
        <v>#VALUE!</v>
      </c>
      <c r="O5" s="0" t="n">
        <f aca="false">IFERROR(__xludf.dummyfunction("""COMPUTED_VALUE"""),0)</f>
        <v>0</v>
      </c>
      <c r="Q5" s="53"/>
    </row>
    <row r="6" customFormat="false" ht="15" hidden="false" customHeight="true" outlineLevel="0" collapsed="false">
      <c r="B6" s="61"/>
      <c r="C6" s="62"/>
      <c r="D6" s="62"/>
      <c r="K6" s="26"/>
      <c r="L6" s="31"/>
      <c r="M6" s="10" t="e">
        <f aca="false">M5+1/48</f>
        <v>#VALUE!</v>
      </c>
      <c r="N6" s="0" t="e">
        <v>#VALUE!</v>
      </c>
      <c r="O6" s="0" t="n">
        <f aca="false">IFERROR(__xludf.dummyfunction("""COMPUTED_VALUE"""),0)</f>
        <v>0</v>
      </c>
      <c r="Q6" s="53"/>
    </row>
    <row r="7" customFormat="false" ht="15" hidden="false" customHeight="true" outlineLevel="0" collapsed="false">
      <c r="K7" s="26"/>
      <c r="L7" s="31"/>
      <c r="M7" s="10" t="e">
        <f aca="false">M6+1/48</f>
        <v>#VALUE!</v>
      </c>
      <c r="N7" s="0" t="e">
        <v>#VALUE!</v>
      </c>
      <c r="O7" s="0" t="n">
        <f aca="false">IFERROR(__xludf.dummyfunction("""COMPUTED_VALUE"""),0)</f>
        <v>0</v>
      </c>
      <c r="Q7" s="53"/>
    </row>
    <row r="8" customFormat="false" ht="15" hidden="false" customHeight="true" outlineLevel="0" collapsed="false">
      <c r="K8" s="26" t="s">
        <v>2150</v>
      </c>
      <c r="L8" s="27" t="str">
        <f aca="false">IF(dCalc="On",COUNTA(Archive!$K:$K)-1,"")</f>
        <v/>
      </c>
      <c r="M8" s="10" t="e">
        <f aca="false">M7+1/48</f>
        <v>#VALUE!</v>
      </c>
      <c r="N8" s="0" t="e">
        <v>#VALUE!</v>
      </c>
      <c r="O8" s="0" t="n">
        <f aca="false">IFERROR(__xludf.dummyfunction("""COMPUTED_VALUE"""),0)</f>
        <v>0</v>
      </c>
      <c r="Q8" s="53"/>
    </row>
    <row r="9" customFormat="false" ht="15" hidden="false" customHeight="true" outlineLevel="0" collapsed="false">
      <c r="K9" s="26" t="s">
        <v>2151</v>
      </c>
      <c r="L9" s="27" t="str">
        <f aca="false" t="array" ref="L9:L9">IF(dCalc="On",COUNTIF(LEFT(Archive!$C:$C,1),"@"),"")</f>
        <v/>
      </c>
      <c r="M9" s="10" t="e">
        <f aca="false">M8+1/48</f>
        <v>#VALUE!</v>
      </c>
      <c r="N9" s="0" t="e">
        <v>#VALUE!</v>
      </c>
      <c r="O9" s="0" t="n">
        <f aca="false">IFERROR(__xludf.dummyfunction("""COMPUTED_VALUE"""),0)</f>
        <v>0</v>
      </c>
      <c r="Q9" s="53"/>
    </row>
    <row r="10" customFormat="false" ht="15" hidden="false" customHeight="true" outlineLevel="0" collapsed="false">
      <c r="K10" s="26"/>
      <c r="L10" s="27"/>
      <c r="M10" s="10" t="e">
        <f aca="false">M9+1/48</f>
        <v>#VALUE!</v>
      </c>
      <c r="N10" s="0" t="e">
        <v>#VALUE!</v>
      </c>
      <c r="O10" s="0" t="n">
        <f aca="false">IFERROR(__xludf.dummyfunction("""COMPUTED_VALUE"""),0)</f>
        <v>0</v>
      </c>
      <c r="Q10" s="53"/>
    </row>
    <row r="11" customFormat="false" ht="15" hidden="false" customHeight="true" outlineLevel="0" collapsed="false">
      <c r="K11" s="63"/>
      <c r="L11" s="51"/>
      <c r="M11" s="10" t="e">
        <f aca="false">M10+1/48</f>
        <v>#VALUE!</v>
      </c>
      <c r="N11" s="0" t="e">
        <v>#VALUE!</v>
      </c>
      <c r="O11" s="0" t="n">
        <f aca="false">IFERROR(__xludf.dummyfunction("""COMPUTED_VALUE"""),0)</f>
        <v>0</v>
      </c>
      <c r="Q11" s="53"/>
    </row>
    <row r="12" customFormat="false" ht="15" hidden="false" customHeight="true" outlineLevel="0" collapsed="false">
      <c r="K12" s="63"/>
      <c r="L12" s="51"/>
      <c r="M12" s="10" t="e">
        <f aca="false">M11+1/48</f>
        <v>#VALUE!</v>
      </c>
      <c r="N12" s="0" t="e">
        <v>#VALUE!</v>
      </c>
      <c r="O12" s="0" t="n">
        <f aca="false">IFERROR(__xludf.dummyfunction("""COMPUTED_VALUE"""),0)</f>
        <v>0</v>
      </c>
      <c r="Q12" s="53"/>
    </row>
    <row r="13" customFormat="false" ht="15" hidden="false" customHeight="true" outlineLevel="0" collapsed="false">
      <c r="K13" s="63"/>
      <c r="L13" s="51"/>
      <c r="M13" s="10" t="e">
        <f aca="false">M12+1/48</f>
        <v>#VALUE!</v>
      </c>
      <c r="N13" s="0" t="e">
        <v>#VALUE!</v>
      </c>
      <c r="O13" s="0" t="n">
        <f aca="false">IFERROR(__xludf.dummyfunction("""COMPUTED_VALUE"""),0)</f>
        <v>0</v>
      </c>
      <c r="Q13" s="55"/>
      <c r="R13" s="19"/>
      <c r="S13" s="19"/>
      <c r="T13" s="19"/>
    </row>
    <row r="14" customFormat="false" ht="15" hidden="false" customHeight="true" outlineLevel="0" collapsed="false">
      <c r="K14" s="63"/>
      <c r="L14" s="51"/>
      <c r="M14" s="10" t="e">
        <f aca="false">M13+1/48</f>
        <v>#VALUE!</v>
      </c>
      <c r="N14" s="0" t="e">
        <v>#VALUE!</v>
      </c>
      <c r="O14" s="0" t="n">
        <f aca="false">IFERROR(__xludf.dummyfunction("""COMPUTED_VALUE"""),0)</f>
        <v>0</v>
      </c>
      <c r="Q14" s="55" t="s">
        <v>2166</v>
      </c>
      <c r="R14" s="0" t="str">
        <f aca="false">IFERROR(__xludf.dummyfunction("IF(Dashboard!dCalc=""On"",QUERY({Archive!A:A,Archive!E:E},""SELECT COUNT(Col1), YEAR(Col2), MONTH(Col2), DAY(Col2) WHERE dateDiff(now(), Col2) &lt; 60 GROUP BY YEAR(Col2), MONTH(Col2), DAY(Col2) LABEL COUNT(Col1) 'count'""),"""")"),"")</f>
        <v/>
      </c>
    </row>
    <row r="15" customFormat="false" ht="15" hidden="false" customHeight="true" outlineLevel="0" collapsed="false">
      <c r="K15" s="63"/>
      <c r="L15" s="51"/>
      <c r="M15" s="10" t="e">
        <f aca="false">M14+1/48</f>
        <v>#VALUE!</v>
      </c>
      <c r="N15" s="0" t="e">
        <v>#VALUE!</v>
      </c>
      <c r="O15" s="0" t="n">
        <f aca="false">IFERROR(__xludf.dummyfunction("""COMPUTED_VALUE"""),0)</f>
        <v>0</v>
      </c>
      <c r="Q15" s="53" t="str">
        <f aca="false" t="array" ref="Q15:Q202">IF(S15:S202&lt;&gt;"",DATE(S15:S202,T15:T202+1,U15:U202),"")</f>
        <v/>
      </c>
    </row>
    <row r="16" customFormat="false" ht="15" hidden="false" customHeight="true" outlineLevel="0" collapsed="false">
      <c r="K16" s="63"/>
      <c r="L16" s="51"/>
      <c r="M16" s="10" t="e">
        <f aca="false">M15+1/48</f>
        <v>#VALUE!</v>
      </c>
      <c r="N16" s="0" t="e">
        <v>#VALUE!</v>
      </c>
      <c r="O16" s="0" t="n">
        <f aca="false">IFERROR(__xludf.dummyfunction("""COMPUTED_VALUE"""),0)</f>
        <v>0</v>
      </c>
      <c r="Q16" s="53" t="str">
        <v/>
      </c>
    </row>
    <row r="17" customFormat="false" ht="15" hidden="false" customHeight="true" outlineLevel="0" collapsed="false">
      <c r="K17" s="63"/>
      <c r="L17" s="51"/>
      <c r="M17" s="10" t="e">
        <f aca="false">M16+1/48</f>
        <v>#VALUE!</v>
      </c>
      <c r="N17" s="0" t="e">
        <v>#VALUE!</v>
      </c>
      <c r="O17" s="0" t="n">
        <f aca="false">IFERROR(__xludf.dummyfunction("""COMPUTED_VALUE"""),0)</f>
        <v>0</v>
      </c>
      <c r="Q17" s="53" t="str">
        <v/>
      </c>
    </row>
    <row r="18" customFormat="false" ht="15" hidden="false" customHeight="true" outlineLevel="0" collapsed="false">
      <c r="K18" s="63"/>
      <c r="L18" s="51"/>
      <c r="M18" s="10" t="e">
        <f aca="false">M17+1/48</f>
        <v>#VALUE!</v>
      </c>
      <c r="N18" s="0" t="e">
        <v>#VALUE!</v>
      </c>
      <c r="O18" s="0" t="n">
        <f aca="false">IFERROR(__xludf.dummyfunction("""COMPUTED_VALUE"""),0)</f>
        <v>0</v>
      </c>
      <c r="Q18" s="53" t="str">
        <v/>
      </c>
    </row>
    <row r="19" customFormat="false" ht="15" hidden="false" customHeight="true" outlineLevel="0" collapsed="false">
      <c r="K19" s="63"/>
      <c r="L19" s="51"/>
      <c r="M19" s="10" t="e">
        <f aca="false">M18+1/48</f>
        <v>#VALUE!</v>
      </c>
      <c r="N19" s="0" t="e">
        <v>#VALUE!</v>
      </c>
      <c r="O19" s="0" t="n">
        <f aca="false">IFERROR(__xludf.dummyfunction("""COMPUTED_VALUE"""),0)</f>
        <v>0</v>
      </c>
      <c r="Q19" s="53" t="str">
        <v/>
      </c>
    </row>
    <row r="20" customFormat="false" ht="15" hidden="false" customHeight="true" outlineLevel="0" collapsed="false">
      <c r="K20" s="63"/>
      <c r="L20" s="51"/>
      <c r="M20" s="10" t="e">
        <f aca="false">M19+1/48</f>
        <v>#VALUE!</v>
      </c>
      <c r="N20" s="0" t="e">
        <v>#VALUE!</v>
      </c>
      <c r="O20" s="0" t="n">
        <f aca="false">IFERROR(__xludf.dummyfunction("""COMPUTED_VALUE"""),0)</f>
        <v>0</v>
      </c>
      <c r="Q20" s="53" t="str">
        <v/>
      </c>
    </row>
    <row r="21" customFormat="false" ht="15" hidden="false" customHeight="true" outlineLevel="0" collapsed="false">
      <c r="K21" s="63"/>
      <c r="L21" s="51"/>
      <c r="M21" s="10" t="e">
        <f aca="false">M20+1/48</f>
        <v>#VALUE!</v>
      </c>
      <c r="N21" s="0" t="e">
        <v>#VALUE!</v>
      </c>
      <c r="O21" s="0" t="n">
        <f aca="false">IFERROR(__xludf.dummyfunction("""COMPUTED_VALUE"""),0)</f>
        <v>0</v>
      </c>
      <c r="Q21" s="53" t="str">
        <v/>
      </c>
    </row>
    <row r="22" customFormat="false" ht="15" hidden="false" customHeight="true" outlineLevel="0" collapsed="false">
      <c r="F22" s="64" t="s">
        <v>2167</v>
      </c>
      <c r="G22" s="65" t="s">
        <v>2168</v>
      </c>
      <c r="K22" s="63"/>
      <c r="L22" s="51"/>
      <c r="M22" s="10" t="e">
        <f aca="false">M21+1/48</f>
        <v>#VALUE!</v>
      </c>
      <c r="N22" s="0" t="e">
        <v>#VALUE!</v>
      </c>
      <c r="O22" s="0" t="n">
        <f aca="false">IFERROR(__xludf.dummyfunction("""COMPUTED_VALUE"""),0)</f>
        <v>0</v>
      </c>
      <c r="Q22" s="53" t="str">
        <v/>
      </c>
    </row>
    <row r="23" customFormat="false" ht="25.5" hidden="false" customHeight="true" outlineLevel="0" collapsed="false">
      <c r="F23" s="66" t="str">
        <f aca="false">IFERROR(__xludf.dummyfunction("IF(Dashboard!dCalc=""On"",filterUnique(QUERY(Archive!A:E, ""SELECT A,B,C WHERE E &gt; date '""&amp;TEXT(ReadmeSettings!B22-2,""yyyy-mm-dd"")&amp;""'"")),"""")"),"")</f>
        <v/>
      </c>
      <c r="G23" s="67"/>
      <c r="I23" s="67" t="str">
        <f aca="false">IF(LEN(H23)&gt;0,HYPERLINK(H23,"Tweet"),"")</f>
        <v/>
      </c>
      <c r="K23" s="63"/>
      <c r="L23" s="51"/>
      <c r="M23" s="10" t="e">
        <f aca="false">M22+1/48</f>
        <v>#VALUE!</v>
      </c>
      <c r="N23" s="0" t="e">
        <v>#VALUE!</v>
      </c>
      <c r="O23" s="0" t="n">
        <f aca="false">IFERROR(__xludf.dummyfunction("""COMPUTED_VALUE"""),0)</f>
        <v>0</v>
      </c>
      <c r="Q23" s="53" t="str">
        <v/>
      </c>
    </row>
    <row r="24" customFormat="false" ht="25.5" hidden="false" customHeight="true" outlineLevel="0" collapsed="false">
      <c r="F24" s="68"/>
      <c r="G24" s="69"/>
      <c r="I24" s="69" t="str">
        <f aca="false">IF(LEN(H24)&gt;0,HYPERLINK(H24,"Tweet"),"")</f>
        <v/>
      </c>
      <c r="K24" s="63"/>
      <c r="L24" s="51"/>
      <c r="M24" s="10" t="e">
        <f aca="false">M23+1/48</f>
        <v>#VALUE!</v>
      </c>
      <c r="N24" s="0" t="e">
        <v>#VALUE!</v>
      </c>
      <c r="O24" s="0" t="n">
        <f aca="false">IFERROR(__xludf.dummyfunction("""COMPUTED_VALUE"""),0)</f>
        <v>0</v>
      </c>
      <c r="Q24" s="53" t="str">
        <v/>
      </c>
    </row>
    <row r="25" customFormat="false" ht="25.5" hidden="false" customHeight="true" outlineLevel="0" collapsed="false">
      <c r="F25" s="70"/>
      <c r="G25" s="67"/>
      <c r="I25" s="67" t="str">
        <f aca="false">IF(LEN(H25)&gt;0,HYPERLINK(H25,"Tweet"),"")</f>
        <v/>
      </c>
      <c r="K25" s="63"/>
      <c r="L25" s="51"/>
      <c r="M25" s="10" t="e">
        <f aca="false">M24+1/48</f>
        <v>#VALUE!</v>
      </c>
      <c r="N25" s="0" t="e">
        <v>#VALUE!</v>
      </c>
      <c r="O25" s="0" t="n">
        <f aca="false">IFERROR(__xludf.dummyfunction("""COMPUTED_VALUE"""),0)</f>
        <v>0</v>
      </c>
      <c r="Q25" s="53" t="str">
        <v/>
      </c>
    </row>
    <row r="26" customFormat="false" ht="25.5" hidden="false" customHeight="true" outlineLevel="0" collapsed="false">
      <c r="F26" s="68"/>
      <c r="G26" s="69"/>
      <c r="I26" s="69" t="str">
        <f aca="false">IF(LEN(H26)&gt;0,HYPERLINK(H26,"Tweet"),"")</f>
        <v/>
      </c>
      <c r="K26" s="63"/>
      <c r="L26" s="51"/>
      <c r="M26" s="10" t="e">
        <f aca="false">M25+1/48</f>
        <v>#VALUE!</v>
      </c>
      <c r="N26" s="0" t="e">
        <v>#VALUE!</v>
      </c>
      <c r="O26" s="0" t="n">
        <f aca="false">IFERROR(__xludf.dummyfunction("""COMPUTED_VALUE"""),0)</f>
        <v>0</v>
      </c>
      <c r="Q26" s="53" t="str">
        <v/>
      </c>
    </row>
    <row r="27" customFormat="false" ht="25.5" hidden="false" customHeight="true" outlineLevel="0" collapsed="false">
      <c r="F27" s="70"/>
      <c r="G27" s="67"/>
      <c r="I27" s="67" t="str">
        <f aca="false">IF(LEN(H27)&gt;0,HYPERLINK(H27,"Tweet"),"")</f>
        <v/>
      </c>
      <c r="K27" s="63"/>
      <c r="L27" s="51"/>
      <c r="M27" s="10" t="e">
        <f aca="false">M26+1/48</f>
        <v>#VALUE!</v>
      </c>
      <c r="N27" s="0" t="e">
        <v>#VALUE!</v>
      </c>
      <c r="O27" s="0" t="n">
        <f aca="false">IFERROR(__xludf.dummyfunction("""COMPUTED_VALUE"""),0)</f>
        <v>0</v>
      </c>
      <c r="Q27" s="53" t="str">
        <v/>
      </c>
    </row>
    <row r="28" customFormat="false" ht="25.5" hidden="false" customHeight="true" outlineLevel="0" collapsed="false">
      <c r="F28" s="68"/>
      <c r="G28" s="69"/>
      <c r="I28" s="69" t="str">
        <f aca="false">IF(LEN(H28)&gt;0,HYPERLINK(H28,"Tweet"),"")</f>
        <v/>
      </c>
      <c r="K28" s="63"/>
      <c r="L28" s="51"/>
      <c r="M28" s="10" t="e">
        <f aca="false">M27+1/48</f>
        <v>#VALUE!</v>
      </c>
      <c r="N28" s="0" t="e">
        <v>#VALUE!</v>
      </c>
      <c r="O28" s="0" t="n">
        <f aca="false">IFERROR(__xludf.dummyfunction("""COMPUTED_VALUE"""),0)</f>
        <v>0</v>
      </c>
      <c r="Q28" s="53" t="str">
        <v/>
      </c>
    </row>
    <row r="29" customFormat="false" ht="25.5" hidden="false" customHeight="true" outlineLevel="0" collapsed="false">
      <c r="F29" s="70"/>
      <c r="G29" s="67"/>
      <c r="I29" s="67" t="str">
        <f aca="false">IF(LEN(H29)&gt;0,HYPERLINK(H29,"Tweet"),"")</f>
        <v/>
      </c>
      <c r="K29" s="63"/>
      <c r="L29" s="51"/>
      <c r="M29" s="10" t="e">
        <f aca="false">M28+1/48</f>
        <v>#VALUE!</v>
      </c>
      <c r="N29" s="0" t="e">
        <v>#VALUE!</v>
      </c>
      <c r="O29" s="0" t="n">
        <f aca="false">IFERROR(__xludf.dummyfunction("""COMPUTED_VALUE"""),0)</f>
        <v>0</v>
      </c>
      <c r="Q29" s="53" t="str">
        <v/>
      </c>
    </row>
    <row r="30" customFormat="false" ht="25.5" hidden="false" customHeight="true" outlineLevel="0" collapsed="false">
      <c r="F30" s="68"/>
      <c r="G30" s="69"/>
      <c r="I30" s="69" t="str">
        <f aca="false">IF(LEN(H30)&gt;0,HYPERLINK(H30,"Tweet"),"")</f>
        <v/>
      </c>
      <c r="K30" s="63"/>
      <c r="L30" s="51"/>
      <c r="M30" s="10" t="e">
        <f aca="false">M29+1/48</f>
        <v>#VALUE!</v>
      </c>
      <c r="N30" s="0" t="e">
        <v>#VALUE!</v>
      </c>
      <c r="O30" s="0" t="n">
        <f aca="false">IFERROR(__xludf.dummyfunction("""COMPUTED_VALUE"""),0)</f>
        <v>0</v>
      </c>
      <c r="Q30" s="53" t="str">
        <v/>
      </c>
    </row>
    <row r="31" customFormat="false" ht="25.5" hidden="false" customHeight="true" outlineLevel="0" collapsed="false">
      <c r="F31" s="70"/>
      <c r="G31" s="67"/>
      <c r="I31" s="67" t="str">
        <f aca="false">IF(LEN(H31)&gt;0,HYPERLINK(H31,"Tweet"),"")</f>
        <v/>
      </c>
      <c r="K31" s="63"/>
      <c r="L31" s="51"/>
      <c r="M31" s="10" t="e">
        <f aca="false">M30+1/48</f>
        <v>#VALUE!</v>
      </c>
      <c r="N31" s="0" t="e">
        <v>#VALUE!</v>
      </c>
      <c r="O31" s="0" t="n">
        <f aca="false">IFERROR(__xludf.dummyfunction("""COMPUTED_VALUE"""),0)</f>
        <v>0</v>
      </c>
      <c r="Q31" s="53" t="str">
        <v/>
      </c>
    </row>
    <row r="32" customFormat="false" ht="25.5" hidden="false" customHeight="true" outlineLevel="0" collapsed="false">
      <c r="F32" s="68"/>
      <c r="G32" s="69"/>
      <c r="I32" s="69" t="str">
        <f aca="false">IF(LEN(H32)&gt;0,HYPERLINK(H32,"Tweet"),"")</f>
        <v/>
      </c>
      <c r="K32" s="63"/>
      <c r="L32" s="51"/>
      <c r="M32" s="10" t="e">
        <f aca="false">M31+1/48</f>
        <v>#VALUE!</v>
      </c>
      <c r="N32" s="0" t="e">
        <v>#VALUE!</v>
      </c>
      <c r="O32" s="0" t="n">
        <f aca="false">IFERROR(__xludf.dummyfunction("""COMPUTED_VALUE"""),0)</f>
        <v>0</v>
      </c>
      <c r="Q32" s="53" t="str">
        <v/>
      </c>
    </row>
    <row r="33" customFormat="false" ht="25.5" hidden="false" customHeight="true" outlineLevel="0" collapsed="false">
      <c r="F33" s="70"/>
      <c r="G33" s="67"/>
      <c r="I33" s="67" t="str">
        <f aca="false">IF(LEN(H33)&gt;0,HYPERLINK(H33,"Tweet"),"")</f>
        <v/>
      </c>
      <c r="K33" s="63"/>
      <c r="L33" s="51"/>
      <c r="M33" s="10" t="e">
        <f aca="false">M32+1/48</f>
        <v>#VALUE!</v>
      </c>
      <c r="N33" s="0" t="e">
        <v>#VALUE!</v>
      </c>
      <c r="O33" s="0" t="n">
        <f aca="false">IFERROR(__xludf.dummyfunction("""COMPUTED_VALUE"""),0)</f>
        <v>0</v>
      </c>
      <c r="Q33" s="53" t="str">
        <v/>
      </c>
    </row>
    <row r="34" customFormat="false" ht="25.5" hidden="false" customHeight="true" outlineLevel="0" collapsed="false">
      <c r="F34" s="68"/>
      <c r="G34" s="69"/>
      <c r="I34" s="69" t="str">
        <f aca="false">IF(LEN(H34)&gt;0,HYPERLINK(H34,"Tweet"),"")</f>
        <v/>
      </c>
      <c r="K34" s="71"/>
      <c r="L34" s="51"/>
      <c r="M34" s="10" t="e">
        <f aca="false">M33+1/48</f>
        <v>#VALUE!</v>
      </c>
      <c r="N34" s="0" t="e">
        <v>#VALUE!</v>
      </c>
      <c r="O34" s="0" t="n">
        <f aca="false">IFERROR(__xludf.dummyfunction("""COMPUTED_VALUE"""),0)</f>
        <v>0</v>
      </c>
      <c r="Q34" s="53" t="str">
        <v/>
      </c>
    </row>
    <row r="35" customFormat="false" ht="21.75" hidden="false" customHeight="true" outlineLevel="0" collapsed="false">
      <c r="K35" s="71"/>
      <c r="L35" s="72"/>
      <c r="M35" s="10" t="e">
        <f aca="false">M34+1/48</f>
        <v>#VALUE!</v>
      </c>
      <c r="N35" s="0" t="e">
        <v>#VALUE!</v>
      </c>
      <c r="O35" s="0" t="n">
        <f aca="false">IFERROR(__xludf.dummyfunction("""COMPUTED_VALUE"""),0)</f>
        <v>0</v>
      </c>
      <c r="Q35" s="53" t="str">
        <v/>
      </c>
    </row>
    <row r="36" customFormat="false" ht="6" hidden="false" customHeight="true" outlineLevel="0" collapsed="false">
      <c r="K36" s="71"/>
      <c r="L36" s="72"/>
      <c r="M36" s="10" t="e">
        <f aca="false">M35+1/48</f>
        <v>#VALUE!</v>
      </c>
      <c r="N36" s="0" t="e">
        <v>#VALUE!</v>
      </c>
      <c r="O36" s="0" t="n">
        <f aca="false">IFERROR(__xludf.dummyfunction("""COMPUTED_VALUE"""),0)</f>
        <v>0</v>
      </c>
      <c r="Q36" s="53" t="str">
        <v/>
      </c>
    </row>
    <row r="37" customFormat="false" ht="6" hidden="false" customHeight="true" outlineLevel="0" collapsed="false">
      <c r="K37" s="71"/>
      <c r="L37" s="72"/>
      <c r="M37" s="10" t="e">
        <f aca="false">M36+1/48</f>
        <v>#VALUE!</v>
      </c>
      <c r="N37" s="0" t="e">
        <v>#VALUE!</v>
      </c>
      <c r="O37" s="0" t="n">
        <f aca="false">IFERROR(__xludf.dummyfunction("""COMPUTED_VALUE"""),0)</f>
        <v>0</v>
      </c>
      <c r="Q37" s="53" t="str">
        <v/>
      </c>
    </row>
    <row r="38" customFormat="false" ht="6" hidden="false" customHeight="true" outlineLevel="0" collapsed="false">
      <c r="E38" s="52"/>
      <c r="F38" s="73"/>
      <c r="G38" s="67"/>
      <c r="K38" s="71"/>
      <c r="L38" s="72"/>
      <c r="M38" s="10" t="e">
        <f aca="false">M37+1/48</f>
        <v>#VALUE!</v>
      </c>
      <c r="N38" s="0" t="e">
        <v>#VALUE!</v>
      </c>
      <c r="O38" s="0" t="n">
        <f aca="false">IFERROR(__xludf.dummyfunction("""COMPUTED_VALUE"""),0)</f>
        <v>0</v>
      </c>
      <c r="Q38" s="53" t="str">
        <v/>
      </c>
    </row>
    <row r="39" customFormat="false" ht="14.25" hidden="false" customHeight="true" outlineLevel="0" collapsed="false">
      <c r="B39" s="74" t="s">
        <v>2169</v>
      </c>
      <c r="C39" s="37" t="e">
        <f aca="false">HYPERLINK("http://hawksey.info/tagsexplorer/?key="&amp;getsheetkey(#REF!)&amp;"&amp;gid="&amp;getsheetgid("Archive"), "TAGSExplorer")</f>
        <v>#NAME?</v>
      </c>
      <c r="F39" s="75"/>
      <c r="G39" s="76"/>
      <c r="K39" s="71"/>
      <c r="L39" s="72"/>
      <c r="M39" s="10" t="e">
        <f aca="false">M38+1/48</f>
        <v>#VALUE!</v>
      </c>
      <c r="N39" s="0" t="e">
        <v>#VALUE!</v>
      </c>
      <c r="O39" s="0" t="n">
        <f aca="false">IFERROR(__xludf.dummyfunction("""COMPUTED_VALUE"""),0)</f>
        <v>0</v>
      </c>
      <c r="Q39" s="53" t="str">
        <v/>
      </c>
    </row>
    <row r="40" customFormat="false" ht="14.25" hidden="false" customHeight="true" outlineLevel="0" collapsed="false">
      <c r="C40" s="77"/>
      <c r="F40" s="75"/>
      <c r="G40" s="76"/>
      <c r="K40" s="71"/>
      <c r="L40" s="72"/>
      <c r="M40" s="10" t="e">
        <f aca="false">M39+1/48</f>
        <v>#VALUE!</v>
      </c>
      <c r="N40" s="0" t="e">
        <v>#VALUE!</v>
      </c>
      <c r="O40" s="0" t="n">
        <f aca="false">IFERROR(__xludf.dummyfunction("""COMPUTED_VALUE"""),0)</f>
        <v>0</v>
      </c>
      <c r="Q40" s="53" t="str">
        <v/>
      </c>
    </row>
    <row r="41" customFormat="false" ht="14.25" hidden="false" customHeight="true" outlineLevel="0" collapsed="false">
      <c r="C41" s="37" t="e">
        <f aca="false">HYPERLINK("http://hawksey.info/tagsexplorer/arc.html?key="&amp;getsheetkey(#REF!)&amp;"&amp;gid="&amp;getsheetgid("Archive"), "TAGS Archive")</f>
        <v>#NAME?</v>
      </c>
      <c r="F41" s="75"/>
      <c r="G41" s="76"/>
      <c r="K41" s="71"/>
      <c r="L41" s="72"/>
      <c r="M41" s="10" t="e">
        <f aca="false">M40+1/48</f>
        <v>#VALUE!</v>
      </c>
      <c r="N41" s="0" t="e">
        <v>#VALUE!</v>
      </c>
      <c r="O41" s="0" t="n">
        <f aca="false">IFERROR(__xludf.dummyfunction("""COMPUTED_VALUE"""),0)</f>
        <v>0</v>
      </c>
      <c r="Q41" s="53" t="str">
        <v/>
      </c>
    </row>
    <row r="42" customFormat="false" ht="21.75" hidden="true" customHeight="true" outlineLevel="0" collapsed="false">
      <c r="F42" s="75"/>
      <c r="G42" s="76"/>
      <c r="K42" s="71"/>
      <c r="L42" s="72"/>
      <c r="M42" s="10" t="e">
        <f aca="false">M41+1/48</f>
        <v>#VALUE!</v>
      </c>
      <c r="N42" s="0" t="e">
        <v>#VALUE!</v>
      </c>
      <c r="O42" s="0" t="n">
        <f aca="false">IFERROR(__xludf.dummyfunction("""COMPUTED_VALUE"""),0)</f>
        <v>0</v>
      </c>
      <c r="Q42" s="53" t="str">
        <v/>
      </c>
    </row>
    <row r="43" customFormat="false" ht="21.75" hidden="true" customHeight="true" outlineLevel="0" collapsed="false">
      <c r="F43" s="75"/>
      <c r="G43" s="76"/>
      <c r="K43" s="71"/>
      <c r="L43" s="72"/>
      <c r="M43" s="10" t="e">
        <f aca="false">M42+1/48</f>
        <v>#VALUE!</v>
      </c>
      <c r="N43" s="0" t="e">
        <v>#VALUE!</v>
      </c>
      <c r="O43" s="0" t="n">
        <f aca="false">IFERROR(__xludf.dummyfunction("""COMPUTED_VALUE"""),0)</f>
        <v>0</v>
      </c>
      <c r="Q43" s="53" t="str">
        <v/>
      </c>
    </row>
    <row r="44" customFormat="false" ht="21.75" hidden="true" customHeight="true" outlineLevel="0" collapsed="false">
      <c r="F44" s="75"/>
      <c r="G44" s="76"/>
      <c r="K44" s="71"/>
      <c r="L44" s="72"/>
      <c r="M44" s="10" t="e">
        <f aca="false">M43+1/48</f>
        <v>#VALUE!</v>
      </c>
      <c r="N44" s="0" t="e">
        <v>#VALUE!</v>
      </c>
      <c r="O44" s="0" t="n">
        <f aca="false">IFERROR(__xludf.dummyfunction("""COMPUTED_VALUE"""),0)</f>
        <v>0</v>
      </c>
      <c r="Q44" s="53" t="str">
        <v/>
      </c>
    </row>
    <row r="45" customFormat="false" ht="21.75" hidden="true" customHeight="true" outlineLevel="0" collapsed="false">
      <c r="F45" s="75"/>
      <c r="G45" s="76"/>
      <c r="K45" s="71"/>
      <c r="L45" s="72"/>
      <c r="M45" s="10" t="e">
        <f aca="false">M44+1/48</f>
        <v>#VALUE!</v>
      </c>
      <c r="N45" s="0" t="e">
        <v>#VALUE!</v>
      </c>
      <c r="O45" s="0" t="n">
        <f aca="false">IFERROR(__xludf.dummyfunction("""COMPUTED_VALUE"""),0)</f>
        <v>0</v>
      </c>
      <c r="Q45" s="53" t="str">
        <v/>
      </c>
    </row>
    <row r="46" customFormat="false" ht="15.75" hidden="true" customHeight="false" outlineLevel="0" collapsed="false">
      <c r="K46" s="71"/>
      <c r="L46" s="72"/>
      <c r="M46" s="10" t="e">
        <f aca="false">M45+1/48</f>
        <v>#VALUE!</v>
      </c>
      <c r="N46" s="0" t="e">
        <v>#VALUE!</v>
      </c>
      <c r="O46" s="0" t="n">
        <f aca="false">IFERROR(__xludf.dummyfunction("""COMPUTED_VALUE"""),0)</f>
        <v>0</v>
      </c>
      <c r="Q46" s="53" t="str">
        <v/>
      </c>
    </row>
    <row r="47" customFormat="false" ht="15.75" hidden="true" customHeight="false" outlineLevel="0" collapsed="false">
      <c r="K47" s="71"/>
      <c r="L47" s="72"/>
      <c r="M47" s="10" t="e">
        <f aca="false">M46+1/48</f>
        <v>#VALUE!</v>
      </c>
      <c r="N47" s="0" t="e">
        <v>#VALUE!</v>
      </c>
      <c r="O47" s="0" t="n">
        <f aca="false">IFERROR(__xludf.dummyfunction("""COMPUTED_VALUE"""),0)</f>
        <v>0</v>
      </c>
      <c r="Q47" s="53" t="str">
        <v/>
      </c>
    </row>
    <row r="48" customFormat="false" ht="15.75" hidden="true" customHeight="false" outlineLevel="0" collapsed="false">
      <c r="K48" s="71"/>
      <c r="L48" s="72"/>
      <c r="M48" s="10" t="e">
        <f aca="false">M47+1/48</f>
        <v>#VALUE!</v>
      </c>
      <c r="N48" s="0" t="e">
        <v>#VALUE!</v>
      </c>
      <c r="O48" s="0" t="n">
        <f aca="false">IFERROR(__xludf.dummyfunction("""COMPUTED_VALUE"""),0)</f>
        <v>0</v>
      </c>
      <c r="Q48" s="53" t="str">
        <v/>
      </c>
    </row>
    <row r="49" customFormat="false" ht="15.75" hidden="true" customHeight="false" outlineLevel="0" collapsed="false">
      <c r="K49" s="71"/>
      <c r="L49" s="72"/>
      <c r="M49" s="10" t="e">
        <f aca="false">M48+1/48</f>
        <v>#VALUE!</v>
      </c>
      <c r="N49" s="0" t="e">
        <v>#VALUE!</v>
      </c>
      <c r="O49" s="0" t="n">
        <f aca="false">IFERROR(__xludf.dummyfunction("""COMPUTED_VALUE"""),0)</f>
        <v>0</v>
      </c>
      <c r="Q49" s="53" t="str">
        <v/>
      </c>
    </row>
    <row r="50" customFormat="false" ht="15.75" hidden="true" customHeight="false" outlineLevel="0" collapsed="false">
      <c r="K50" s="71"/>
      <c r="L50" s="72"/>
      <c r="M50" s="10" t="e">
        <f aca="false">M49+1/48</f>
        <v>#VALUE!</v>
      </c>
      <c r="N50" s="0" t="e">
        <v>#VALUE!</v>
      </c>
      <c r="O50" s="0" t="n">
        <f aca="false">IFERROR(__xludf.dummyfunction("""COMPUTED_VALUE"""),0)</f>
        <v>0</v>
      </c>
      <c r="Q50" s="53" t="str">
        <v/>
      </c>
    </row>
    <row r="51" customFormat="false" ht="15.75" hidden="true" customHeight="false" outlineLevel="0" collapsed="false">
      <c r="K51" s="71"/>
      <c r="L51" s="72"/>
      <c r="M51" s="10" t="e">
        <f aca="false">M50+1/48</f>
        <v>#VALUE!</v>
      </c>
      <c r="N51" s="0" t="e">
        <v>#VALUE!</v>
      </c>
      <c r="O51" s="0" t="n">
        <f aca="false">IFERROR(__xludf.dummyfunction("""COMPUTED_VALUE"""),0)</f>
        <v>0</v>
      </c>
      <c r="Q51" s="53" t="str">
        <v/>
      </c>
    </row>
    <row r="52" customFormat="false" ht="15.75" hidden="true" customHeight="false" outlineLevel="0" collapsed="false">
      <c r="K52" s="71"/>
      <c r="L52" s="72"/>
      <c r="M52" s="10" t="e">
        <f aca="false">M51+1/48</f>
        <v>#VALUE!</v>
      </c>
      <c r="N52" s="0" t="e">
        <v>#VALUE!</v>
      </c>
      <c r="O52" s="0" t="n">
        <f aca="false">IFERROR(__xludf.dummyfunction("""COMPUTED_VALUE"""),0)</f>
        <v>0</v>
      </c>
      <c r="Q52" s="53" t="str">
        <v/>
      </c>
    </row>
    <row r="53" customFormat="false" ht="15.75" hidden="true" customHeight="false" outlineLevel="0" collapsed="false">
      <c r="K53" s="71"/>
      <c r="L53" s="72"/>
      <c r="M53" s="10" t="e">
        <f aca="false">M52+1/48</f>
        <v>#VALUE!</v>
      </c>
      <c r="N53" s="0" t="e">
        <v>#VALUE!</v>
      </c>
      <c r="O53" s="0" t="n">
        <f aca="false">IFERROR(__xludf.dummyfunction("""COMPUTED_VALUE"""),0)</f>
        <v>0</v>
      </c>
      <c r="Q53" s="53" t="str">
        <v/>
      </c>
    </row>
    <row r="54" customFormat="false" ht="15.75" hidden="true" customHeight="false" outlineLevel="0" collapsed="false">
      <c r="K54" s="71"/>
      <c r="L54" s="72"/>
      <c r="M54" s="10" t="e">
        <f aca="false">M53+1/48</f>
        <v>#VALUE!</v>
      </c>
      <c r="N54" s="0" t="e">
        <v>#VALUE!</v>
      </c>
      <c r="O54" s="0" t="n">
        <f aca="false">IFERROR(__xludf.dummyfunction("""COMPUTED_VALUE"""),0)</f>
        <v>0</v>
      </c>
      <c r="Q54" s="53" t="str">
        <v/>
      </c>
    </row>
    <row r="55" customFormat="false" ht="15.75" hidden="true" customHeight="false" outlineLevel="0" collapsed="false">
      <c r="K55" s="71"/>
      <c r="L55" s="72"/>
      <c r="M55" s="10" t="e">
        <f aca="false">M54+1/48</f>
        <v>#VALUE!</v>
      </c>
      <c r="N55" s="0" t="e">
        <v>#VALUE!</v>
      </c>
      <c r="O55" s="0" t="n">
        <f aca="false">IFERROR(__xludf.dummyfunction("""COMPUTED_VALUE"""),0)</f>
        <v>0</v>
      </c>
      <c r="Q55" s="53" t="str">
        <v/>
      </c>
    </row>
    <row r="56" customFormat="false" ht="15.75" hidden="true" customHeight="false" outlineLevel="0" collapsed="false">
      <c r="K56" s="71"/>
      <c r="L56" s="72"/>
      <c r="M56" s="10" t="e">
        <f aca="false">M55+1/48</f>
        <v>#VALUE!</v>
      </c>
      <c r="N56" s="0" t="e">
        <v>#VALUE!</v>
      </c>
      <c r="O56" s="0" t="n">
        <f aca="false">IFERROR(__xludf.dummyfunction("""COMPUTED_VALUE"""),0)</f>
        <v>0</v>
      </c>
      <c r="Q56" s="53" t="str">
        <v/>
      </c>
    </row>
    <row r="57" customFormat="false" ht="15.75" hidden="true" customHeight="false" outlineLevel="0" collapsed="false">
      <c r="K57" s="71"/>
      <c r="L57" s="72"/>
      <c r="M57" s="10" t="e">
        <f aca="false">M56+1/48</f>
        <v>#VALUE!</v>
      </c>
      <c r="N57" s="0" t="e">
        <v>#VALUE!</v>
      </c>
      <c r="O57" s="0" t="n">
        <f aca="false">IFERROR(__xludf.dummyfunction("""COMPUTED_VALUE"""),0)</f>
        <v>0</v>
      </c>
      <c r="Q57" s="53" t="str">
        <v/>
      </c>
    </row>
    <row r="58" customFormat="false" ht="15.75" hidden="true" customHeight="false" outlineLevel="0" collapsed="false">
      <c r="K58" s="71"/>
      <c r="L58" s="72"/>
      <c r="M58" s="10" t="e">
        <f aca="false">M57+1/48</f>
        <v>#VALUE!</v>
      </c>
      <c r="N58" s="0" t="e">
        <v>#VALUE!</v>
      </c>
      <c r="O58" s="0" t="n">
        <f aca="false">IFERROR(__xludf.dummyfunction("""COMPUTED_VALUE"""),0)</f>
        <v>0</v>
      </c>
      <c r="Q58" s="53" t="str">
        <v/>
      </c>
    </row>
    <row r="59" customFormat="false" ht="15.75" hidden="true" customHeight="false" outlineLevel="0" collapsed="false">
      <c r="K59" s="71"/>
      <c r="L59" s="72"/>
      <c r="M59" s="10" t="e">
        <f aca="false">M58+1/48</f>
        <v>#VALUE!</v>
      </c>
      <c r="N59" s="0" t="e">
        <v>#VALUE!</v>
      </c>
      <c r="O59" s="0" t="n">
        <f aca="false">IFERROR(__xludf.dummyfunction("""COMPUTED_VALUE"""),0)</f>
        <v>0</v>
      </c>
      <c r="Q59" s="53" t="str">
        <v/>
      </c>
    </row>
    <row r="60" customFormat="false" ht="15.75" hidden="true" customHeight="false" outlineLevel="0" collapsed="false">
      <c r="K60" s="71"/>
      <c r="L60" s="72"/>
      <c r="M60" s="10" t="e">
        <f aca="false">M59+1/48</f>
        <v>#VALUE!</v>
      </c>
      <c r="N60" s="0" t="e">
        <v>#VALUE!</v>
      </c>
      <c r="O60" s="0" t="n">
        <f aca="false">IFERROR(__xludf.dummyfunction("""COMPUTED_VALUE"""),0)</f>
        <v>0</v>
      </c>
      <c r="Q60" s="53" t="str">
        <v/>
      </c>
    </row>
    <row r="61" customFormat="false" ht="15.75" hidden="true" customHeight="false" outlineLevel="0" collapsed="false">
      <c r="K61" s="71"/>
      <c r="L61" s="72"/>
      <c r="M61" s="10" t="e">
        <f aca="false">M60+1/48</f>
        <v>#VALUE!</v>
      </c>
      <c r="N61" s="0" t="e">
        <v>#VALUE!</v>
      </c>
      <c r="O61" s="0" t="n">
        <f aca="false">IFERROR(__xludf.dummyfunction("""COMPUTED_VALUE"""),0)</f>
        <v>0</v>
      </c>
      <c r="Q61" s="53" t="str">
        <v/>
      </c>
    </row>
    <row r="62" customFormat="false" ht="15.75" hidden="true" customHeight="false" outlineLevel="0" collapsed="false">
      <c r="K62" s="71"/>
      <c r="L62" s="72"/>
      <c r="M62" s="10" t="e">
        <f aca="false">M61+1/48</f>
        <v>#VALUE!</v>
      </c>
      <c r="N62" s="0" t="e">
        <v>#VALUE!</v>
      </c>
      <c r="O62" s="0" t="n">
        <f aca="false">IFERROR(__xludf.dummyfunction("""COMPUTED_VALUE"""),0)</f>
        <v>0</v>
      </c>
      <c r="Q62" s="53" t="str">
        <v/>
      </c>
    </row>
    <row r="63" customFormat="false" ht="15.75" hidden="true" customHeight="false" outlineLevel="0" collapsed="false">
      <c r="K63" s="71"/>
      <c r="L63" s="72"/>
      <c r="M63" s="10" t="e">
        <f aca="false">M62+1/48</f>
        <v>#VALUE!</v>
      </c>
      <c r="N63" s="0" t="e">
        <v>#VALUE!</v>
      </c>
      <c r="O63" s="0" t="n">
        <f aca="false">IFERROR(__xludf.dummyfunction("""COMPUTED_VALUE"""),0)</f>
        <v>0</v>
      </c>
      <c r="Q63" s="53" t="str">
        <v/>
      </c>
    </row>
    <row r="64" customFormat="false" ht="15.75" hidden="true" customHeight="false" outlineLevel="0" collapsed="false">
      <c r="K64" s="71"/>
      <c r="L64" s="72"/>
      <c r="M64" s="10" t="e">
        <f aca="false">M63+1/48</f>
        <v>#VALUE!</v>
      </c>
      <c r="N64" s="0" t="e">
        <v>#VALUE!</v>
      </c>
      <c r="O64" s="0" t="n">
        <f aca="false">IFERROR(__xludf.dummyfunction("""COMPUTED_VALUE"""),0)</f>
        <v>0</v>
      </c>
      <c r="Q64" s="53" t="str">
        <v/>
      </c>
    </row>
    <row r="65" customFormat="false" ht="15.75" hidden="true" customHeight="false" outlineLevel="0" collapsed="false">
      <c r="K65" s="71"/>
      <c r="L65" s="72"/>
      <c r="M65" s="10" t="e">
        <f aca="false">M64+1/48</f>
        <v>#VALUE!</v>
      </c>
      <c r="N65" s="0" t="e">
        <v>#VALUE!</v>
      </c>
      <c r="O65" s="0" t="n">
        <f aca="false">IFERROR(__xludf.dummyfunction("""COMPUTED_VALUE"""),0)</f>
        <v>0</v>
      </c>
      <c r="Q65" s="53" t="str">
        <v/>
      </c>
    </row>
    <row r="66" customFormat="false" ht="15.75" hidden="true" customHeight="false" outlineLevel="0" collapsed="false">
      <c r="K66" s="71"/>
      <c r="L66" s="72"/>
      <c r="M66" s="10" t="e">
        <f aca="false">M65+1/48</f>
        <v>#VALUE!</v>
      </c>
      <c r="N66" s="0" t="e">
        <v>#VALUE!</v>
      </c>
      <c r="O66" s="0" t="n">
        <f aca="false">IFERROR(__xludf.dummyfunction("""COMPUTED_VALUE"""),0)</f>
        <v>0</v>
      </c>
      <c r="Q66" s="53" t="str">
        <v/>
      </c>
    </row>
    <row r="67" customFormat="false" ht="15.75" hidden="true" customHeight="false" outlineLevel="0" collapsed="false">
      <c r="K67" s="71"/>
      <c r="L67" s="72"/>
      <c r="M67" s="10" t="e">
        <f aca="false">M66+1/48</f>
        <v>#VALUE!</v>
      </c>
      <c r="N67" s="0" t="e">
        <v>#VALUE!</v>
      </c>
      <c r="O67" s="0" t="n">
        <f aca="false">IFERROR(__xludf.dummyfunction("""COMPUTED_VALUE"""),0)</f>
        <v>0</v>
      </c>
      <c r="Q67" s="53" t="str">
        <v/>
      </c>
    </row>
    <row r="68" customFormat="false" ht="15.75" hidden="true" customHeight="false" outlineLevel="0" collapsed="false">
      <c r="K68" s="71"/>
      <c r="L68" s="72"/>
      <c r="M68" s="10" t="e">
        <f aca="false">M67+1/48</f>
        <v>#VALUE!</v>
      </c>
      <c r="N68" s="0" t="e">
        <v>#VALUE!</v>
      </c>
      <c r="O68" s="0" t="n">
        <f aca="false">IFERROR(__xludf.dummyfunction("""COMPUTED_VALUE"""),0)</f>
        <v>0</v>
      </c>
      <c r="Q68" s="53" t="str">
        <v/>
      </c>
    </row>
    <row r="69" customFormat="false" ht="15.75" hidden="true" customHeight="false" outlineLevel="0" collapsed="false">
      <c r="K69" s="71"/>
      <c r="L69" s="72"/>
      <c r="M69" s="10" t="e">
        <f aca="false">M68+1/48</f>
        <v>#VALUE!</v>
      </c>
      <c r="N69" s="0" t="e">
        <v>#VALUE!</v>
      </c>
      <c r="O69" s="0" t="n">
        <f aca="false">IFERROR(__xludf.dummyfunction("""COMPUTED_VALUE"""),0)</f>
        <v>0</v>
      </c>
      <c r="Q69" s="53" t="str">
        <v/>
      </c>
    </row>
    <row r="70" customFormat="false" ht="15.75" hidden="true" customHeight="false" outlineLevel="0" collapsed="false">
      <c r="K70" s="71"/>
      <c r="L70" s="72"/>
      <c r="M70" s="10" t="e">
        <f aca="false">M69+1/48</f>
        <v>#VALUE!</v>
      </c>
      <c r="N70" s="0" t="e">
        <v>#VALUE!</v>
      </c>
      <c r="O70" s="0" t="n">
        <f aca="false">IFERROR(__xludf.dummyfunction("""COMPUTED_VALUE"""),0)</f>
        <v>0</v>
      </c>
      <c r="Q70" s="53" t="str">
        <v/>
      </c>
    </row>
    <row r="71" customFormat="false" ht="15.75" hidden="true" customHeight="false" outlineLevel="0" collapsed="false">
      <c r="K71" s="71"/>
      <c r="L71" s="72"/>
      <c r="M71" s="10" t="e">
        <f aca="false">M70+1/48</f>
        <v>#VALUE!</v>
      </c>
      <c r="N71" s="0" t="e">
        <v>#VALUE!</v>
      </c>
      <c r="O71" s="0" t="n">
        <f aca="false">IFERROR(__xludf.dummyfunction("""COMPUTED_VALUE"""),0)</f>
        <v>0</v>
      </c>
      <c r="Q71" s="53" t="str">
        <v/>
      </c>
    </row>
    <row r="72" customFormat="false" ht="15.75" hidden="true" customHeight="false" outlineLevel="0" collapsed="false">
      <c r="K72" s="71"/>
      <c r="L72" s="72"/>
      <c r="M72" s="10" t="e">
        <f aca="false">M71+1/48</f>
        <v>#VALUE!</v>
      </c>
      <c r="N72" s="0" t="e">
        <v>#VALUE!</v>
      </c>
      <c r="O72" s="0" t="n">
        <f aca="false">IFERROR(__xludf.dummyfunction("""COMPUTED_VALUE"""),0)</f>
        <v>0</v>
      </c>
      <c r="Q72" s="53" t="str">
        <v/>
      </c>
    </row>
    <row r="73" customFormat="false" ht="15.75" hidden="true" customHeight="false" outlineLevel="0" collapsed="false">
      <c r="K73" s="71"/>
      <c r="L73" s="72"/>
      <c r="M73" s="10" t="e">
        <f aca="false">M72+1/48</f>
        <v>#VALUE!</v>
      </c>
      <c r="N73" s="0" t="e">
        <v>#VALUE!</v>
      </c>
      <c r="O73" s="0" t="n">
        <f aca="false">IFERROR(__xludf.dummyfunction("""COMPUTED_VALUE"""),0)</f>
        <v>0</v>
      </c>
      <c r="Q73" s="53" t="str">
        <v/>
      </c>
    </row>
    <row r="74" customFormat="false" ht="15.75" hidden="true" customHeight="false" outlineLevel="0" collapsed="false">
      <c r="K74" s="71"/>
      <c r="L74" s="72"/>
      <c r="M74" s="10" t="e">
        <f aca="false">M73+1/48</f>
        <v>#VALUE!</v>
      </c>
      <c r="N74" s="0" t="e">
        <v>#VALUE!</v>
      </c>
      <c r="O74" s="0" t="n">
        <f aca="false">IFERROR(__xludf.dummyfunction("""COMPUTED_VALUE"""),0)</f>
        <v>0</v>
      </c>
      <c r="Q74" s="53" t="str">
        <v/>
      </c>
    </row>
    <row r="75" customFormat="false" ht="15.75" hidden="true" customHeight="false" outlineLevel="0" collapsed="false">
      <c r="K75" s="71"/>
      <c r="L75" s="72"/>
      <c r="M75" s="10" t="e">
        <f aca="false">M74+1/48</f>
        <v>#VALUE!</v>
      </c>
      <c r="N75" s="0" t="e">
        <v>#VALUE!</v>
      </c>
      <c r="O75" s="0" t="n">
        <f aca="false">IFERROR(__xludf.dummyfunction("""COMPUTED_VALUE"""),0)</f>
        <v>0</v>
      </c>
      <c r="Q75" s="53" t="str">
        <v/>
      </c>
    </row>
    <row r="76" customFormat="false" ht="15.75" hidden="true" customHeight="false" outlineLevel="0" collapsed="false">
      <c r="K76" s="71"/>
      <c r="L76" s="72"/>
      <c r="M76" s="10" t="e">
        <f aca="false">M75+1/48</f>
        <v>#VALUE!</v>
      </c>
      <c r="N76" s="0" t="e">
        <v>#VALUE!</v>
      </c>
      <c r="O76" s="0" t="n">
        <f aca="false">IFERROR(__xludf.dummyfunction("""COMPUTED_VALUE"""),0)</f>
        <v>0</v>
      </c>
      <c r="Q76" s="53" t="str">
        <v/>
      </c>
    </row>
    <row r="77" customFormat="false" ht="15.75" hidden="true" customHeight="false" outlineLevel="0" collapsed="false">
      <c r="K77" s="71"/>
      <c r="L77" s="72"/>
      <c r="M77" s="10" t="e">
        <f aca="false">M76+1/48</f>
        <v>#VALUE!</v>
      </c>
      <c r="N77" s="0" t="e">
        <v>#VALUE!</v>
      </c>
      <c r="O77" s="0" t="n">
        <f aca="false">IFERROR(__xludf.dummyfunction("""COMPUTED_VALUE"""),0)</f>
        <v>0</v>
      </c>
      <c r="Q77" s="53" t="str">
        <v/>
      </c>
    </row>
    <row r="78" customFormat="false" ht="15.75" hidden="true" customHeight="false" outlineLevel="0" collapsed="false">
      <c r="K78" s="71"/>
      <c r="L78" s="72"/>
      <c r="M78" s="10" t="e">
        <f aca="false">M77+1/48</f>
        <v>#VALUE!</v>
      </c>
      <c r="N78" s="0" t="e">
        <v>#VALUE!</v>
      </c>
      <c r="O78" s="0" t="n">
        <f aca="false">IFERROR(__xludf.dummyfunction("""COMPUTED_VALUE"""),0)</f>
        <v>0</v>
      </c>
      <c r="Q78" s="53" t="str">
        <v/>
      </c>
    </row>
    <row r="79" customFormat="false" ht="15.75" hidden="true" customHeight="false" outlineLevel="0" collapsed="false">
      <c r="K79" s="71"/>
      <c r="L79" s="72"/>
      <c r="M79" s="10" t="e">
        <f aca="false">M78+1/48</f>
        <v>#VALUE!</v>
      </c>
      <c r="N79" s="0" t="e">
        <v>#VALUE!</v>
      </c>
      <c r="O79" s="0" t="n">
        <f aca="false">IFERROR(__xludf.dummyfunction("""COMPUTED_VALUE"""),0)</f>
        <v>0</v>
      </c>
      <c r="Q79" s="53" t="str">
        <v/>
      </c>
    </row>
    <row r="80" customFormat="false" ht="15.75" hidden="true" customHeight="false" outlineLevel="0" collapsed="false">
      <c r="K80" s="71"/>
      <c r="L80" s="72"/>
      <c r="M80" s="10" t="e">
        <f aca="false">M79+1/48</f>
        <v>#VALUE!</v>
      </c>
      <c r="N80" s="0" t="e">
        <v>#VALUE!</v>
      </c>
      <c r="O80" s="0" t="n">
        <f aca="false">IFERROR(__xludf.dummyfunction("""COMPUTED_VALUE"""),0)</f>
        <v>0</v>
      </c>
      <c r="Q80" s="53" t="str">
        <v/>
      </c>
    </row>
    <row r="81" customFormat="false" ht="15.75" hidden="true" customHeight="false" outlineLevel="0" collapsed="false">
      <c r="K81" s="71"/>
      <c r="L81" s="72"/>
      <c r="M81" s="10" t="e">
        <f aca="false">M80+1/48</f>
        <v>#VALUE!</v>
      </c>
      <c r="N81" s="0" t="e">
        <v>#VALUE!</v>
      </c>
      <c r="O81" s="0" t="n">
        <f aca="false">IFERROR(__xludf.dummyfunction("""COMPUTED_VALUE"""),0)</f>
        <v>0</v>
      </c>
      <c r="Q81" s="53" t="str">
        <v/>
      </c>
    </row>
    <row r="82" customFormat="false" ht="15.75" hidden="true" customHeight="false" outlineLevel="0" collapsed="false">
      <c r="K82" s="71"/>
      <c r="L82" s="72"/>
      <c r="M82" s="10" t="e">
        <f aca="false">M81+1/48</f>
        <v>#VALUE!</v>
      </c>
      <c r="N82" s="0" t="e">
        <v>#VALUE!</v>
      </c>
      <c r="O82" s="0" t="n">
        <f aca="false">IFERROR(__xludf.dummyfunction("""COMPUTED_VALUE"""),0)</f>
        <v>0</v>
      </c>
      <c r="Q82" s="53" t="str">
        <v/>
      </c>
    </row>
    <row r="83" customFormat="false" ht="15.75" hidden="true" customHeight="false" outlineLevel="0" collapsed="false">
      <c r="K83" s="71"/>
      <c r="L83" s="72"/>
      <c r="M83" s="10" t="e">
        <f aca="false">M82+1/48</f>
        <v>#VALUE!</v>
      </c>
      <c r="N83" s="0" t="e">
        <v>#VALUE!</v>
      </c>
      <c r="O83" s="0" t="n">
        <f aca="false">IFERROR(__xludf.dummyfunction("""COMPUTED_VALUE"""),0)</f>
        <v>0</v>
      </c>
      <c r="Q83" s="53" t="str">
        <v/>
      </c>
    </row>
    <row r="84" customFormat="false" ht="15.75" hidden="true" customHeight="false" outlineLevel="0" collapsed="false">
      <c r="K84" s="71"/>
      <c r="L84" s="72"/>
      <c r="M84" s="10" t="e">
        <f aca="false">M83+1/48</f>
        <v>#VALUE!</v>
      </c>
      <c r="N84" s="0" t="e">
        <v>#VALUE!</v>
      </c>
      <c r="O84" s="0" t="n">
        <f aca="false">IFERROR(__xludf.dummyfunction("""COMPUTED_VALUE"""),0)</f>
        <v>0</v>
      </c>
      <c r="Q84" s="53" t="str">
        <v/>
      </c>
    </row>
    <row r="85" customFormat="false" ht="15.75" hidden="true" customHeight="false" outlineLevel="0" collapsed="false">
      <c r="K85" s="71"/>
      <c r="L85" s="72"/>
      <c r="M85" s="10" t="e">
        <f aca="false">M84+1/48</f>
        <v>#VALUE!</v>
      </c>
      <c r="N85" s="0" t="e">
        <v>#VALUE!</v>
      </c>
      <c r="O85" s="0" t="n">
        <f aca="false">IFERROR(__xludf.dummyfunction("""COMPUTED_VALUE"""),0)</f>
        <v>0</v>
      </c>
      <c r="Q85" s="53" t="str">
        <v/>
      </c>
    </row>
    <row r="86" customFormat="false" ht="15.75" hidden="true" customHeight="false" outlineLevel="0" collapsed="false">
      <c r="K86" s="71"/>
      <c r="L86" s="72"/>
      <c r="M86" s="10" t="e">
        <f aca="false">M85+1/48</f>
        <v>#VALUE!</v>
      </c>
      <c r="N86" s="0" t="e">
        <v>#VALUE!</v>
      </c>
      <c r="O86" s="0" t="n">
        <f aca="false">IFERROR(__xludf.dummyfunction("""COMPUTED_VALUE"""),0)</f>
        <v>0</v>
      </c>
      <c r="Q86" s="53" t="str">
        <v/>
      </c>
    </row>
    <row r="87" customFormat="false" ht="15.75" hidden="true" customHeight="false" outlineLevel="0" collapsed="false">
      <c r="K87" s="71"/>
      <c r="L87" s="72"/>
      <c r="M87" s="10" t="e">
        <f aca="false">M86+1/48</f>
        <v>#VALUE!</v>
      </c>
      <c r="N87" s="0" t="e">
        <v>#VALUE!</v>
      </c>
      <c r="O87" s="0" t="n">
        <f aca="false">IFERROR(__xludf.dummyfunction("""COMPUTED_VALUE"""),0)</f>
        <v>0</v>
      </c>
      <c r="Q87" s="53" t="str">
        <v/>
      </c>
    </row>
    <row r="88" customFormat="false" ht="15.75" hidden="true" customHeight="false" outlineLevel="0" collapsed="false">
      <c r="K88" s="71"/>
      <c r="L88" s="72"/>
      <c r="M88" s="10" t="e">
        <f aca="false">M87+1/48</f>
        <v>#VALUE!</v>
      </c>
      <c r="N88" s="0" t="e">
        <v>#VALUE!</v>
      </c>
      <c r="O88" s="0" t="n">
        <f aca="false">IFERROR(__xludf.dummyfunction("""COMPUTED_VALUE"""),0)</f>
        <v>0</v>
      </c>
      <c r="Q88" s="53" t="str">
        <v/>
      </c>
    </row>
    <row r="89" customFormat="false" ht="15.75" hidden="true" customHeight="false" outlineLevel="0" collapsed="false">
      <c r="K89" s="71"/>
      <c r="L89" s="72"/>
      <c r="M89" s="10" t="e">
        <f aca="false">M88+1/48</f>
        <v>#VALUE!</v>
      </c>
      <c r="N89" s="0" t="e">
        <v>#VALUE!</v>
      </c>
      <c r="O89" s="0" t="n">
        <f aca="false">IFERROR(__xludf.dummyfunction("""COMPUTED_VALUE"""),0)</f>
        <v>0</v>
      </c>
      <c r="Q89" s="53" t="str">
        <v/>
      </c>
    </row>
    <row r="90" customFormat="false" ht="15.75" hidden="true" customHeight="false" outlineLevel="0" collapsed="false">
      <c r="K90" s="71"/>
      <c r="L90" s="72"/>
      <c r="M90" s="10" t="e">
        <f aca="false">M89+1/48</f>
        <v>#VALUE!</v>
      </c>
      <c r="N90" s="0" t="e">
        <v>#VALUE!</v>
      </c>
      <c r="O90" s="0" t="n">
        <f aca="false">IFERROR(__xludf.dummyfunction("""COMPUTED_VALUE"""),0)</f>
        <v>0</v>
      </c>
      <c r="Q90" s="53" t="str">
        <v/>
      </c>
    </row>
    <row r="91" customFormat="false" ht="15.75" hidden="true" customHeight="false" outlineLevel="0" collapsed="false">
      <c r="K91" s="71"/>
      <c r="L91" s="72"/>
      <c r="M91" s="10" t="e">
        <f aca="false">M90+1/48</f>
        <v>#VALUE!</v>
      </c>
      <c r="N91" s="0" t="e">
        <v>#VALUE!</v>
      </c>
      <c r="O91" s="0" t="n">
        <f aca="false">IFERROR(__xludf.dummyfunction("""COMPUTED_VALUE"""),0)</f>
        <v>0</v>
      </c>
      <c r="Q91" s="53" t="str">
        <v/>
      </c>
    </row>
    <row r="92" customFormat="false" ht="15.75" hidden="true" customHeight="false" outlineLevel="0" collapsed="false">
      <c r="K92" s="71"/>
      <c r="L92" s="72"/>
      <c r="M92" s="10" t="e">
        <f aca="false">M91+1/48</f>
        <v>#VALUE!</v>
      </c>
      <c r="N92" s="0" t="e">
        <v>#VALUE!</v>
      </c>
      <c r="O92" s="0" t="n">
        <f aca="false">IFERROR(__xludf.dummyfunction("""COMPUTED_VALUE"""),0)</f>
        <v>0</v>
      </c>
      <c r="Q92" s="53" t="str">
        <v/>
      </c>
    </row>
    <row r="93" customFormat="false" ht="15.75" hidden="true" customHeight="false" outlineLevel="0" collapsed="false">
      <c r="K93" s="71"/>
      <c r="L93" s="72"/>
      <c r="M93" s="10" t="e">
        <f aca="false">M92+1/48</f>
        <v>#VALUE!</v>
      </c>
      <c r="N93" s="0" t="e">
        <v>#VALUE!</v>
      </c>
      <c r="O93" s="0" t="n">
        <f aca="false">IFERROR(__xludf.dummyfunction("""COMPUTED_VALUE"""),0)</f>
        <v>0</v>
      </c>
      <c r="Q93" s="53" t="str">
        <v/>
      </c>
    </row>
    <row r="94" customFormat="false" ht="15.75" hidden="true" customHeight="false" outlineLevel="0" collapsed="false">
      <c r="K94" s="71"/>
      <c r="L94" s="72"/>
      <c r="M94" s="10" t="e">
        <f aca="false">M93+1/48</f>
        <v>#VALUE!</v>
      </c>
      <c r="N94" s="0" t="e">
        <v>#VALUE!</v>
      </c>
      <c r="O94" s="0" t="n">
        <f aca="false">IFERROR(__xludf.dummyfunction("""COMPUTED_VALUE"""),0)</f>
        <v>0</v>
      </c>
      <c r="Q94" s="53" t="str">
        <v/>
      </c>
    </row>
    <row r="95" customFormat="false" ht="15.75" hidden="true" customHeight="false" outlineLevel="0" collapsed="false">
      <c r="K95" s="71"/>
      <c r="L95" s="72"/>
      <c r="M95" s="10" t="e">
        <f aca="false">M94+1/48</f>
        <v>#VALUE!</v>
      </c>
      <c r="N95" s="0" t="e">
        <v>#VALUE!</v>
      </c>
      <c r="O95" s="0" t="n">
        <f aca="false">IFERROR(__xludf.dummyfunction("""COMPUTED_VALUE"""),0)</f>
        <v>0</v>
      </c>
      <c r="Q95" s="53" t="str">
        <v/>
      </c>
    </row>
    <row r="96" customFormat="false" ht="15.75" hidden="true" customHeight="false" outlineLevel="0" collapsed="false">
      <c r="K96" s="71"/>
      <c r="L96" s="72"/>
      <c r="M96" s="10" t="e">
        <f aca="false">M95+1/48</f>
        <v>#VALUE!</v>
      </c>
      <c r="N96" s="0" t="e">
        <v>#VALUE!</v>
      </c>
      <c r="O96" s="0" t="n">
        <f aca="false">IFERROR(__xludf.dummyfunction("""COMPUTED_VALUE"""),0)</f>
        <v>0</v>
      </c>
      <c r="Q96" s="53" t="str">
        <v/>
      </c>
    </row>
    <row r="97" customFormat="false" ht="15.75" hidden="true" customHeight="false" outlineLevel="0" collapsed="false">
      <c r="K97" s="71"/>
      <c r="L97" s="72"/>
      <c r="M97" s="10" t="e">
        <f aca="false">M96+1/48</f>
        <v>#VALUE!</v>
      </c>
      <c r="N97" s="0" t="e">
        <v>#VALUE!</v>
      </c>
      <c r="O97" s="0" t="n">
        <f aca="false">IFERROR(__xludf.dummyfunction("""COMPUTED_VALUE"""),0)</f>
        <v>0</v>
      </c>
      <c r="Q97" s="53" t="str">
        <v/>
      </c>
    </row>
    <row r="98" customFormat="false" ht="15.75" hidden="true" customHeight="false" outlineLevel="0" collapsed="false">
      <c r="K98" s="71"/>
      <c r="L98" s="72"/>
      <c r="M98" s="10" t="e">
        <f aca="false">M97+1/48</f>
        <v>#VALUE!</v>
      </c>
      <c r="N98" s="0" t="e">
        <v>#VALUE!</v>
      </c>
      <c r="O98" s="0" t="n">
        <f aca="false">IFERROR(__xludf.dummyfunction("""COMPUTED_VALUE"""),0)</f>
        <v>0</v>
      </c>
      <c r="Q98" s="53" t="str">
        <v/>
      </c>
    </row>
    <row r="99" customFormat="false" ht="15.75" hidden="true" customHeight="false" outlineLevel="0" collapsed="false">
      <c r="K99" s="71"/>
      <c r="L99" s="72"/>
      <c r="M99" s="10" t="e">
        <f aca="false">M98+1/48</f>
        <v>#VALUE!</v>
      </c>
      <c r="N99" s="0" t="e">
        <v>#VALUE!</v>
      </c>
      <c r="O99" s="0" t="n">
        <f aca="false">IFERROR(__xludf.dummyfunction("""COMPUTED_VALUE"""),0)</f>
        <v>0</v>
      </c>
      <c r="Q99" s="53" t="str">
        <v/>
      </c>
    </row>
    <row r="100" customFormat="false" ht="15.75" hidden="true" customHeight="false" outlineLevel="0" collapsed="false">
      <c r="K100" s="71"/>
      <c r="L100" s="72"/>
      <c r="M100" s="10" t="e">
        <f aca="false">M99+1/48</f>
        <v>#VALUE!</v>
      </c>
      <c r="N100" s="0" t="e">
        <v>#VALUE!</v>
      </c>
      <c r="O100" s="0" t="n">
        <f aca="false">IFERROR(__xludf.dummyfunction("""COMPUTED_VALUE"""),0)</f>
        <v>0</v>
      </c>
      <c r="Q100" s="53" t="str">
        <v/>
      </c>
    </row>
    <row r="101" customFormat="false" ht="15.75" hidden="true" customHeight="false" outlineLevel="0" collapsed="false">
      <c r="K101" s="71"/>
      <c r="L101" s="72"/>
      <c r="M101" s="10" t="e">
        <f aca="false">M100+1/48</f>
        <v>#VALUE!</v>
      </c>
      <c r="N101" s="0" t="e">
        <v>#VALUE!</v>
      </c>
      <c r="O101" s="0" t="n">
        <f aca="false">IFERROR(__xludf.dummyfunction("""COMPUTED_VALUE"""),0)</f>
        <v>0</v>
      </c>
      <c r="Q101" s="53" t="str">
        <v/>
      </c>
    </row>
    <row r="102" customFormat="false" ht="15.75" hidden="true" customHeight="false" outlineLevel="0" collapsed="false">
      <c r="K102" s="71"/>
      <c r="L102" s="72"/>
      <c r="M102" s="10" t="e">
        <f aca="false">M101+1/48</f>
        <v>#VALUE!</v>
      </c>
      <c r="N102" s="0" t="e">
        <v>#VALUE!</v>
      </c>
      <c r="O102" s="0" t="n">
        <f aca="false">IFERROR(__xludf.dummyfunction("""COMPUTED_VALUE"""),0)</f>
        <v>0</v>
      </c>
      <c r="Q102" s="53" t="str">
        <v/>
      </c>
    </row>
    <row r="103" customFormat="false" ht="15.75" hidden="true" customHeight="false" outlineLevel="0" collapsed="false">
      <c r="K103" s="71"/>
      <c r="L103" s="72"/>
      <c r="M103" s="10" t="e">
        <f aca="false">M102+1/48</f>
        <v>#VALUE!</v>
      </c>
      <c r="N103" s="0" t="e">
        <v>#VALUE!</v>
      </c>
      <c r="O103" s="0" t="n">
        <f aca="false">IFERROR(__xludf.dummyfunction("""COMPUTED_VALUE"""),0)</f>
        <v>0</v>
      </c>
      <c r="Q103" s="53" t="str">
        <v/>
      </c>
    </row>
    <row r="104" customFormat="false" ht="15.75" hidden="true" customHeight="false" outlineLevel="0" collapsed="false">
      <c r="K104" s="71"/>
      <c r="L104" s="72"/>
      <c r="M104" s="10" t="e">
        <f aca="false">M103+1/48</f>
        <v>#VALUE!</v>
      </c>
      <c r="N104" s="0" t="e">
        <v>#VALUE!</v>
      </c>
      <c r="O104" s="0" t="n">
        <f aca="false">IFERROR(__xludf.dummyfunction("""COMPUTED_VALUE"""),0)</f>
        <v>0</v>
      </c>
      <c r="Q104" s="53" t="str">
        <v/>
      </c>
    </row>
    <row r="105" customFormat="false" ht="15.75" hidden="true" customHeight="false" outlineLevel="0" collapsed="false">
      <c r="K105" s="71"/>
      <c r="L105" s="72"/>
      <c r="M105" s="10" t="e">
        <f aca="false">M104+1/48</f>
        <v>#VALUE!</v>
      </c>
      <c r="N105" s="0" t="e">
        <v>#VALUE!</v>
      </c>
      <c r="O105" s="0" t="n">
        <f aca="false">IFERROR(__xludf.dummyfunction("""COMPUTED_VALUE"""),0)</f>
        <v>0</v>
      </c>
      <c r="Q105" s="53" t="str">
        <v/>
      </c>
    </row>
    <row r="106" customFormat="false" ht="15.75" hidden="true" customHeight="false" outlineLevel="0" collapsed="false">
      <c r="K106" s="71"/>
      <c r="L106" s="72"/>
      <c r="M106" s="10" t="e">
        <f aca="false">M105+1/48</f>
        <v>#VALUE!</v>
      </c>
      <c r="N106" s="0" t="e">
        <v>#VALUE!</v>
      </c>
      <c r="O106" s="0" t="n">
        <f aca="false">IFERROR(__xludf.dummyfunction("""COMPUTED_VALUE"""),0)</f>
        <v>0</v>
      </c>
      <c r="Q106" s="53" t="str">
        <v/>
      </c>
    </row>
    <row r="107" customFormat="false" ht="15.75" hidden="true" customHeight="false" outlineLevel="0" collapsed="false">
      <c r="K107" s="71"/>
      <c r="L107" s="72"/>
      <c r="M107" s="10" t="e">
        <f aca="false">M106+1/48</f>
        <v>#VALUE!</v>
      </c>
      <c r="N107" s="0" t="e">
        <v>#VALUE!</v>
      </c>
      <c r="O107" s="0" t="n">
        <f aca="false">IFERROR(__xludf.dummyfunction("""COMPUTED_VALUE"""),0)</f>
        <v>0</v>
      </c>
      <c r="Q107" s="53" t="str">
        <v/>
      </c>
    </row>
    <row r="108" customFormat="false" ht="15.75" hidden="true" customHeight="false" outlineLevel="0" collapsed="false">
      <c r="K108" s="71"/>
      <c r="L108" s="72"/>
      <c r="M108" s="10" t="e">
        <f aca="false">M107+1/48</f>
        <v>#VALUE!</v>
      </c>
      <c r="N108" s="0" t="e">
        <v>#VALUE!</v>
      </c>
      <c r="O108" s="0" t="n">
        <f aca="false">IFERROR(__xludf.dummyfunction("""COMPUTED_VALUE"""),0)</f>
        <v>0</v>
      </c>
      <c r="Q108" s="53" t="str">
        <v/>
      </c>
    </row>
    <row r="109" customFormat="false" ht="15.75" hidden="true" customHeight="false" outlineLevel="0" collapsed="false">
      <c r="K109" s="71"/>
      <c r="L109" s="72"/>
      <c r="M109" s="10" t="e">
        <f aca="false">M108+1/48</f>
        <v>#VALUE!</v>
      </c>
      <c r="N109" s="0" t="e">
        <v>#VALUE!</v>
      </c>
      <c r="O109" s="0" t="n">
        <f aca="false">IFERROR(__xludf.dummyfunction("""COMPUTED_VALUE"""),0)</f>
        <v>0</v>
      </c>
      <c r="Q109" s="53" t="str">
        <v/>
      </c>
    </row>
    <row r="110" customFormat="false" ht="15.75" hidden="true" customHeight="false" outlineLevel="0" collapsed="false">
      <c r="K110" s="71"/>
      <c r="L110" s="72"/>
      <c r="M110" s="10" t="e">
        <f aca="false">M109+1/48</f>
        <v>#VALUE!</v>
      </c>
      <c r="N110" s="0" t="e">
        <v>#VALUE!</v>
      </c>
      <c r="O110" s="0" t="n">
        <f aca="false">IFERROR(__xludf.dummyfunction("""COMPUTED_VALUE"""),0)</f>
        <v>0</v>
      </c>
      <c r="Q110" s="53" t="str">
        <v/>
      </c>
    </row>
    <row r="111" customFormat="false" ht="15.75" hidden="true" customHeight="false" outlineLevel="0" collapsed="false">
      <c r="K111" s="71"/>
      <c r="L111" s="72"/>
      <c r="M111" s="10" t="e">
        <f aca="false">M110+1/48</f>
        <v>#VALUE!</v>
      </c>
      <c r="N111" s="0" t="e">
        <v>#VALUE!</v>
      </c>
      <c r="O111" s="0" t="n">
        <f aca="false">IFERROR(__xludf.dummyfunction("""COMPUTED_VALUE"""),0)</f>
        <v>0</v>
      </c>
      <c r="Q111" s="53" t="str">
        <v/>
      </c>
    </row>
    <row r="112" customFormat="false" ht="15.75" hidden="true" customHeight="false" outlineLevel="0" collapsed="false">
      <c r="K112" s="71"/>
      <c r="L112" s="72"/>
      <c r="M112" s="10" t="e">
        <f aca="false">M111+1/48</f>
        <v>#VALUE!</v>
      </c>
      <c r="N112" s="0" t="e">
        <v>#VALUE!</v>
      </c>
      <c r="O112" s="0" t="n">
        <f aca="false">IFERROR(__xludf.dummyfunction("""COMPUTED_VALUE"""),0)</f>
        <v>0</v>
      </c>
      <c r="Q112" s="53" t="str">
        <v/>
      </c>
    </row>
    <row r="113" customFormat="false" ht="15.75" hidden="true" customHeight="false" outlineLevel="0" collapsed="false">
      <c r="K113" s="71"/>
      <c r="L113" s="72"/>
      <c r="M113" s="10" t="e">
        <f aca="false">M112+1/48</f>
        <v>#VALUE!</v>
      </c>
      <c r="N113" s="0" t="e">
        <v>#VALUE!</v>
      </c>
      <c r="O113" s="0" t="n">
        <f aca="false">IFERROR(__xludf.dummyfunction("""COMPUTED_VALUE"""),0)</f>
        <v>0</v>
      </c>
      <c r="Q113" s="53" t="str">
        <v/>
      </c>
    </row>
    <row r="114" customFormat="false" ht="15.75" hidden="true" customHeight="false" outlineLevel="0" collapsed="false">
      <c r="K114" s="71"/>
      <c r="L114" s="72"/>
      <c r="M114" s="10" t="e">
        <f aca="false">M113+1/48</f>
        <v>#VALUE!</v>
      </c>
      <c r="N114" s="0" t="e">
        <v>#VALUE!</v>
      </c>
      <c r="O114" s="0" t="n">
        <f aca="false">IFERROR(__xludf.dummyfunction("""COMPUTED_VALUE"""),0)</f>
        <v>0</v>
      </c>
      <c r="Q114" s="53" t="str">
        <v/>
      </c>
    </row>
    <row r="115" customFormat="false" ht="15.75" hidden="true" customHeight="false" outlineLevel="0" collapsed="false">
      <c r="K115" s="71"/>
      <c r="L115" s="72"/>
      <c r="M115" s="10" t="e">
        <f aca="false">M114+1/48</f>
        <v>#VALUE!</v>
      </c>
      <c r="N115" s="0" t="e">
        <v>#VALUE!</v>
      </c>
      <c r="O115" s="0" t="n">
        <f aca="false">IFERROR(__xludf.dummyfunction("""COMPUTED_VALUE"""),0)</f>
        <v>0</v>
      </c>
      <c r="Q115" s="53" t="str">
        <v/>
      </c>
    </row>
    <row r="116" customFormat="false" ht="15.75" hidden="true" customHeight="false" outlineLevel="0" collapsed="false">
      <c r="K116" s="71"/>
      <c r="L116" s="72"/>
      <c r="M116" s="10" t="e">
        <f aca="false">M115+1/48</f>
        <v>#VALUE!</v>
      </c>
      <c r="N116" s="0" t="e">
        <v>#VALUE!</v>
      </c>
      <c r="O116" s="0" t="n">
        <f aca="false">IFERROR(__xludf.dummyfunction("""COMPUTED_VALUE"""),0)</f>
        <v>0</v>
      </c>
      <c r="Q116" s="53" t="str">
        <v/>
      </c>
    </row>
    <row r="117" customFormat="false" ht="15.75" hidden="true" customHeight="false" outlineLevel="0" collapsed="false">
      <c r="K117" s="71"/>
      <c r="L117" s="72"/>
      <c r="M117" s="10" t="e">
        <f aca="false">M116+1/48</f>
        <v>#VALUE!</v>
      </c>
      <c r="N117" s="0" t="e">
        <v>#VALUE!</v>
      </c>
      <c r="O117" s="0" t="n">
        <f aca="false">IFERROR(__xludf.dummyfunction("""COMPUTED_VALUE"""),0)</f>
        <v>0</v>
      </c>
      <c r="Q117" s="53" t="str">
        <v/>
      </c>
    </row>
    <row r="118" customFormat="false" ht="15.75" hidden="true" customHeight="false" outlineLevel="0" collapsed="false">
      <c r="K118" s="71"/>
      <c r="L118" s="72"/>
      <c r="M118" s="10" t="e">
        <f aca="false">M117+1/48</f>
        <v>#VALUE!</v>
      </c>
      <c r="N118" s="0" t="e">
        <v>#VALUE!</v>
      </c>
      <c r="O118" s="0" t="n">
        <f aca="false">IFERROR(__xludf.dummyfunction("""COMPUTED_VALUE"""),0)</f>
        <v>0</v>
      </c>
      <c r="Q118" s="53" t="str">
        <v/>
      </c>
    </row>
    <row r="119" customFormat="false" ht="15.75" hidden="true" customHeight="false" outlineLevel="0" collapsed="false">
      <c r="K119" s="71"/>
      <c r="L119" s="72"/>
      <c r="M119" s="10" t="e">
        <f aca="false">M118+1/48</f>
        <v>#VALUE!</v>
      </c>
      <c r="N119" s="0" t="e">
        <v>#VALUE!</v>
      </c>
      <c r="O119" s="0" t="n">
        <f aca="false">IFERROR(__xludf.dummyfunction("""COMPUTED_VALUE"""),0)</f>
        <v>0</v>
      </c>
      <c r="Q119" s="53" t="str">
        <v/>
      </c>
    </row>
    <row r="120" customFormat="false" ht="15.75" hidden="true" customHeight="false" outlineLevel="0" collapsed="false">
      <c r="K120" s="71"/>
      <c r="L120" s="72"/>
      <c r="M120" s="10" t="e">
        <f aca="false">M119+1/48</f>
        <v>#VALUE!</v>
      </c>
      <c r="N120" s="0" t="e">
        <v>#VALUE!</v>
      </c>
      <c r="O120" s="0" t="n">
        <f aca="false">IFERROR(__xludf.dummyfunction("""COMPUTED_VALUE"""),0)</f>
        <v>0</v>
      </c>
      <c r="Q120" s="53" t="str">
        <v/>
      </c>
    </row>
    <row r="121" customFormat="false" ht="15.75" hidden="true" customHeight="false" outlineLevel="0" collapsed="false">
      <c r="K121" s="71"/>
      <c r="L121" s="72"/>
      <c r="M121" s="10" t="e">
        <f aca="false">M120+1/48</f>
        <v>#VALUE!</v>
      </c>
      <c r="N121" s="0" t="e">
        <v>#VALUE!</v>
      </c>
      <c r="O121" s="0" t="n">
        <f aca="false">IFERROR(__xludf.dummyfunction("""COMPUTED_VALUE"""),0)</f>
        <v>0</v>
      </c>
      <c r="Q121" s="53" t="str">
        <v/>
      </c>
    </row>
    <row r="122" customFormat="false" ht="15.75" hidden="true" customHeight="false" outlineLevel="0" collapsed="false">
      <c r="K122" s="71"/>
      <c r="L122" s="72"/>
      <c r="M122" s="10" t="e">
        <f aca="false">M121+1/48</f>
        <v>#VALUE!</v>
      </c>
      <c r="N122" s="0" t="e">
        <v>#VALUE!</v>
      </c>
      <c r="O122" s="0" t="n">
        <f aca="false">IFERROR(__xludf.dummyfunction("""COMPUTED_VALUE"""),0)</f>
        <v>0</v>
      </c>
      <c r="Q122" s="53" t="str">
        <v/>
      </c>
    </row>
    <row r="123" customFormat="false" ht="15.75" hidden="true" customHeight="false" outlineLevel="0" collapsed="false">
      <c r="K123" s="71"/>
      <c r="L123" s="72"/>
      <c r="M123" s="10" t="e">
        <f aca="false">M122+1/48</f>
        <v>#VALUE!</v>
      </c>
      <c r="N123" s="0" t="e">
        <v>#VALUE!</v>
      </c>
      <c r="O123" s="0" t="n">
        <f aca="false">IFERROR(__xludf.dummyfunction("""COMPUTED_VALUE"""),0)</f>
        <v>0</v>
      </c>
      <c r="Q123" s="53" t="str">
        <v/>
      </c>
    </row>
    <row r="124" customFormat="false" ht="15.75" hidden="true" customHeight="false" outlineLevel="0" collapsed="false">
      <c r="K124" s="71"/>
      <c r="L124" s="72"/>
      <c r="M124" s="10" t="e">
        <f aca="false">M123+1/48</f>
        <v>#VALUE!</v>
      </c>
      <c r="N124" s="0" t="e">
        <v>#VALUE!</v>
      </c>
      <c r="O124" s="0" t="n">
        <f aca="false">IFERROR(__xludf.dummyfunction("""COMPUTED_VALUE"""),0)</f>
        <v>0</v>
      </c>
      <c r="Q124" s="53" t="str">
        <v/>
      </c>
    </row>
    <row r="125" customFormat="false" ht="15.75" hidden="true" customHeight="false" outlineLevel="0" collapsed="false">
      <c r="K125" s="71"/>
      <c r="L125" s="72"/>
      <c r="M125" s="10" t="e">
        <f aca="false">M124+1/48</f>
        <v>#VALUE!</v>
      </c>
      <c r="N125" s="0" t="e">
        <v>#VALUE!</v>
      </c>
      <c r="O125" s="0" t="n">
        <f aca="false">IFERROR(__xludf.dummyfunction("""COMPUTED_VALUE"""),0)</f>
        <v>0</v>
      </c>
      <c r="Q125" s="53" t="str">
        <v/>
      </c>
    </row>
    <row r="126" customFormat="false" ht="15.75" hidden="true" customHeight="false" outlineLevel="0" collapsed="false">
      <c r="K126" s="71"/>
      <c r="L126" s="72"/>
      <c r="M126" s="10" t="e">
        <f aca="false">M125+1/48</f>
        <v>#VALUE!</v>
      </c>
      <c r="N126" s="0" t="e">
        <v>#VALUE!</v>
      </c>
      <c r="O126" s="0" t="n">
        <f aca="false">IFERROR(__xludf.dummyfunction("""COMPUTED_VALUE"""),0)</f>
        <v>0</v>
      </c>
      <c r="Q126" s="53" t="str">
        <v/>
      </c>
    </row>
    <row r="127" customFormat="false" ht="15.75" hidden="true" customHeight="false" outlineLevel="0" collapsed="false">
      <c r="K127" s="71"/>
      <c r="L127" s="72"/>
      <c r="M127" s="10" t="e">
        <f aca="false">M126+1/48</f>
        <v>#VALUE!</v>
      </c>
      <c r="N127" s="0" t="e">
        <v>#VALUE!</v>
      </c>
      <c r="O127" s="0" t="n">
        <f aca="false">IFERROR(__xludf.dummyfunction("""COMPUTED_VALUE"""),0)</f>
        <v>0</v>
      </c>
      <c r="Q127" s="53" t="str">
        <v/>
      </c>
    </row>
    <row r="128" customFormat="false" ht="15.75" hidden="true" customHeight="false" outlineLevel="0" collapsed="false">
      <c r="K128" s="71"/>
      <c r="L128" s="72"/>
      <c r="M128" s="10" t="e">
        <f aca="false">M127+1/48</f>
        <v>#VALUE!</v>
      </c>
      <c r="N128" s="0" t="e">
        <v>#VALUE!</v>
      </c>
      <c r="O128" s="0" t="n">
        <f aca="false">IFERROR(__xludf.dummyfunction("""COMPUTED_VALUE"""),0)</f>
        <v>0</v>
      </c>
      <c r="Q128" s="53" t="str">
        <v/>
      </c>
    </row>
    <row r="129" customFormat="false" ht="15.75" hidden="true" customHeight="false" outlineLevel="0" collapsed="false">
      <c r="K129" s="71"/>
      <c r="L129" s="72"/>
      <c r="M129" s="10" t="e">
        <f aca="false">M128+1/48</f>
        <v>#VALUE!</v>
      </c>
      <c r="N129" s="0" t="e">
        <v>#VALUE!</v>
      </c>
      <c r="O129" s="0" t="n">
        <f aca="false">IFERROR(__xludf.dummyfunction("""COMPUTED_VALUE"""),0)</f>
        <v>0</v>
      </c>
      <c r="Q129" s="53" t="str">
        <v/>
      </c>
    </row>
    <row r="130" customFormat="false" ht="15.75" hidden="true" customHeight="false" outlineLevel="0" collapsed="false">
      <c r="K130" s="71"/>
      <c r="L130" s="72"/>
      <c r="M130" s="10" t="e">
        <f aca="false">M129+1/48</f>
        <v>#VALUE!</v>
      </c>
      <c r="N130" s="0" t="e">
        <v>#VALUE!</v>
      </c>
      <c r="O130" s="0" t="n">
        <f aca="false">IFERROR(__xludf.dummyfunction("""COMPUTED_VALUE"""),0)</f>
        <v>0</v>
      </c>
      <c r="Q130" s="53" t="str">
        <v/>
      </c>
    </row>
    <row r="131" customFormat="false" ht="15.75" hidden="true" customHeight="false" outlineLevel="0" collapsed="false">
      <c r="K131" s="71"/>
      <c r="L131" s="72"/>
      <c r="M131" s="10" t="e">
        <f aca="false">M130+1/48</f>
        <v>#VALUE!</v>
      </c>
      <c r="N131" s="0" t="e">
        <v>#VALUE!</v>
      </c>
      <c r="O131" s="0" t="n">
        <f aca="false">IFERROR(__xludf.dummyfunction("""COMPUTED_VALUE"""),0)</f>
        <v>0</v>
      </c>
      <c r="Q131" s="53" t="str">
        <v/>
      </c>
    </row>
    <row r="132" customFormat="false" ht="15.75" hidden="true" customHeight="false" outlineLevel="0" collapsed="false">
      <c r="K132" s="71"/>
      <c r="L132" s="72"/>
      <c r="M132" s="10" t="e">
        <f aca="false">M131+1/48</f>
        <v>#VALUE!</v>
      </c>
      <c r="N132" s="0" t="e">
        <v>#VALUE!</v>
      </c>
      <c r="O132" s="0" t="n">
        <f aca="false">IFERROR(__xludf.dummyfunction("""COMPUTED_VALUE"""),0)</f>
        <v>0</v>
      </c>
      <c r="Q132" s="53" t="str">
        <v/>
      </c>
    </row>
    <row r="133" customFormat="false" ht="15.75" hidden="true" customHeight="false" outlineLevel="0" collapsed="false">
      <c r="K133" s="71"/>
      <c r="L133" s="72"/>
      <c r="M133" s="10" t="e">
        <f aca="false">M132+1/48</f>
        <v>#VALUE!</v>
      </c>
      <c r="N133" s="0" t="e">
        <v>#VALUE!</v>
      </c>
      <c r="O133" s="0" t="n">
        <f aca="false">IFERROR(__xludf.dummyfunction("""COMPUTED_VALUE"""),0)</f>
        <v>0</v>
      </c>
      <c r="Q133" s="53" t="str">
        <v/>
      </c>
    </row>
    <row r="134" customFormat="false" ht="15.75" hidden="true" customHeight="false" outlineLevel="0" collapsed="false">
      <c r="K134" s="71"/>
      <c r="L134" s="72"/>
      <c r="M134" s="10" t="e">
        <f aca="false">M133+1/48</f>
        <v>#VALUE!</v>
      </c>
      <c r="N134" s="0" t="e">
        <v>#VALUE!</v>
      </c>
      <c r="O134" s="0" t="n">
        <f aca="false">IFERROR(__xludf.dummyfunction("""COMPUTED_VALUE"""),0)</f>
        <v>0</v>
      </c>
      <c r="Q134" s="53" t="str">
        <v/>
      </c>
    </row>
    <row r="135" customFormat="false" ht="15.75" hidden="true" customHeight="false" outlineLevel="0" collapsed="false">
      <c r="K135" s="71"/>
      <c r="L135" s="72"/>
      <c r="M135" s="10" t="e">
        <f aca="false">M134+1/48</f>
        <v>#VALUE!</v>
      </c>
      <c r="N135" s="0" t="e">
        <v>#VALUE!</v>
      </c>
      <c r="O135" s="0" t="n">
        <f aca="false">IFERROR(__xludf.dummyfunction("""COMPUTED_VALUE"""),0)</f>
        <v>0</v>
      </c>
      <c r="Q135" s="53" t="str">
        <v/>
      </c>
    </row>
    <row r="136" customFormat="false" ht="15.75" hidden="true" customHeight="false" outlineLevel="0" collapsed="false">
      <c r="K136" s="71"/>
      <c r="L136" s="72"/>
      <c r="M136" s="10" t="e">
        <f aca="false">M135+1/48</f>
        <v>#VALUE!</v>
      </c>
      <c r="N136" s="0" t="e">
        <v>#VALUE!</v>
      </c>
      <c r="O136" s="0" t="n">
        <f aca="false">IFERROR(__xludf.dummyfunction("""COMPUTED_VALUE"""),0)</f>
        <v>0</v>
      </c>
      <c r="Q136" s="53" t="str">
        <v/>
      </c>
    </row>
    <row r="137" customFormat="false" ht="15.75" hidden="true" customHeight="false" outlineLevel="0" collapsed="false">
      <c r="K137" s="71"/>
      <c r="L137" s="72"/>
      <c r="M137" s="10" t="e">
        <f aca="false">M136+1/48</f>
        <v>#VALUE!</v>
      </c>
      <c r="N137" s="0" t="e">
        <v>#VALUE!</v>
      </c>
      <c r="O137" s="0" t="n">
        <f aca="false">IFERROR(__xludf.dummyfunction("""COMPUTED_VALUE"""),0)</f>
        <v>0</v>
      </c>
      <c r="Q137" s="53" t="str">
        <v/>
      </c>
    </row>
    <row r="138" customFormat="false" ht="15.75" hidden="true" customHeight="false" outlineLevel="0" collapsed="false">
      <c r="K138" s="71"/>
      <c r="L138" s="72"/>
      <c r="M138" s="10" t="e">
        <f aca="false">M137+1/48</f>
        <v>#VALUE!</v>
      </c>
      <c r="N138" s="0" t="e">
        <v>#VALUE!</v>
      </c>
      <c r="O138" s="0" t="n">
        <f aca="false">IFERROR(__xludf.dummyfunction("""COMPUTED_VALUE"""),0)</f>
        <v>0</v>
      </c>
      <c r="Q138" s="53" t="str">
        <v/>
      </c>
    </row>
    <row r="139" customFormat="false" ht="15.75" hidden="true" customHeight="false" outlineLevel="0" collapsed="false">
      <c r="K139" s="71"/>
      <c r="L139" s="72"/>
      <c r="M139" s="10" t="e">
        <f aca="false">M138+1/48</f>
        <v>#VALUE!</v>
      </c>
      <c r="N139" s="0" t="e">
        <v>#VALUE!</v>
      </c>
      <c r="O139" s="0" t="n">
        <f aca="false">IFERROR(__xludf.dummyfunction("""COMPUTED_VALUE"""),0)</f>
        <v>0</v>
      </c>
      <c r="Q139" s="53" t="str">
        <v/>
      </c>
    </row>
    <row r="140" customFormat="false" ht="15.75" hidden="true" customHeight="false" outlineLevel="0" collapsed="false">
      <c r="K140" s="71"/>
      <c r="L140" s="72"/>
      <c r="M140" s="10" t="e">
        <f aca="false">M139+1/48</f>
        <v>#VALUE!</v>
      </c>
      <c r="N140" s="0" t="e">
        <v>#VALUE!</v>
      </c>
      <c r="O140" s="0" t="n">
        <f aca="false">IFERROR(__xludf.dummyfunction("""COMPUTED_VALUE"""),0)</f>
        <v>0</v>
      </c>
      <c r="Q140" s="53" t="str">
        <v/>
      </c>
    </row>
    <row r="141" customFormat="false" ht="15.75" hidden="true" customHeight="false" outlineLevel="0" collapsed="false">
      <c r="K141" s="71"/>
      <c r="L141" s="72"/>
      <c r="M141" s="10" t="e">
        <f aca="false">M140+1/48</f>
        <v>#VALUE!</v>
      </c>
      <c r="N141" s="0" t="e">
        <v>#VALUE!</v>
      </c>
      <c r="O141" s="0" t="n">
        <f aca="false">IFERROR(__xludf.dummyfunction("""COMPUTED_VALUE"""),0)</f>
        <v>0</v>
      </c>
      <c r="Q141" s="53" t="str">
        <v/>
      </c>
    </row>
    <row r="142" customFormat="false" ht="15.75" hidden="true" customHeight="false" outlineLevel="0" collapsed="false">
      <c r="K142" s="71"/>
      <c r="L142" s="72"/>
      <c r="M142" s="10" t="e">
        <f aca="false">M141+1/48</f>
        <v>#VALUE!</v>
      </c>
      <c r="N142" s="0" t="e">
        <v>#VALUE!</v>
      </c>
      <c r="O142" s="0" t="n">
        <f aca="false">IFERROR(__xludf.dummyfunction("""COMPUTED_VALUE"""),0)</f>
        <v>0</v>
      </c>
      <c r="Q142" s="53" t="str">
        <v/>
      </c>
    </row>
    <row r="143" customFormat="false" ht="15.75" hidden="true" customHeight="false" outlineLevel="0" collapsed="false">
      <c r="K143" s="71"/>
      <c r="L143" s="72"/>
      <c r="M143" s="10" t="e">
        <f aca="false">M142+1/48</f>
        <v>#VALUE!</v>
      </c>
      <c r="N143" s="0" t="e">
        <v>#VALUE!</v>
      </c>
      <c r="O143" s="0" t="n">
        <f aca="false">IFERROR(__xludf.dummyfunction("""COMPUTED_VALUE"""),0)</f>
        <v>0</v>
      </c>
      <c r="Q143" s="53" t="str">
        <v/>
      </c>
    </row>
    <row r="144" customFormat="false" ht="15.75" hidden="true" customHeight="false" outlineLevel="0" collapsed="false">
      <c r="K144" s="71"/>
      <c r="L144" s="72"/>
      <c r="M144" s="10" t="e">
        <f aca="false">M143+1/48</f>
        <v>#VALUE!</v>
      </c>
      <c r="N144" s="0" t="e">
        <v>#VALUE!</v>
      </c>
      <c r="O144" s="0" t="n">
        <f aca="false">IFERROR(__xludf.dummyfunction("""COMPUTED_VALUE"""),0)</f>
        <v>0</v>
      </c>
      <c r="Q144" s="53" t="str">
        <v/>
      </c>
    </row>
    <row r="145" customFormat="false" ht="15.75" hidden="true" customHeight="false" outlineLevel="0" collapsed="false">
      <c r="K145" s="71"/>
      <c r="L145" s="72"/>
      <c r="M145" s="10" t="e">
        <f aca="false">M144+1/48</f>
        <v>#VALUE!</v>
      </c>
      <c r="N145" s="0" t="e">
        <v>#VALUE!</v>
      </c>
      <c r="O145" s="0" t="n">
        <f aca="false">IFERROR(__xludf.dummyfunction("""COMPUTED_VALUE"""),0)</f>
        <v>0</v>
      </c>
      <c r="Q145" s="53" t="str">
        <v/>
      </c>
    </row>
    <row r="146" customFormat="false" ht="15.75" hidden="true" customHeight="false" outlineLevel="0" collapsed="false">
      <c r="K146" s="71"/>
      <c r="L146" s="72"/>
      <c r="M146" s="10" t="e">
        <f aca="false">M145+1/48</f>
        <v>#VALUE!</v>
      </c>
      <c r="N146" s="0" t="e">
        <v>#VALUE!</v>
      </c>
      <c r="O146" s="0" t="n">
        <f aca="false">IFERROR(__xludf.dummyfunction("""COMPUTED_VALUE"""),0)</f>
        <v>0</v>
      </c>
      <c r="Q146" s="53" t="str">
        <v/>
      </c>
    </row>
    <row r="147" customFormat="false" ht="15.75" hidden="true" customHeight="false" outlineLevel="0" collapsed="false">
      <c r="K147" s="71"/>
      <c r="L147" s="72"/>
      <c r="M147" s="10" t="e">
        <f aca="false">M146+1/48</f>
        <v>#VALUE!</v>
      </c>
      <c r="N147" s="0" t="e">
        <v>#VALUE!</v>
      </c>
      <c r="O147" s="0" t="n">
        <f aca="false">IFERROR(__xludf.dummyfunction("""COMPUTED_VALUE"""),0)</f>
        <v>0</v>
      </c>
      <c r="Q147" s="53" t="str">
        <v/>
      </c>
    </row>
    <row r="148" customFormat="false" ht="15.75" hidden="true" customHeight="false" outlineLevel="0" collapsed="false">
      <c r="K148" s="71"/>
      <c r="L148" s="72"/>
      <c r="M148" s="10" t="e">
        <f aca="false">M147+1/48</f>
        <v>#VALUE!</v>
      </c>
      <c r="N148" s="0" t="e">
        <v>#VALUE!</v>
      </c>
      <c r="O148" s="0" t="n">
        <f aca="false">IFERROR(__xludf.dummyfunction("""COMPUTED_VALUE"""),0)</f>
        <v>0</v>
      </c>
      <c r="Q148" s="53" t="str">
        <v/>
      </c>
    </row>
    <row r="149" customFormat="false" ht="15.75" hidden="true" customHeight="false" outlineLevel="0" collapsed="false">
      <c r="K149" s="71"/>
      <c r="L149" s="72"/>
      <c r="M149" s="52"/>
      <c r="N149" s="0" t="e">
        <v>#VALUE!</v>
      </c>
      <c r="O149" s="0" t="n">
        <f aca="false">IFERROR(__xludf.dummyfunction("""COMPUTED_VALUE"""),264)</f>
        <v>264</v>
      </c>
      <c r="Q149" s="53" t="str">
        <v/>
      </c>
    </row>
    <row r="150" customFormat="false" ht="15.75" hidden="true" customHeight="false" outlineLevel="0" collapsed="false">
      <c r="K150" s="71"/>
      <c r="L150" s="72"/>
      <c r="M150" s="52"/>
      <c r="Q150" s="53" t="str">
        <v/>
      </c>
    </row>
    <row r="151" customFormat="false" ht="15.75" hidden="true" customHeight="false" outlineLevel="0" collapsed="false">
      <c r="K151" s="78"/>
      <c r="M151" s="52"/>
      <c r="Q151" s="53" t="str">
        <v/>
      </c>
    </row>
    <row r="152" customFormat="false" ht="15.75" hidden="true" customHeight="false" outlineLevel="0" collapsed="false">
      <c r="K152" s="78"/>
      <c r="M152" s="52"/>
      <c r="Q152" s="53" t="str">
        <v/>
      </c>
    </row>
    <row r="153" customFormat="false" ht="15.75" hidden="true" customHeight="false" outlineLevel="0" collapsed="false">
      <c r="K153" s="78"/>
      <c r="M153" s="52"/>
      <c r="Q153" s="53" t="str">
        <v/>
      </c>
    </row>
    <row r="154" customFormat="false" ht="15.75" hidden="true" customHeight="false" outlineLevel="0" collapsed="false">
      <c r="K154" s="78"/>
      <c r="M154" s="52"/>
      <c r="Q154" s="53" t="str">
        <v/>
      </c>
    </row>
    <row r="155" customFormat="false" ht="15.75" hidden="true" customHeight="false" outlineLevel="0" collapsed="false">
      <c r="K155" s="78"/>
      <c r="M155" s="52"/>
      <c r="Q155" s="53" t="str">
        <v/>
      </c>
    </row>
    <row r="156" customFormat="false" ht="15.75" hidden="true" customHeight="false" outlineLevel="0" collapsed="false">
      <c r="K156" s="78"/>
      <c r="M156" s="52"/>
      <c r="Q156" s="53" t="str">
        <v/>
      </c>
    </row>
    <row r="157" customFormat="false" ht="15.75" hidden="true" customHeight="false" outlineLevel="0" collapsed="false">
      <c r="K157" s="78"/>
      <c r="M157" s="52"/>
      <c r="Q157" s="53" t="str">
        <v/>
      </c>
    </row>
    <row r="158" customFormat="false" ht="15.75" hidden="true" customHeight="false" outlineLevel="0" collapsed="false">
      <c r="K158" s="78"/>
      <c r="M158" s="52"/>
      <c r="Q158" s="53" t="str">
        <v/>
      </c>
    </row>
    <row r="159" customFormat="false" ht="15.75" hidden="true" customHeight="false" outlineLevel="0" collapsed="false">
      <c r="K159" s="78"/>
      <c r="M159" s="52"/>
      <c r="Q159" s="53" t="str">
        <v/>
      </c>
    </row>
    <row r="160" customFormat="false" ht="15.75" hidden="true" customHeight="false" outlineLevel="0" collapsed="false">
      <c r="K160" s="78"/>
      <c r="M160" s="52"/>
      <c r="Q160" s="53" t="str">
        <v/>
      </c>
    </row>
    <row r="161" customFormat="false" ht="15.75" hidden="true" customHeight="false" outlineLevel="0" collapsed="false">
      <c r="K161" s="78"/>
      <c r="M161" s="52"/>
      <c r="Q161" s="53" t="str">
        <v/>
      </c>
    </row>
    <row r="162" customFormat="false" ht="15.75" hidden="true" customHeight="false" outlineLevel="0" collapsed="false">
      <c r="K162" s="78"/>
      <c r="M162" s="52"/>
      <c r="Q162" s="53" t="str">
        <v/>
      </c>
    </row>
    <row r="163" customFormat="false" ht="15.75" hidden="true" customHeight="false" outlineLevel="0" collapsed="false">
      <c r="K163" s="78"/>
      <c r="M163" s="52"/>
      <c r="Q163" s="53" t="str">
        <v/>
      </c>
    </row>
    <row r="164" customFormat="false" ht="15.75" hidden="true" customHeight="false" outlineLevel="0" collapsed="false">
      <c r="K164" s="78"/>
      <c r="M164" s="52"/>
      <c r="Q164" s="53" t="str">
        <v/>
      </c>
    </row>
    <row r="165" customFormat="false" ht="15.75" hidden="true" customHeight="false" outlineLevel="0" collapsed="false">
      <c r="K165" s="78"/>
      <c r="M165" s="52"/>
      <c r="Q165" s="53" t="str">
        <v/>
      </c>
    </row>
    <row r="166" customFormat="false" ht="15.75" hidden="true" customHeight="false" outlineLevel="0" collapsed="false">
      <c r="K166" s="78"/>
      <c r="M166" s="52"/>
      <c r="Q166" s="53" t="str">
        <v/>
      </c>
    </row>
    <row r="167" customFormat="false" ht="15.75" hidden="true" customHeight="false" outlineLevel="0" collapsed="false">
      <c r="K167" s="78"/>
      <c r="M167" s="52"/>
      <c r="Q167" s="53" t="str">
        <v/>
      </c>
    </row>
    <row r="168" customFormat="false" ht="15.75" hidden="true" customHeight="false" outlineLevel="0" collapsed="false">
      <c r="K168" s="78"/>
      <c r="M168" s="52"/>
      <c r="Q168" s="53" t="str">
        <v/>
      </c>
    </row>
    <row r="169" customFormat="false" ht="15.75" hidden="true" customHeight="false" outlineLevel="0" collapsed="false">
      <c r="K169" s="78"/>
      <c r="M169" s="52"/>
      <c r="Q169" s="53" t="str">
        <v/>
      </c>
    </row>
    <row r="170" customFormat="false" ht="15.75" hidden="true" customHeight="false" outlineLevel="0" collapsed="false">
      <c r="K170" s="78"/>
      <c r="M170" s="52"/>
      <c r="Q170" s="53" t="str">
        <v/>
      </c>
    </row>
    <row r="171" customFormat="false" ht="15.75" hidden="true" customHeight="false" outlineLevel="0" collapsed="false">
      <c r="K171" s="78"/>
      <c r="M171" s="52"/>
      <c r="Q171" s="53" t="str">
        <v/>
      </c>
    </row>
    <row r="172" customFormat="false" ht="15.75" hidden="true" customHeight="false" outlineLevel="0" collapsed="false">
      <c r="K172" s="78"/>
      <c r="M172" s="52"/>
      <c r="Q172" s="53" t="str">
        <v/>
      </c>
    </row>
    <row r="173" customFormat="false" ht="15.75" hidden="true" customHeight="false" outlineLevel="0" collapsed="false">
      <c r="K173" s="78"/>
      <c r="M173" s="52"/>
      <c r="Q173" s="53" t="str">
        <v/>
      </c>
    </row>
    <row r="174" customFormat="false" ht="15.75" hidden="true" customHeight="false" outlineLevel="0" collapsed="false">
      <c r="K174" s="78"/>
      <c r="M174" s="52"/>
      <c r="Q174" s="53" t="str">
        <v/>
      </c>
    </row>
    <row r="175" customFormat="false" ht="15.75" hidden="true" customHeight="false" outlineLevel="0" collapsed="false">
      <c r="K175" s="78"/>
      <c r="M175" s="52"/>
      <c r="Q175" s="53" t="str">
        <v/>
      </c>
    </row>
    <row r="176" customFormat="false" ht="15.75" hidden="true" customHeight="false" outlineLevel="0" collapsed="false">
      <c r="K176" s="78"/>
      <c r="M176" s="52"/>
      <c r="Q176" s="53" t="str">
        <v/>
      </c>
    </row>
    <row r="177" customFormat="false" ht="15.75" hidden="true" customHeight="false" outlineLevel="0" collapsed="false">
      <c r="K177" s="78"/>
      <c r="M177" s="52"/>
      <c r="Q177" s="53" t="str">
        <v/>
      </c>
    </row>
    <row r="178" customFormat="false" ht="15.75" hidden="true" customHeight="false" outlineLevel="0" collapsed="false">
      <c r="K178" s="78"/>
      <c r="M178" s="52"/>
      <c r="Q178" s="53" t="str">
        <v/>
      </c>
    </row>
    <row r="179" customFormat="false" ht="15.75" hidden="true" customHeight="false" outlineLevel="0" collapsed="false">
      <c r="K179" s="78"/>
      <c r="M179" s="52"/>
      <c r="Q179" s="53" t="str">
        <v/>
      </c>
    </row>
    <row r="180" customFormat="false" ht="15.75" hidden="true" customHeight="false" outlineLevel="0" collapsed="false">
      <c r="K180" s="78"/>
      <c r="M180" s="52"/>
      <c r="Q180" s="53" t="str">
        <v/>
      </c>
    </row>
    <row r="181" customFormat="false" ht="15.75" hidden="true" customHeight="false" outlineLevel="0" collapsed="false">
      <c r="K181" s="78"/>
      <c r="M181" s="52"/>
      <c r="Q181" s="53" t="str">
        <v/>
      </c>
    </row>
    <row r="182" customFormat="false" ht="15.75" hidden="true" customHeight="false" outlineLevel="0" collapsed="false">
      <c r="K182" s="78"/>
      <c r="M182" s="52"/>
      <c r="Q182" s="53" t="str">
        <v/>
      </c>
    </row>
    <row r="183" customFormat="false" ht="15.75" hidden="true" customHeight="false" outlineLevel="0" collapsed="false">
      <c r="K183" s="78"/>
      <c r="M183" s="52"/>
      <c r="Q183" s="53" t="str">
        <v/>
      </c>
    </row>
    <row r="184" customFormat="false" ht="15.75" hidden="true" customHeight="false" outlineLevel="0" collapsed="false">
      <c r="K184" s="78"/>
      <c r="M184" s="52"/>
      <c r="Q184" s="53" t="str">
        <v/>
      </c>
    </row>
    <row r="185" customFormat="false" ht="15.75" hidden="true" customHeight="false" outlineLevel="0" collapsed="false">
      <c r="K185" s="78"/>
      <c r="M185" s="52"/>
      <c r="Q185" s="53" t="str">
        <v/>
      </c>
    </row>
    <row r="186" customFormat="false" ht="15.75" hidden="true" customHeight="false" outlineLevel="0" collapsed="false">
      <c r="K186" s="78"/>
      <c r="M186" s="52"/>
      <c r="Q186" s="53" t="str">
        <v/>
      </c>
    </row>
    <row r="187" customFormat="false" ht="15.75" hidden="true" customHeight="false" outlineLevel="0" collapsed="false">
      <c r="K187" s="78"/>
      <c r="M187" s="52"/>
      <c r="Q187" s="53" t="str">
        <v/>
      </c>
    </row>
    <row r="188" customFormat="false" ht="15.75" hidden="true" customHeight="false" outlineLevel="0" collapsed="false">
      <c r="K188" s="78"/>
      <c r="M188" s="52"/>
      <c r="Q188" s="53" t="str">
        <v/>
      </c>
    </row>
    <row r="189" customFormat="false" ht="15.75" hidden="true" customHeight="false" outlineLevel="0" collapsed="false">
      <c r="K189" s="78"/>
      <c r="M189" s="52"/>
      <c r="Q189" s="53" t="str">
        <v/>
      </c>
    </row>
    <row r="190" customFormat="false" ht="15.75" hidden="true" customHeight="false" outlineLevel="0" collapsed="false">
      <c r="K190" s="78"/>
      <c r="M190" s="52"/>
      <c r="Q190" s="53" t="str">
        <v/>
      </c>
    </row>
    <row r="191" customFormat="false" ht="15.75" hidden="true" customHeight="false" outlineLevel="0" collapsed="false">
      <c r="K191" s="78"/>
      <c r="M191" s="52"/>
      <c r="Q191" s="53" t="str">
        <v/>
      </c>
    </row>
    <row r="192" customFormat="false" ht="15.75" hidden="true" customHeight="false" outlineLevel="0" collapsed="false">
      <c r="K192" s="78"/>
      <c r="M192" s="52"/>
      <c r="Q192" s="53" t="str">
        <v/>
      </c>
    </row>
    <row r="193" customFormat="false" ht="15.75" hidden="true" customHeight="false" outlineLevel="0" collapsed="false">
      <c r="K193" s="78"/>
      <c r="M193" s="52"/>
      <c r="Q193" s="53" t="str">
        <v/>
      </c>
    </row>
    <row r="194" customFormat="false" ht="15.75" hidden="true" customHeight="false" outlineLevel="0" collapsed="false">
      <c r="K194" s="78"/>
      <c r="M194" s="52"/>
      <c r="Q194" s="53" t="str">
        <v/>
      </c>
    </row>
    <row r="195" customFormat="false" ht="15.75" hidden="true" customHeight="false" outlineLevel="0" collapsed="false">
      <c r="K195" s="78"/>
      <c r="M195" s="52"/>
      <c r="Q195" s="53" t="str">
        <v/>
      </c>
    </row>
    <row r="196" customFormat="false" ht="15.75" hidden="true" customHeight="false" outlineLevel="0" collapsed="false">
      <c r="K196" s="78"/>
      <c r="M196" s="52"/>
      <c r="Q196" s="53" t="str">
        <v/>
      </c>
    </row>
    <row r="197" customFormat="false" ht="15.75" hidden="true" customHeight="false" outlineLevel="0" collapsed="false">
      <c r="K197" s="78"/>
      <c r="M197" s="52"/>
      <c r="Q197" s="53" t="str">
        <v/>
      </c>
    </row>
    <row r="198" customFormat="false" ht="15.75" hidden="true" customHeight="false" outlineLevel="0" collapsed="false">
      <c r="K198" s="78"/>
      <c r="M198" s="52"/>
      <c r="Q198" s="53" t="str">
        <v/>
      </c>
    </row>
    <row r="199" customFormat="false" ht="15.75" hidden="true" customHeight="false" outlineLevel="0" collapsed="false">
      <c r="K199" s="78"/>
      <c r="M199" s="52"/>
      <c r="Q199" s="53" t="str">
        <v/>
      </c>
    </row>
    <row r="200" customFormat="false" ht="15.75" hidden="true" customHeight="false" outlineLevel="0" collapsed="false">
      <c r="K200" s="78"/>
      <c r="M200" s="52"/>
      <c r="Q200" s="53" t="str">
        <v/>
      </c>
    </row>
    <row r="201" customFormat="false" ht="15.75" hidden="true" customHeight="false" outlineLevel="0" collapsed="false">
      <c r="K201" s="78"/>
      <c r="M201" s="52"/>
      <c r="Q201" s="53" t="str">
        <v/>
      </c>
    </row>
    <row r="202" customFormat="false" ht="15.75" hidden="true" customHeight="false" outlineLevel="0" collapsed="false">
      <c r="K202" s="78"/>
      <c r="M202" s="52"/>
      <c r="Q202" s="53" t="str">
        <v/>
      </c>
    </row>
  </sheetData>
  <mergeCells count="2">
    <mergeCell ref="B1:E2"/>
    <mergeCell ref="F1:I1"/>
  </mergeCells>
  <conditionalFormatting sqref="V1">
    <cfRule type="containsText" priority="2" operator="containsText" aboveAverage="0" equalAverage="0" bottom="0" percent="0" rank="0" text="On" dxfId="1">
      <formula>NOT(ISERROR(SEARCH("On",V1)))</formula>
    </cfRule>
  </conditionalFormatting>
  <conditionalFormatting sqref="V1">
    <cfRule type="notContainsText" priority="3" operator="notContains" aboveAverage="0" equalAverage="0" bottom="0" percent="0" rank="0" text="On" dxfId="2">
      <formula>ISERROR(SEARCH("On",V1))</formula>
    </cfRule>
  </conditionalFormatting>
  <dataValidations count="1">
    <dataValidation allowBlank="true" operator="between" prompt="Calculation for data in this sheet can be turned on/off to help performance " showDropDown="false" showErrorMessage="true" showInputMessage="true" sqref="V1" type="list">
      <formula1>"Off,On"</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2020-03-22T09:58:14Z</dcterms:modified>
  <cp:revision>1</cp:revision>
  <dc:subject/>
  <dc:title/>
</cp:coreProperties>
</file>