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book.xml" ContentType="application/vnd.openxmlformats-officedocument.spreadsheetml.sheet.main+xml"/>
  <Override PartName="/xl/drawings/_rels/drawing1.xml.rels" ContentType="application/vnd.openxmlformats-package.relationships+xml"/>
  <Override PartName="/xl/drawings/drawing1.xml" ContentType="application/vnd.openxmlformats-officedocument.drawing+xml"/>
  <Override PartName="/xl/styles.xml" ContentType="application/vnd.openxmlformats-officedocument.spreadsheetml.styles+xml"/>
  <Override PartName="/xl/worksheets/_rels/sheet3.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charts/chart1.xml" ContentType="application/vnd.openxmlformats-officedocument.drawingml.char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chive" sheetId="1" state="visible" r:id="rId2"/>
    <sheet name="Summary" sheetId="2" state="hidden" r:id="rId3"/>
    <sheet name="Dashboard" sheetId="3" state="hidden" r:id="rId4"/>
  </sheets>
  <definedNames>
    <definedName function="false" hidden="false" localSheetId="1" name="sCalc" vbProcedure="false">Summary!$L$1</definedName>
    <definedName function="false" hidden="false" localSheetId="2" name="dCalc" vbProcedure="false">Dashboard!$V$1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<sst xmlns="http://schemas.openxmlformats.org/spreadsheetml/2006/main" count="4232" uniqueCount="2248">
  <si>
    <t xml:space="preserve">id_str</t>
  </si>
  <si>
    <t xml:space="preserve">from_user</t>
  </si>
  <si>
    <t xml:space="preserve">text</t>
  </si>
  <si>
    <t xml:space="preserve">created_at</t>
  </si>
  <si>
    <t xml:space="preserve">time</t>
  </si>
  <si>
    <t xml:space="preserve">geo_coordinates</t>
  </si>
  <si>
    <t xml:space="preserve">user_lang</t>
  </si>
  <si>
    <t xml:space="preserve">in_reply_to_user_id_str</t>
  </si>
  <si>
    <t xml:space="preserve">in_reply_to_screen_name</t>
  </si>
  <si>
    <t xml:space="preserve">from_user_id_str</t>
  </si>
  <si>
    <t xml:space="preserve">in_reply_to_status_id_str</t>
  </si>
  <si>
    <t xml:space="preserve">source</t>
  </si>
  <si>
    <t xml:space="preserve">profile_image_url</t>
  </si>
  <si>
    <t xml:space="preserve">user_followers_count</t>
  </si>
  <si>
    <t xml:space="preserve">user_friends_count</t>
  </si>
  <si>
    <t xml:space="preserve">user_location</t>
  </si>
  <si>
    <t xml:space="preserve">status_url</t>
  </si>
  <si>
    <t xml:space="preserve">entities_str</t>
  </si>
  <si>
    <t xml:space="preserve">1241530184471326721</t>
  </si>
  <si>
    <t xml:space="preserve">mjau10303930</t>
  </si>
  <si>
    <t xml:space="preserve">@Jerlerup Sköt om dig och tack för din insats.</t>
  </si>
  <si>
    <t xml:space="preserve">Sun Mar 22 01:00:37 +0000 2020</t>
  </si>
  <si>
    <t xml:space="preserve">34904247</t>
  </si>
  <si>
    <t xml:space="preserve">Jerlerup</t>
  </si>
  <si>
    <t xml:space="preserve">1238808469660143616</t>
  </si>
  <si>
    <t xml:space="preserve">1241235660297719808</t>
  </si>
  <si>
    <t xml:space="preserve">&lt;a href="http://twitter.com/download/iphone" rel="nofollow"&gt;Twitter for iPhone&lt;/a&gt;</t>
  </si>
  <si>
    <t xml:space="preserve">http://pbs.twimg.com/profile_images/1238832971764858886/z_8bp8Bw_normal.jpg</t>
  </si>
  <si>
    <t xml:space="preserve">http://twitter.com/mjau10303930/statuses/1241530184471326721</t>
  </si>
  <si>
    <t xml:space="preserve">{"hashtags":[],"symbols":[],"user_mentions":[{"screen_name":"Jerlerup","name":"Torbjörn Jerlerup 📎","id":34904247,"id_str":"34904247","indices":[0,9]}],"urls":[]}</t>
  </si>
  <si>
    <t xml:space="preserve">1241529429442076673</t>
  </si>
  <si>
    <t xml:space="preserve">RT @Jerlerup: Nu ska jag till jobbet. Än så länge lugnt här i omsorgen på öland. Men med alla stockholmare som flytt hit lär det ändra sig snabbt. #undersköterska</t>
  </si>
  <si>
    <t xml:space="preserve">Sun Mar 22 00:57:37 +0000 2020</t>
  </si>
  <si>
    <t xml:space="preserve">http://twitter.com/mjau10303930/statuses/1241529429442076673</t>
  </si>
  <si>
    <t xml:space="preserve">{"hashtags":[],"symbols":[],"user_mentions":[{"screen_name":"Jerlerup","name":"Torbjörn Jerlerup 📎","id":34904247,"id_str":"34904247","indices":[3,12]}],"urls":[]}</t>
  </si>
  <si>
    <t xml:space="preserve">1241528735549063173</t>
  </si>
  <si>
    <t xml:space="preserve">@OiskaE There is something very comforting in someone your tweets. I am happy that you’re here. That you’re part of this world. The profile picture with the eye is also very beautiful. Thank you for you.</t>
  </si>
  <si>
    <t xml:space="preserve">Sun Mar 22 00:54:51 +0000 2020</t>
  </si>
  <si>
    <t xml:space="preserve">1304119885</t>
  </si>
  <si>
    <t xml:space="preserve">OiskaE</t>
  </si>
  <si>
    <t xml:space="preserve">1241520263365373952</t>
  </si>
  <si>
    <t xml:space="preserve">http://twitter.com/mjau10303930/statuses/1241528735549063173</t>
  </si>
  <si>
    <t xml:space="preserve">{"hashtags":[],"symbols":[],"user_mentions":[{"screen_name":"OiskaE","name":"Outi 🏡 We are in this together 🌍🌎🌏","id":1304119885,"id_str":"1304119885","indices":[0,7]}],"urls":[]}</t>
  </si>
  <si>
    <t xml:space="preserve">1241520974417321988</t>
  </si>
  <si>
    <t xml:space="preserve">RT @OiskaE: You might have to cancel plans, meetings, holidays etc for now. If you don't, someone else might have to cancel life, unwillingly, because of you. Be kind &amp;amp; smart, and we will get through this. https://t.co/mlvFCr1aNT</t>
  </si>
  <si>
    <t xml:space="preserve">Sun Mar 22 00:24:01 +0000 2020</t>
  </si>
  <si>
    <t xml:space="preserve">http://twitter.com/mjau10303930/statuses/1241520974417321988</t>
  </si>
  <si>
    <t xml:space="preserve">{"hashtags":[],"symbols":[],"user_mentions":[{"screen_name":"OiskaE","name":"Outi 🏡 We are in this together 🌍🌎🌏","id":1304119885,"id_str":"1304119885","indices":[3,10]}],"urls":[]}</t>
  </si>
  <si>
    <t xml:space="preserve">1241517308771807244</t>
  </si>
  <si>
    <t xml:space="preserve">RT @OiskaE: Don't be patient 31 / Ischgl. Save lives, stay at home if  you can.
https://t.co/JInTxdBinO
https://t.co/qCpNaD8alt</t>
  </si>
  <si>
    <t xml:space="preserve">Sun Mar 22 00:09:27 +0000 2020</t>
  </si>
  <si>
    <t xml:space="preserve">http://twitter.com/mjau10303930/statuses/1241517308771807244</t>
  </si>
  <si>
    <t xml:space="preserve">{"hashtags":[],"symbols":[],"user_mentions":[{"screen_name":"OiskaE","name":"Outi 🏡 We are in this together 🌍🌎🌏","id":1304119885,"id_str":"1304119885","indices":[3,10]}],"urls":[{"url":"https://t.co/JInTxdBinO","expanded_url":"https://www.politico.eu/article/the-austrian-ski-town-that-spread-coronavirus-across-the-continent/","display_url":"politico.eu/article/the-au…","indices":[80,103]},{"url":"https://t.co/qCpNaD8alt","expanded_url":"https://graphics.reuters.com/CHINA-HEALTH-SOUTHKOREA-CLUSTERS/0100B5G33SB/index.html","display_url":"graphics.reuters.com/CHINA-HEALTH-S…","indices":[105,128]}]}</t>
  </si>
  <si>
    <t xml:space="preserve">1241515658065707009</t>
  </si>
  <si>
    <t xml:space="preserve">RT @Budoarstamning: Aftonbladet: ”Anders Tegnell får kärlekshyllningar.”
Det var Sydkorea vi skulle lära av, inte Nordkorea.</t>
  </si>
  <si>
    <t xml:space="preserve">Sun Mar 22 00:02:53 +0000 2020</t>
  </si>
  <si>
    <t xml:space="preserve">http://twitter.com/mjau10303930/statuses/1241515658065707009</t>
  </si>
  <si>
    <t xml:space="preserve">{"hashtags":[],"symbols":[],"user_mentions":[{"screen_name":"Budoarstamning","name":"Lars Anders Johansson","id":243551360,"id_str":"243551360","indices":[3,18]}],"urls":[]}</t>
  </si>
  <si>
    <t xml:space="preserve">1241515280561508353</t>
  </si>
  <si>
    <t xml:space="preserve">RT @Jerlerup: Det är synd att @Dagensnyheter beslutat att lägga en massa artiklar om coronaflunsan bakom paywall igen. Deras tidigare initiativ att ha allt material om coronan fritt var jättebra och betydde mycket för alla. @pwolodarski</t>
  </si>
  <si>
    <t xml:space="preserve">Sun Mar 22 00:01:23 +0000 2020</t>
  </si>
  <si>
    <t xml:space="preserve">http://twitter.com/mjau10303930/statuses/1241515280561508353</t>
  </si>
  <si>
    <t xml:space="preserve">{"hashtags":[],"symbols":[],"user_mentions":[{"screen_name":"Jerlerup","name":"Torbjörn Jerlerup 📎","id":34904247,"id_str":"34904247","indices":[3,12]},{"screen_name":"dagensnyheter","name":"Dagens Nyheter","id":592490041,"id_str":"592490041","indices":[30,44]}],"urls":[]}</t>
  </si>
  <si>
    <t xml:space="preserve">1241515198466449408</t>
  </si>
  <si>
    <t xml:space="preserve">RT @CBildt: Katastrofsituationen i Bergamo i Italien kan tydligen föras tillbaka på att man inte i tid inställda en stor fotbollsmatch med publik. Detta bara som ett litet memento.</t>
  </si>
  <si>
    <t xml:space="preserve">Sun Mar 22 00:01:04 +0000 2020</t>
  </si>
  <si>
    <t xml:space="preserve">http://twitter.com/mjau10303930/statuses/1241515198466449408</t>
  </si>
  <si>
    <t xml:space="preserve">{"hashtags":[],"symbols":[],"user_mentions":[{"screen_name":"CBildt","name":"Carl Bildt","id":1219865652,"id_str":"1219865652","indices":[3,10]}],"urls":[]}</t>
  </si>
  <si>
    <t xml:space="preserve">1241514952139124741</t>
  </si>
  <si>
    <t xml:space="preserve">RT @Ivarpi: Problemet är alltså att regeringen säger att de både vill hålla igång ekonomin och begränsa epidemin. Att vara arg på dem som väljer att åka skidor är att skälla åt fel håll. Skidåkarna, liksom vi andra, inväntar tydliga direktiv. Ekonomin eller epidemin. Regeringen måste välja.</t>
  </si>
  <si>
    <t xml:space="preserve">Sun Mar 22 00:00:05 +0000 2020</t>
  </si>
  <si>
    <t xml:space="preserve">http://twitter.com/mjau10303930/statuses/1241514952139124741</t>
  </si>
  <si>
    <t xml:space="preserve">{"hashtags":[],"symbols":[],"user_mentions":[{"screen_name":"Ivarpi","name":"Ivar Arpi","id":34504853,"id_str":"34504853","indices":[3,10]}],"urls":[]}</t>
  </si>
  <si>
    <t xml:space="preserve">1241514888629047296</t>
  </si>
  <si>
    <t xml:space="preserve">RT @Ivarpi: Är det viktigaste att hålla igång ekonomin eller att begränsa epidemin? Är det ekonomin som prioriteras hjälper dessa människor till att hålla företag vid liv. Om det viktigaste är att begränsa epidemin borde de ha stannat hemma.</t>
  </si>
  <si>
    <t xml:space="preserve">Sat Mar 21 23:59:50 +0000 2020</t>
  </si>
  <si>
    <t xml:space="preserve">http://twitter.com/mjau10303930/statuses/1241514888629047296</t>
  </si>
  <si>
    <t xml:space="preserve">1241513630862106624</t>
  </si>
  <si>
    <t xml:space="preserve">RT @LadyBusiness_: https://t.co/Plq6aiKKML</t>
  </si>
  <si>
    <t xml:space="preserve">Sat Mar 21 23:54:50 +0000 2020</t>
  </si>
  <si>
    <t xml:space="preserve">http://twitter.com/mjau10303930/statuses/1241513630862106624</t>
  </si>
  <si>
    <t xml:space="preserve">{"hashtags":[],"symbols":[],"user_mentions":[{"screen_name":"LadyBusiness_","name":"LadyBusiness","id":477982218,"id_str":"477982218","indices":[3,17]}],"urls":[],"media":[{"id":1241504605894107100,"id_str":"1241504605894107136","indices":[19,42],"media_url":"http://pbs.twimg.com/tweet_video_thumb/ETq13H1UYAAPW1c.jpg","media_url_https":"https://pbs.twimg.com/tweet_video_thumb/ETq13H1UYAAPW1c.jpg","url":"https://t.co/Plq6aiKKML","display_url":"pic.twitter.com/Plq6aiKKML","expanded_url":"https://twitter.com/LadyBusiness_/status/1241504615880724480/photo/1","type":"photo","sizes":{"small":{"w":680,"h":408,"resize":"fit"},"thumb":{"w":150,"h":150,"resize":"crop"},"medium":{"w":1200,"h":720,"resize":"fit"},"large":{"w":1360,"h":816,"resize":"fit"}},"source_status_id":1241504615880724500,"source_status_id_str":"1241504615880724480","source_user_id":477982218,"source_user_id_str":"477982218"}]}</t>
  </si>
  <si>
    <t xml:space="preserve">1241512927070490626</t>
  </si>
  <si>
    <t xml:space="preserve">RT @NidhiSubs: These scientists didn't know they'd been to a meeting with a colleague who'd tested positive for coronavirus -- until he posted about the diagnosis on Twitter. @amymaxmen on the need for contact tracing in the US https://t.co/JHXZI47c4C</t>
  </si>
  <si>
    <t xml:space="preserve">Sat Mar 21 23:52:02 +0000 2020</t>
  </si>
  <si>
    <t xml:space="preserve">http://twitter.com/mjau10303930/statuses/1241512927070490626</t>
  </si>
  <si>
    <t xml:space="preserve">{"hashtags":[],"symbols":[],"user_mentions":[{"screen_name":"NidhiSubs","name":"Nidhi Subbaraman","id":18393501,"id_str":"18393501","indices":[3,13]}],"urls":[]}</t>
  </si>
  <si>
    <t xml:space="preserve">1241512062284595200</t>
  </si>
  <si>
    <t xml:space="preserve">RT @OlaSoderholm: NY Times ekonomireporter underkänner idén många i Sverige verkar ha att det går att välja att satsa på ekonomin och prioritera ner coronabekämpningen. Det är bara att trovärdigt visa att viruset är under kontroll som kan ge market confidence igen. https://t.co/1dWrxn6bEQ</t>
  </si>
  <si>
    <t xml:space="preserve">Sat Mar 21 23:48:36 +0000 2020</t>
  </si>
  <si>
    <t xml:space="preserve">http://twitter.com/mjau10303930/statuses/1241512062284595200</t>
  </si>
  <si>
    <t xml:space="preserve">{"hashtags":[],"symbols":[],"user_mentions":[{"screen_name":"OlaSoderholm","name":"Ola Söderholm","id":128252955,"id_str":"128252955","indices":[3,16]}],"urls":[]}</t>
  </si>
  <si>
    <t xml:space="preserve">1241508998827868160</t>
  </si>
  <si>
    <t xml:space="preserve">RT @CBildt: Den som varje kväll tar del av nyheterna på italiensk TV kan bara hoppas att våra myndigheter och andra förbereder med all den kraft de förmår. Och att alla inser det fulla allvaret i den situation vi är på väg in i.</t>
  </si>
  <si>
    <t xml:space="preserve">Sat Mar 21 23:36:26 +0000 2020</t>
  </si>
  <si>
    <t xml:space="preserve">http://twitter.com/mjau10303930/statuses/1241508998827868160</t>
  </si>
  <si>
    <t xml:space="preserve">1241508033563418624</t>
  </si>
  <si>
    <t xml:space="preserve">RT @Lu_Ling97: Vad väntar den svenska regeringen på? 
Fördubbling av antalet inficerade på en vecka, tre veckor efter Italien. Finns det något limit på minsta antalet döda innan regeringen agerar eller vad är kriterierna för en 
krisplan utöver ” Tvätta händerna” #CoronaVirusSverige #Corvid_19</t>
  </si>
  <si>
    <t xml:space="preserve">Sat Mar 21 23:32:35 +0000 2020</t>
  </si>
  <si>
    <t xml:space="preserve">http://twitter.com/mjau10303930/statuses/1241508033563418624</t>
  </si>
  <si>
    <t xml:space="preserve">{"hashtags":[],"symbols":[],"user_mentions":[{"screen_name":"Lu_Ling97","name":"Lu Ling","id":2154465320,"id_str":"2154465320","indices":[3,13]}],"urls":[]}</t>
  </si>
  <si>
    <t xml:space="preserve">1241507716536963073</t>
  </si>
  <si>
    <t xml:space="preserve">RT @pwolodarski: New York Times sammanfattning av dagens djupt nedslående nyhet från Italien - och en varning till alla oss andra. https://t.co/SjsDc4h1dc</t>
  </si>
  <si>
    <t xml:space="preserve">Sat Mar 21 23:31:20 +0000 2020</t>
  </si>
  <si>
    <t xml:space="preserve">http://twitter.com/mjau10303930/statuses/1241507716536963073</t>
  </si>
  <si>
    <t xml:space="preserve">{"hashtags":[],"symbols":[],"user_mentions":[{"screen_name":"pwolodarski","name":"Peter Wolodarski","id":188282409,"id_str":"188282409","indices":[3,15]}],"urls":[]}</t>
  </si>
  <si>
    <t xml:space="preserve">1241507387720302593</t>
  </si>
  <si>
    <t xml:space="preserve">https://t.co/M7VqBLUlxt https://t.co/W5dRCTce3E  ”I Italien och Österrike fick man tidigt larm om coronasmitta men valde att fortsätta som om ingenting hade hänt. Man måste fråga sig om det var värt det med tanke på konsekvenserna.”</t>
  </si>
  <si>
    <t xml:space="preserve">Sat Mar 21 23:30:01 +0000 2020</t>
  </si>
  <si>
    <t xml:space="preserve">http://twitter.com/mjau10303930/statuses/1241507387720302593</t>
  </si>
  <si>
    <t xml:space="preserve">{"hashtags":[],"symbols":[],"user_mentions":[],"urls":[{"url":"https://t.co/M7VqBLUlxt","expanded_url":"http://DN.SE","display_url":"DN.SE","indices":[0,23]},{"url":"https://t.co/W5dRCTce3E","expanded_url":"https://www.dn.se/nyheter/narvardschefen-det-enda-logiska-ar-att-stanga-skidanlaggningarna-i-are/","display_url":"dn.se/nyheter/narvar…","indices":[24,47]}]}</t>
  </si>
  <si>
    <t xml:space="preserve">1241475703914315785</t>
  </si>
  <si>
    <t xml:space="preserve">https://t.co/4hFiksA2nO</t>
  </si>
  <si>
    <t xml:space="preserve">Sat Mar 21 21:24:07 +0000 2020</t>
  </si>
  <si>
    <t xml:space="preserve">http://twitter.com/mjau10303930/statuses/1241475703914315785</t>
  </si>
  <si>
    <t xml:space="preserve">{"hashtags":[],"symbols":[],"user_mentions":[],"urls":[{"url":"https://t.co/4hFiksA2nO","expanded_url":"https://www.expressen.se/nyheter/coronaviruset/natasha-39-dog-hade-inga-sjukdomar/","display_url":"expressen.se/nyheter/corona…","indices":[0,23]}]}</t>
  </si>
  <si>
    <t xml:space="preserve">1241329123261374471</t>
  </si>
  <si>
    <t xml:space="preserve">RT @WHO: "Today, I have a message for young people: you are not invincible. This #coronavirus could put you in hospital for weeks, or even kill you.
Even if you don’t get sick, the choices you make about where you go could be the difference between life &amp;amp; death for someone else"-@DrTedros</t>
  </si>
  <si>
    <t xml:space="preserve">Sat Mar 21 11:41:40 +0000 2020</t>
  </si>
  <si>
    <t xml:space="preserve">http://twitter.com/mjau10303930/statuses/1241329123261374471</t>
  </si>
  <si>
    <t xml:space="preserve">{"hashtags":[{"text":"coronavirus","indices":[81,93]}],"symbols":[],"user_mentions":[{"screen_name":"WHO","name":"World Health Organization (WHO)","id":14499829,"id_str":"14499829","indices":[3,7]}],"urls":[]}</t>
  </si>
  <si>
    <t xml:space="preserve">1241305659213307905</t>
  </si>
  <si>
    <t xml:space="preserve">RT @HansS01: Men visst är det intressant med den här auktoritets/expertvurmen samtidigt som man överlåter ansvaret till folk att ta idiotbeslutet att åka till Åre på afterski? Bara i Sverige.</t>
  </si>
  <si>
    <t xml:space="preserve">Sat Mar 21 10:08:26 +0000 2020</t>
  </si>
  <si>
    <t xml:space="preserve">http://twitter.com/mjau10303930/statuses/1241305659213307905</t>
  </si>
  <si>
    <t xml:space="preserve">{"hashtags":[],"symbols":[],"user_mentions":[{"screen_name":"HansS01","name":"Hans Söderström","id":227174447,"id_str":"227174447","indices":[3,11]}],"urls":[]}</t>
  </si>
  <si>
    <t xml:space="preserve">1241305424554594304</t>
  </si>
  <si>
    <t xml:space="preserve">RT @bjornsing: Nu har förnekelsen nått bisarra nivåer... Tegnell kommer bli "nationalidol" eftersom han har "svårt att dölja sin irritation över andra sakkunniga på området som inte delar hans uppfattning". Han är bra för han "verkar kunna sin sak och håller fast vid sin linje". #COVID19sverige https://t.co/5pThJg1FlX</t>
  </si>
  <si>
    <t xml:space="preserve">Sat Mar 21 10:07:30 +0000 2020</t>
  </si>
  <si>
    <t xml:space="preserve">http://twitter.com/mjau10303930/statuses/1241305424554594304</t>
  </si>
  <si>
    <t xml:space="preserve">{"hashtags":[],"symbols":[],"user_mentions":[{"screen_name":"bjornsing","name":"Björn Smedman","id":149229796,"id_str":"149229796","indices":[3,13]}],"urls":[]}</t>
  </si>
  <si>
    <t xml:space="preserve">1241302494749298690</t>
  </si>
  <si>
    <t xml:space="preserve">RT @Jerlerup: Det enda parti som visade någon opposition mot avvecklingen av civilförsvaret o betedskapslagren på 90talet var @vansterpartiet. Efter krisen ska vi gräva fram exakt vad de sa. Och de ska få den cred de förtjänar.</t>
  </si>
  <si>
    <t xml:space="preserve">Sat Mar 21 09:55:51 +0000 2020</t>
  </si>
  <si>
    <t xml:space="preserve">http://twitter.com/mjau10303930/statuses/1241302494749298690</t>
  </si>
  <si>
    <t xml:space="preserve">1241301680802664448</t>
  </si>
  <si>
    <t xml:space="preserve">RT @cmuggla: Forskarna är osäkra på varför så stor andel av italienarna stryker med i covid-19, och så få tyskar... kan det ha att göra med att Tyskland har 230% av Italiens intensivvårdsplatser per capita? I så fall kan det vara intressant att notera att Sverige har 46% av vad Italien har. https://t.co/UIYSgSZvf6</t>
  </si>
  <si>
    <t xml:space="preserve">Sat Mar 21 09:52:37 +0000 2020</t>
  </si>
  <si>
    <t xml:space="preserve">http://twitter.com/mjau10303930/statuses/1241301680802664448</t>
  </si>
  <si>
    <t xml:space="preserve">{"hashtags":[],"symbols":[],"user_mentions":[{"screen_name":"cmuggla","name":"Carl-Magnus Uggla","id":356306601,"id_str":"356306601","indices":[3,11]}],"urls":[]}</t>
  </si>
  <si>
    <t xml:space="preserve">1241301558723317761</t>
  </si>
  <si>
    <t xml:space="preserve">RT @bjornsing: På andra sidan finns egentligen bara @Folkhalsomynd och några andra epidemiologer av den ”gamla skolan”. De tror att det är bättre för ekonomin med halvhårda åtgärder (som nu) i 6 månader, än stenhårda i 2 månader. Men tror ni verkligen de är smartare än Kina och Kalifornien...?</t>
  </si>
  <si>
    <t xml:space="preserve">Sat Mar 21 09:52:08 +0000 2020</t>
  </si>
  <si>
    <t xml:space="preserve">http://twitter.com/mjau10303930/statuses/1241301558723317761</t>
  </si>
  <si>
    <t xml:space="preserve">{"hashtags":[],"symbols":[],"user_mentions":[{"screen_name":"bjornsing","name":"Björn Smedman","id":149229796,"id_str":"149229796","indices":[3,13]},{"screen_name":"Folkhalsomynd","name":"Folkhälsomyndigheten","id":388858301,"id_str":"388858301","indices":[52,66]}],"urls":[]}</t>
  </si>
  <si>
    <t xml:space="preserve">1241300879585804288</t>
  </si>
  <si>
    <t xml:space="preserve">@DrEkstrom Kommer inte ske så länge de inte tvingas till det.</t>
  </si>
  <si>
    <t xml:space="preserve">Sat Mar 21 09:49:26 +0000 2020</t>
  </si>
  <si>
    <t xml:space="preserve">2271884653</t>
  </si>
  <si>
    <t xml:space="preserve">DrEkstrom</t>
  </si>
  <si>
    <t xml:space="preserve">1241097511990898692</t>
  </si>
  <si>
    <t xml:space="preserve">http://twitter.com/mjau10303930/statuses/1241300879585804288</t>
  </si>
  <si>
    <t xml:space="preserve">{"hashtags":[],"symbols":[],"user_mentions":[{"screen_name":"DrEkstrom","name":"Jonas Ekström","id":2271884653,"id_str":"2271884653","indices":[0,10]}],"urls":[]}</t>
  </si>
  <si>
    <t xml:space="preserve">1241300560885829632</t>
  </si>
  <si>
    <t xml:space="preserve">RT @Bacchus38823823: När alla intensivvårdsplatser går till de under 60 så dör i princip alla över 60 som i Italien nu.</t>
  </si>
  <si>
    <t xml:space="preserve">Sat Mar 21 09:48:10 +0000 2020</t>
  </si>
  <si>
    <t xml:space="preserve">http://twitter.com/mjau10303930/statuses/1241300560885829632</t>
  </si>
  <si>
    <t xml:space="preserve">{"hashtags":[],"symbols":[],"user_mentions":[{"screen_name":"Bacchus38823823","name":"Bacchus 🥃","id":1229030961939189800,"id_str":"1229030961939189760","indices":[3,19]}],"urls":[]}</t>
  </si>
  <si>
    <t xml:space="preserve">1241300480820752387</t>
  </si>
  <si>
    <t xml:space="preserve">RT @akutdoktorn: Det är ofattbart att Stockholmare nu åker skidor i Åre och tar med sig vårt utbrott dit. Belastningen på ambulanssjukvården och akutsjukvården kommer att bli enorm. Förlåt, Jämtland!</t>
  </si>
  <si>
    <t xml:space="preserve">Sat Mar 21 09:47:51 +0000 2020</t>
  </si>
  <si>
    <t xml:space="preserve">http://twitter.com/mjau10303930/statuses/1241300480820752387</t>
  </si>
  <si>
    <t xml:space="preserve">{"hashtags":[],"symbols":[],"user_mentions":[{"screen_name":"akutdoktorn","name":"Katrin Hruska","id":309841846,"id_str":"309841846","indices":[3,15]}],"urls":[]}</t>
  </si>
  <si>
    <t xml:space="preserve">1241299896898129920</t>
  </si>
  <si>
    <t xml:space="preserve">@LeffeMorgana @Bacchus38823823 Pengarna går till att folk ska kunna få RUT och ROT. Samtidigt som det skurits ner på vård, skola och omsorg har det införts bidrag och skatteavdrag för dem som redan har.</t>
  </si>
  <si>
    <t xml:space="preserve">Sat Mar 21 09:45:32 +0000 2020</t>
  </si>
  <si>
    <t xml:space="preserve">1157396225005633536</t>
  </si>
  <si>
    <t xml:space="preserve">LeffeMorgana</t>
  </si>
  <si>
    <t xml:space="preserve">1240912848861224960</t>
  </si>
  <si>
    <t xml:space="preserve">http://twitter.com/mjau10303930/statuses/1241299896898129920</t>
  </si>
  <si>
    <t xml:space="preserve">{"hashtags":[],"symbols":[],"user_mentions":[{"screen_name":"LeffeMorgana","name":"Morgana Leffe","id":1157396225005633500,"id_str":"1157396225005633536","indices":[0,13]},{"screen_name":"Bacchus38823823","name":"Bacchus 🥃","id":1229030961939189800,"id_str":"1229030961939189760","indices":[14,30]}],"urls":[]}</t>
  </si>
  <si>
    <t xml:space="preserve">1241298612358975488</t>
  </si>
  <si>
    <t xml:space="preserve">RT @JMSilverbrook: This is my mom. She’s my hero. She’s a 60 year old primary care physician testing patients for #COVID19. She is putting her health on the line to test patients, get them the care they need, and do what she can to prevent community spread and the overburdening of our hospitals. https://t.co/zRjppSxpPn</t>
  </si>
  <si>
    <t xml:space="preserve">Sat Mar 21 09:40:26 +0000 2020</t>
  </si>
  <si>
    <t xml:space="preserve">http://twitter.com/mjau10303930/statuses/1241298612358975488</t>
  </si>
  <si>
    <t xml:space="preserve">{"hashtags":[{"text":"COVID19","indices":[114,122]}],"symbols":[],"user_mentions":[{"screen_name":"JMSilverbrook","name":"Julie Silverbrook","id":624278331,"id_str":"624278331","indices":[3,17]}],"urls":[]}</t>
  </si>
  <si>
    <t xml:space="preserve">1241298343546048513</t>
  </si>
  <si>
    <t xml:space="preserve">@anderslindberg @skistar Allt som är tillåtet kommer att missbrukas. Folk skiter dessutom fortfarande i uppmaningen att stanna hemma när de har luftvägssymtom.</t>
  </si>
  <si>
    <t xml:space="preserve">Sat Mar 21 09:39:21 +0000 2020</t>
  </si>
  <si>
    <t xml:space="preserve">19236255</t>
  </si>
  <si>
    <t xml:space="preserve">anderslindberg</t>
  </si>
  <si>
    <t xml:space="preserve">1241063510626512896</t>
  </si>
  <si>
    <t xml:space="preserve">http://twitter.com/mjau10303930/statuses/1241298343546048513</t>
  </si>
  <si>
    <t xml:space="preserve">{"hashtags":[],"symbols":[],"user_mentions":[{"screen_name":"anderslindberg","name":"Anders Lindberg","id":19236255,"id_str":"19236255","indices":[0,15]},{"screen_name":"skistar","name":"SkiStar","id":18186981,"id_str":"18186981","indices":[16,24]}],"urls":[]}</t>
  </si>
  <si>
    <t xml:space="preserve">1241296091783536643</t>
  </si>
  <si>
    <t xml:space="preserve">RT @gorberg: ”Why is it so difficult for us to appreciate the scale of what an unchecked global pandemic could do? The answer may have something to do with how difficult it is to intuitively understand abstract concepts like exponential growth.” https://t.co/joJNaNd7cu</t>
  </si>
  <si>
    <t xml:space="preserve">Sat Mar 21 09:30:25 +0000 2020</t>
  </si>
  <si>
    <t xml:space="preserve">http://twitter.com/mjau10303930/statuses/1241296091783536643</t>
  </si>
  <si>
    <t xml:space="preserve">{"hashtags":[],"symbols":[],"user_mentions":[{"screen_name":"gorberg","name":"Göran Rosenberg","id":30485095,"id_str":"30485095","indices":[3,11]}],"urls":[]}</t>
  </si>
  <si>
    <t xml:space="preserve">1241296057096642560</t>
  </si>
  <si>
    <t xml:space="preserve">RT @matshogmark: ”Så... tror du att jag kommer att dö nu?”
Min multisjuka pat (i absolut riskgrupp) håller telefonen så nära munnen att jag hör varenda nyans av oron.
Jag försöker trösta - och inge hopp.
Mer finns inte att göra...
#svmed</t>
  </si>
  <si>
    <t xml:space="preserve">Sat Mar 21 09:30:16 +0000 2020</t>
  </si>
  <si>
    <t xml:space="preserve">http://twitter.com/mjau10303930/statuses/1241296057096642560</t>
  </si>
  <si>
    <t xml:space="preserve">{"hashtags":[],"symbols":[],"user_mentions":[{"screen_name":"matshogmark","name":"kramgoH staM","id":726016983536406500,"id_str":"726016983536406528","indices":[3,15]}],"urls":[]}</t>
  </si>
  <si>
    <t xml:space="preserve">1241295779765116928</t>
  </si>
  <si>
    <t xml:space="preserve">RT @MilenSub40: I Sälen är det fullbelagt med över 25 000 besökare och full afterski med enda begränsningen att de tar in 499 personer. Samma sak i Åre.
Själv handlade jag till min mamma idag och ställde kassen utanför dörren, ringde på och ställde mig en bit bort.
Kontraster i #Coronasverige https://t.co/I3GrP8qSDp</t>
  </si>
  <si>
    <t xml:space="preserve">Sat Mar 21 09:29:10 +0000 2020</t>
  </si>
  <si>
    <t xml:space="preserve">http://twitter.com/mjau10303930/statuses/1241295779765116928</t>
  </si>
  <si>
    <t xml:space="preserve">{"hashtags":[],"symbols":[],"user_mentions":[{"screen_name":"MilenSub40","name":"Lennart 🏍🏃‍♂️","id":2848579143,"id_str":"2848579143","indices":[3,14]}],"urls":[]}</t>
  </si>
  <si>
    <t xml:space="preserve">1241295418442514434</t>
  </si>
  <si>
    <t xml:space="preserve">RT @Jerlerup: Man häpnar över dumheten att resa till Åre och Sälen mitt under en pandemi. Men varför är folk förvånade? @Folkhalsomynd och regeringen har ju inte förbjudit det. De REKOMMENDERAR inte det, men det är tillåtet.</t>
  </si>
  <si>
    <t xml:space="preserve">Sat Mar 21 09:27:44 +0000 2020</t>
  </si>
  <si>
    <t xml:space="preserve">http://twitter.com/mjau10303930/statuses/1241295418442514434</t>
  </si>
  <si>
    <t xml:space="preserve">{"hashtags":[],"symbols":[],"user_mentions":[{"screen_name":"Jerlerup","name":"Torbjörn Jerlerup 📎","id":34904247,"id_str":"34904247","indices":[3,12]},{"screen_name":"Folkhalsomynd","name":"Folkhälsomyndigheten","id":388858301,"id_str":"388858301","indices":[120,134]}],"urls":[]}</t>
  </si>
  <si>
    <t xml:space="preserve">1241295315388547072</t>
  </si>
  <si>
    <t xml:space="preserve">RT @AnnaPBorg: Eftersom personalbrist är en svag länk i upprätthållandet av vården hoppas jag alla privata vårdgivare bidrar med narkospersonal, sköterskor etc. Skulle jag få vetskap om att ett enda plastikkirurgiskt ingrepp skett så kommer jag outa det -Big time!</t>
  </si>
  <si>
    <t xml:space="preserve">Sat Mar 21 09:27:19 +0000 2020</t>
  </si>
  <si>
    <t xml:space="preserve">http://twitter.com/mjau10303930/statuses/1241295315388547072</t>
  </si>
  <si>
    <t xml:space="preserve">{"hashtags":[],"symbols":[],"user_mentions":[{"screen_name":"AnnaPBorg","name":"Anna Borg","id":342325967,"id_str":"342325967","indices":[3,13]}],"urls":[]}</t>
  </si>
  <si>
    <t xml:space="preserve">1241295104641568768</t>
  </si>
  <si>
    <t xml:space="preserve">RT @Jerlerup: @hanifbali Fast det är inte boomers fel. Folk åkte till italien, detta var väntat. Det är TILLÅTET med resor, afterski med 499, skidsemester. Folkhälsomyndigheten har inte förbjudit det.</t>
  </si>
  <si>
    <t xml:space="preserve">Sat Mar 21 09:26:29 +0000 2020</t>
  </si>
  <si>
    <t xml:space="preserve">http://twitter.com/mjau10303930/statuses/1241295104641568768</t>
  </si>
  <si>
    <t xml:space="preserve">{"hashtags":[],"symbols":[],"user_mentions":[{"screen_name":"Jerlerup","name":"Torbjörn Jerlerup 📎","id":34904247,"id_str":"34904247","indices":[3,12]},{"screen_name":"hanifbali","name":"Hanif Bali","id":104778698,"id_str":"104778698","indices":[14,24]}],"urls":[]}</t>
  </si>
  <si>
    <t xml:space="preserve">1241295071149985792</t>
  </si>
  <si>
    <t xml:space="preserve">RT @Jerlerup: Folk valde att åka till Italien och österrike mitt i pandemin. Det var inte svårt att räkna ut att om det var möjligt skulle folk åka till skidorterna i Sverige också. Kritisera gärna de som åkte, men beslutet att det skulle vara öppet var @Folkhalsomynd och regeringens.</t>
  </si>
  <si>
    <t xml:space="preserve">Sat Mar 21 09:26:21 +0000 2020</t>
  </si>
  <si>
    <t xml:space="preserve">http://twitter.com/mjau10303930/statuses/1241295071149985792</t>
  </si>
  <si>
    <t xml:space="preserve">1241091799818612736</t>
  </si>
  <si>
    <t xml:space="preserve">I'm an ER doctor. Please take coronavirus seriously | Clayton Dalton https://t.co/WGMEFPzNUQ</t>
  </si>
  <si>
    <t xml:space="preserve">Fri Mar 20 19:58:38 +0000 2020</t>
  </si>
  <si>
    <t xml:space="preserve">http://twitter.com/mjau10303930/statuses/1241091799818612736</t>
  </si>
  <si>
    <t xml:space="preserve">{"hashtags":[],"symbols":[],"user_mentions":[],"urls":[{"url":"https://t.co/WGMEFPzNUQ","expanded_url":"https://www.theguardian.com/commentisfree/2020/mar/20/er-doctor-coronavirus-exponential-growth?CMP=share_btn_tw","display_url":"theguardian.com/commentisfree/…","indices":[69,92]}]}</t>
  </si>
  <si>
    <t xml:space="preserve">1239956542545256448</t>
  </si>
  <si>
    <t xml:space="preserve">@bjan9 @pwolodarski Pratat med skolansvarig i kommunen jag bor i. Ingen kan svara på när det kommer ske dock . Sedan vet jag att skolansvariga på olika ställen kontaktat företag som jobbar med program för utbildning digitalt.</t>
  </si>
  <si>
    <t xml:space="preserve">Tue Mar 17 16:47:31 +0000 2020</t>
  </si>
  <si>
    <t xml:space="preserve">200229443</t>
  </si>
  <si>
    <t xml:space="preserve">bjan9</t>
  </si>
  <si>
    <t xml:space="preserve">1239917903874609153</t>
  </si>
  <si>
    <t xml:space="preserve">http://twitter.com/mjau10303930/statuses/1239956542545256448</t>
  </si>
  <si>
    <t xml:space="preserve">{"hashtags":[],"symbols":[],"user_mentions":[{"screen_name":"bjan9","name":"Bertil Jansson","id":200229443,"id_str":"200229443","indices":[0,6]},{"screen_name":"pwolodarski","name":"Peter Wolodarski","id":188282409,"id_str":"188282409","indices":[7,19]}],"urls":[]}</t>
  </si>
  <si>
    <t xml:space="preserve">1239929590971273216</t>
  </si>
  <si>
    <t xml:space="preserve">RT @Ivarpi: Hur ska man utvärdera Sveriges strategi i efterhand om ett stort antal människor och företag tagit höjd för att Folkhälsomyndigheten/regeringen undervärderar risken med Covid-19?</t>
  </si>
  <si>
    <t xml:space="preserve">Tue Mar 17 15:00:25 +0000 2020</t>
  </si>
  <si>
    <t xml:space="preserve">http://twitter.com/mjau10303930/statuses/1239929590971273216</t>
  </si>
  <si>
    <t xml:space="preserve">1239928761644191746</t>
  </si>
  <si>
    <t xml:space="preserve">RT @ROGSAHL: I Sverige är vi lite tråkigare men vi tvättar i allafall händerna. #svpol #Coronasverige #CoronaVirusSverige https://t.co/OGStgSI6Nn</t>
  </si>
  <si>
    <t xml:space="preserve">Tue Mar 17 14:57:08 +0000 2020</t>
  </si>
  <si>
    <t xml:space="preserve">http://twitter.com/mjau10303930/statuses/1239928761644191746</t>
  </si>
  <si>
    <t xml:space="preserve">{"hashtags":[{"text":"svpol","indices":[80,86]},{"text":"Coronasverige","indices":[87,101]},{"text":"CoronaVirusSverige","indices":[102,121]}],"symbols":[],"user_mentions":[{"screen_name":"ROGSAHL","name":"Roger större än Expressen o Aftonbladet Sahlström","id":182935271,"id_str":"182935271","indices":[3,11]}],"urls":[]}</t>
  </si>
  <si>
    <t xml:space="preserve">1239928414129344512</t>
  </si>
  <si>
    <t xml:space="preserve">Barn från hushåll med bekräftad covid-19 smitta ska skickas till skolan så länge de inte uppvisar symptom. Detta är policyn.
Enda rimliga för alla vårdnadshavare är civil olydnad i detta läget. #skolstrejka #svpol #COVID19</t>
  </si>
  <si>
    <t xml:space="preserve">Tue Mar 17 14:55:45 +0000 2020</t>
  </si>
  <si>
    <t xml:space="preserve">http://twitter.com/mjau10303930/statuses/1239928414129344512</t>
  </si>
  <si>
    <t xml:space="preserve">{"hashtags":[{"text":"skolstrejka","indices":[194,206]},{"text":"svpol","indices":[207,213]},{"text":"COVID19","indices":[214,222]}],"symbols":[],"user_mentions":[],"urls":[]}</t>
  </si>
  <si>
    <t xml:space="preserve">1239926880322682882</t>
  </si>
  <si>
    <t xml:space="preserve">@bjan9 @Aftonbladet @anderslindberg @Anna_Ekstrom @pwolodarski Tyvärr lär de inte stänga skolorna innan de rullat ut digital distansundervisning till alla elever. För en enda missad skoldag är en katastrof som inte går att ta igen ( det sista är sarkasm från min sida )</t>
  </si>
  <si>
    <t xml:space="preserve">Tue Mar 17 14:49:39 +0000 2020</t>
  </si>
  <si>
    <t xml:space="preserve">1239921210252824587</t>
  </si>
  <si>
    <t xml:space="preserve">http://twitter.com/mjau10303930/statuses/1239926880322682882</t>
  </si>
  <si>
    <t xml:space="preserve">{"hashtags":[],"symbols":[],"user_mentions":[{"screen_name":"bjan9","name":"Bertil Jansson","id":200229443,"id_str":"200229443","indices":[0,6]},{"screen_name":"Aftonbladet","name":"Aftonbladet","id":37706685,"id_str":"37706685","indices":[7,19]},{"screen_name":"anderslindberg","name":"Anders Lindberg","id":19236255,"id_str":"19236255","indices":[20,35]},{"screen_name":"Anna_Ekstrom","name":"Anna Ekström","id":68400371,"id_str":"68400371","indices":[36,49]},{"screen_name":"pwolodarski","name":"Peter Wolodarski","id":188282409,"id_str":"188282409","indices":[50,62]}],"urls":[]}</t>
  </si>
  <si>
    <t xml:space="preserve">1239926051876282372</t>
  </si>
  <si>
    <t xml:space="preserve">@chrisforsne De kan inte sparka honom nu, det skulle betyda att de erkänner fel. Sverige är fortfarande bäst och har bäst experter. Tvätta händerna så är allt lugnt.</t>
  </si>
  <si>
    <t xml:space="preserve">Tue Mar 17 14:46:22 +0000 2020</t>
  </si>
  <si>
    <t xml:space="preserve">57369931</t>
  </si>
  <si>
    <t xml:space="preserve">chrisforsne</t>
  </si>
  <si>
    <t xml:space="preserve">1239922850003378177</t>
  </si>
  <si>
    <t xml:space="preserve">http://twitter.com/mjau10303930/statuses/1239926051876282372</t>
  </si>
  <si>
    <t xml:space="preserve">{"hashtags":[],"symbols":[],"user_mentions":[{"screen_name":"chrisforsne","name":"Chris Forsne","id":57369931,"id_str":"57369931","indices":[0,12]}],"urls":[]}</t>
  </si>
  <si>
    <t xml:space="preserve">1239924277715099648</t>
  </si>
  <si>
    <t xml:space="preserve">https://t.co/k2G6u1uQN5</t>
  </si>
  <si>
    <t xml:space="preserve">Tue Mar 17 14:39:19 +0000 2020</t>
  </si>
  <si>
    <t xml:space="preserve">http://twitter.com/mjau10303930/statuses/1239924277715099648</t>
  </si>
  <si>
    <t xml:space="preserve">{"hashtags":[],"symbols":[],"user_mentions":[],"urls":[{"url":"https://t.co/k2G6u1uQN5","expanded_url":"https://youtu.be/9-JCbcsskYs","display_url":"youtu.be/9-JCbcsskYs","indices":[0,23]}]}</t>
  </si>
  <si>
    <t xml:space="preserve">1239921954712363008</t>
  </si>
  <si>
    <t xml:space="preserve">https://t.co/3I2TQeF3a9</t>
  </si>
  <si>
    <t xml:space="preserve">Tue Mar 17 14:30:05 +0000 2020</t>
  </si>
  <si>
    <t xml:space="preserve">http://twitter.com/mjau10303930/statuses/1239921954712363008</t>
  </si>
  <si>
    <t xml:space="preserve">{"hashtags":[],"symbols":[],"user_mentions":[],"urls":[{"url":"https://t.co/3I2TQeF3a9","expanded_url":"https://www.youtube.com/watch?v=KH_kDfdwf8A","display_url":"youtube.com/watch?v=KH_kDf…","indices":[0,23]}]}</t>
  </si>
  <si>
    <t xml:space="preserve">1239919921083174912</t>
  </si>
  <si>
    <t xml:space="preserve">@akutdoktorn Och ändå ska hushåll med bekräftad covid-19 smitta fortsätta att skicka sina ungar till skolan så länge de inte visar symptom.</t>
  </si>
  <si>
    <t xml:space="preserve">Tue Mar 17 14:22:00 +0000 2020</t>
  </si>
  <si>
    <t xml:space="preserve">309841846</t>
  </si>
  <si>
    <t xml:space="preserve">akutdoktorn</t>
  </si>
  <si>
    <t xml:space="preserve">1239778236764217345</t>
  </si>
  <si>
    <t xml:space="preserve">http://twitter.com/mjau10303930/statuses/1239919921083174912</t>
  </si>
  <si>
    <t xml:space="preserve">{"hashtags":[],"symbols":[],"user_mentions":[{"screen_name":"akutdoktorn","name":"Katrin Hruska","id":309841846,"id_str":"309841846","indices":[0,12]}],"urls":[]}</t>
  </si>
  <si>
    <t xml:space="preserve">1239919033249603585</t>
  </si>
  <si>
    <t xml:space="preserve">RT @BjorklundVictor: @ChristerEm Vad är trams med att staten tycker att lärare ska gå till jobbet som vanligt men att riksdagsledamöter måste skyddas?</t>
  </si>
  <si>
    <t xml:space="preserve">Tue Mar 17 14:18:28 +0000 2020</t>
  </si>
  <si>
    <t xml:space="preserve">http://twitter.com/mjau10303930/statuses/1239919033249603585</t>
  </si>
  <si>
    <t xml:space="preserve">{"hashtags":[],"symbols":[],"user_mentions":[{"screen_name":"BjorklundVictor","name":"Victor Björklund AB","id":20865466,"id_str":"20865466","indices":[3,19]},{"screen_name":"ChristerEm","name":"Christer Emanuelsson","id":127203643,"id_str":"127203643","indices":[21,32]}],"urls":[]}</t>
  </si>
  <si>
    <t xml:space="preserve">1239917691114344450</t>
  </si>
  <si>
    <t xml:space="preserve">@bjan9 @pwolodarski Arbete pågår.</t>
  </si>
  <si>
    <t xml:space="preserve">Tue Mar 17 14:13:08 +0000 2020</t>
  </si>
  <si>
    <t xml:space="preserve">1239912088992206850</t>
  </si>
  <si>
    <t xml:space="preserve">http://twitter.com/mjau10303930/statuses/1239917691114344450</t>
  </si>
  <si>
    <t xml:space="preserve">1239911239343575041</t>
  </si>
  <si>
    <t xml:space="preserve">@pwolodarski Take away eller presentkort.</t>
  </si>
  <si>
    <t xml:space="preserve">Tue Mar 17 13:47:30 +0000 2020</t>
  </si>
  <si>
    <t xml:space="preserve">188282409</t>
  </si>
  <si>
    <t xml:space="preserve">pwolodarski</t>
  </si>
  <si>
    <t xml:space="preserve">1239909755256217603</t>
  </si>
  <si>
    <t xml:space="preserve">http://twitter.com/mjau10303930/statuses/1239911239343575041</t>
  </si>
  <si>
    <t xml:space="preserve">{"hashtags":[],"symbols":[],"user_mentions":[{"screen_name":"pwolodarski","name":"Peter Wolodarski","id":188282409,"id_str":"188282409","indices":[0,12]}],"urls":[]}</t>
  </si>
  <si>
    <t xml:space="preserve">1239910622101454853</t>
  </si>
  <si>
    <t xml:space="preserve">@bjan9 @Anna_Ekstrom Det är dessutom policy att föräldrar ska skicka elever utan symptom, men som bor i hushåll med konstaterade covid-19 fall till skolan.</t>
  </si>
  <si>
    <t xml:space="preserve">Tue Mar 17 13:45:03 +0000 2020</t>
  </si>
  <si>
    <t xml:space="preserve">1239908083993849857</t>
  </si>
  <si>
    <t xml:space="preserve">http://twitter.com/mjau10303930/statuses/1239910622101454853</t>
  </si>
  <si>
    <t xml:space="preserve">{"hashtags":[],"symbols":[],"user_mentions":[{"screen_name":"bjan9","name":"Bertil Jansson","id":200229443,"id_str":"200229443","indices":[0,6]},{"screen_name":"Anna_Ekstrom","name":"Anna Ekström","id":68400371,"id_str":"68400371","indices":[7,20]}],"urls":[]}</t>
  </si>
  <si>
    <t xml:space="preserve">1239909577413595137</t>
  </si>
  <si>
    <t xml:space="preserve">@ROGSAHL @MailOnline Ja, varför skulle det vara annorlunda än i Italien? Där måste läkare välja mellan 40åriga småbarnsföräldrar, tidigare kärnfriska 40åringar osv...</t>
  </si>
  <si>
    <t xml:space="preserve">Tue Mar 17 13:40:54 +0000 2020</t>
  </si>
  <si>
    <t xml:space="preserve">182935271</t>
  </si>
  <si>
    <t xml:space="preserve">ROGSAHL</t>
  </si>
  <si>
    <t xml:space="preserve">1239907670724837381</t>
  </si>
  <si>
    <t xml:space="preserve">http://twitter.com/mjau10303930/statuses/1239909577413595137</t>
  </si>
  <si>
    <t xml:space="preserve">{"hashtags":[],"symbols":[],"user_mentions":[{"screen_name":"ROGSAHL","name":"Roger större än Expressen o Aftonbladet Sahlström","id":182935271,"id_str":"182935271","indices":[0,8]},{"screen_name":"MailOnline","name":"Daily Mail Online","id":15438913,"id_str":"15438913","indices":[9,20]}],"urls":[]}</t>
  </si>
  <si>
    <t xml:space="preserve">1239908758341500929</t>
  </si>
  <si>
    <t xml:space="preserve">RT @ROGSAHL: Coronavirus patients in their 40s are being put on ventilators https://t.co/tFyldHspOK via @MailOnline</t>
  </si>
  <si>
    <t xml:space="preserve">Tue Mar 17 13:37:39 +0000 2020</t>
  </si>
  <si>
    <t xml:space="preserve">http://twitter.com/mjau10303930/statuses/1239908758341500929</t>
  </si>
  <si>
    <t xml:space="preserve">{"hashtags":[],"symbols":[],"user_mentions":[{"screen_name":"ROGSAHL","name":"Roger större än Expressen o Aftonbladet Sahlström","id":182935271,"id_str":"182935271","indices":[3,11]},{"screen_name":"MailOnline","name":"Daily Mail Online","id":15438913,"id_str":"15438913","indices":[104,115]}],"urls":[{"url":"https://t.co/tFyldHspOK","expanded_url":"https://mol.im/a/8118237","display_url":"mol.im/a/8118237","indices":[76,99]}]}</t>
  </si>
  <si>
    <t xml:space="preserve">1239905196685352960</t>
  </si>
  <si>
    <t xml:space="preserve">RT @PeterOlsson: Sossarna pratar om eget ansvar, Hanif Bali och Peter Wolodarski är på samma sida och Thomas DiLeva är the voice of reason. 
Vi lever i sällsamma tider, hörrni!</t>
  </si>
  <si>
    <t xml:space="preserve">Tue Mar 17 13:23:29 +0000 2020</t>
  </si>
  <si>
    <t xml:space="preserve">http://twitter.com/mjau10303930/statuses/1239905196685352960</t>
  </si>
  <si>
    <t xml:space="preserve">{"hashtags":[],"symbols":[],"user_mentions":[{"screen_name":"PeterOlsson","name":"PeterOlsson","id":18976603,"id_str":"18976603","indices":[3,15]}],"urls":[]}</t>
  </si>
  <si>
    <t xml:space="preserve">1239904270264283146</t>
  </si>
  <si>
    <t xml:space="preserve">@DrEkstrom Men med väldigt många döda helt i onödan pga senfärdigheten från myndigheterna.</t>
  </si>
  <si>
    <t xml:space="preserve">Tue Mar 17 13:19:48 +0000 2020</t>
  </si>
  <si>
    <t xml:space="preserve">1239882595611160576</t>
  </si>
  <si>
    <t xml:space="preserve">http://twitter.com/mjau10303930/statuses/1239904270264283146</t>
  </si>
  <si>
    <t xml:space="preserve">1239903404312473601</t>
  </si>
  <si>
    <t xml:space="preserve">@OhlyLars Förstår ärligt talat inte hur någon som lyssnat på FHMs tvärsäkra uttalanden som de sedan tvingats backa från kan känna förtroende. Det räcker inte med att tvätta händerna och behålla lugnet, inte om du tillhör riskgrupp.</t>
  </si>
  <si>
    <t xml:space="preserve">Tue Mar 17 13:16:22 +0000 2020</t>
  </si>
  <si>
    <t xml:space="preserve">397154449</t>
  </si>
  <si>
    <t xml:space="preserve">OhlyLars</t>
  </si>
  <si>
    <t xml:space="preserve">1239879717072842752</t>
  </si>
  <si>
    <t xml:space="preserve">http://twitter.com/mjau10303930/statuses/1239903404312473601</t>
  </si>
  <si>
    <t xml:space="preserve">{"hashtags":[],"symbols":[],"user_mentions":[{"screen_name":"OhlyLars","name":"Lars Ohly","id":397154449,"id_str":"397154449","indices":[0,9]}],"urls":[]}</t>
  </si>
  <si>
    <t xml:space="preserve">1239902398740606986</t>
  </si>
  <si>
    <t xml:space="preserve">@OhlyLars Att ifrågasätta myndigheter är viktigt att kunna göra. Det handlar inte om att vara nyttigt idiot. Att ifrågasätta varför FHM drar andra slutsatser än tex WHO är ganska rimligt. Jag är besviken över hur vänstern hanterar den här frågan.</t>
  </si>
  <si>
    <t xml:space="preserve">Tue Mar 17 13:12:22 +0000 2020</t>
  </si>
  <si>
    <t xml:space="preserve">http://twitter.com/mjau10303930/statuses/1239902398740606986</t>
  </si>
  <si>
    <t xml:space="preserve">1239901345689239552</t>
  </si>
  <si>
    <t xml:space="preserve">@Jerlerup Så sorgligt. Är väl samma oro som folk försöker hantera fast på olika sätt. Men dasspapper är ju ofarligare, och det går ju alltid att köpa en handbidé för billig peng om det skulle ta slut.</t>
  </si>
  <si>
    <t xml:space="preserve">Tue Mar 17 13:08:11 +0000 2020</t>
  </si>
  <si>
    <t xml:space="preserve">1239858440127811584</t>
  </si>
  <si>
    <t xml:space="preserve">http://twitter.com/mjau10303930/statuses/1239901345689239552</t>
  </si>
  <si>
    <t xml:space="preserve">1239899247975243777</t>
  </si>
  <si>
    <t xml:space="preserve">RT @MsMelChen: How:
- travel restrictions (they did this early) 
- isolated infections
- aggressive contact-tracing procedures
- levied tough penalties for not following quarantines
- punished those who provided false info
- effective communication that struck right balance
- full transparency</t>
  </si>
  <si>
    <t xml:space="preserve">Tue Mar 17 12:59:51 +0000 2020</t>
  </si>
  <si>
    <t xml:space="preserve">http://twitter.com/mjau10303930/statuses/1239899247975243777</t>
  </si>
  <si>
    <t xml:space="preserve">{"hashtags":[],"symbols":[],"user_mentions":[{"screen_name":"MsMelChen","name":"Melissa Chen","id":134976379,"id_str":"134976379","indices":[3,13]}],"urls":[]}</t>
  </si>
  <si>
    <t xml:space="preserve">1239899236608679941</t>
  </si>
  <si>
    <t xml:space="preserve">RT @MsMelChen: Life in Singapore (243  cases, 0 deaths) has pretty much returned to normal. 
People are walking around, mostly without masks. Shops &amp;amp; restaurants are open. 
Big events &amp;amp; school activities such as tournaments were canceled, but schools remained open unless there was a case. https://t.co/MIObq8HWRu</t>
  </si>
  <si>
    <t xml:space="preserve">Tue Mar 17 12:59:48 +0000 2020</t>
  </si>
  <si>
    <t xml:space="preserve">http://twitter.com/mjau10303930/statuses/1239899236608679941</t>
  </si>
  <si>
    <t xml:space="preserve">1239897452242763776</t>
  </si>
  <si>
    <t xml:space="preserve">RT @HansS01: Att det skulle vara någon noga uttänkt analys kring att just rätt antal personer skulle bli sjuka vid samma tidsspann så att sjukvården klarar av det tror jag inte på. Jag tror helt enkelt att man inte riktigt har koll och varit för långsamma.</t>
  </si>
  <si>
    <t xml:space="preserve">Tue Mar 17 12:52:43 +0000 2020</t>
  </si>
  <si>
    <t xml:space="preserve">http://twitter.com/mjau10303930/statuses/1239897452242763776</t>
  </si>
  <si>
    <t xml:space="preserve">1239897438841905152</t>
  </si>
  <si>
    <t xml:space="preserve">RT @HansS01: Jag tror INTE RIKTIGT att man behöver vara expert på smittskydd för att konstatera att Sverige varit trögt och reaktivt i stället för proaktivt.</t>
  </si>
  <si>
    <t xml:space="preserve">Tue Mar 17 12:52:40 +0000 2020</t>
  </si>
  <si>
    <t xml:space="preserve">http://twitter.com/mjau10303930/statuses/1239897438841905152</t>
  </si>
  <si>
    <t xml:space="preserve">1239893250212847616</t>
  </si>
  <si>
    <t xml:space="preserve">Jag ska alltså lägga ytterligare belastning på sjukvården är det tänkt. För det går inte att använda lite sunt förnuft. Nej, tvätta händerna så är allt lugnt. https://t.co/RQ3gsPy0M1</t>
  </si>
  <si>
    <t xml:space="preserve">Tue Mar 17 12:36:01 +0000 2020</t>
  </si>
  <si>
    <t xml:space="preserve">http://twitter.com/mjau10303930/statuses/1239893250212847616</t>
  </si>
  <si>
    <t xml:space="preserve">{"hashtags":[],"symbols":[],"user_mentions":[],"urls":[],"media":[{"id":1239893243954946000,"id_str":"1239893243954946049","indices":[159,182],"media_url":"http://pbs.twimg.com/media/ETT8Vg1XYAE6OpA.jpg","media_url_https":"https://pbs.twimg.com/media/ETT8Vg1XYAE6OpA.jpg","url":"https://t.co/RQ3gsPy0M1","display_url":"pic.twitter.com/RQ3gsPy0M1","expanded_url":"https://twitter.com/mjau10303930/status/1239893250212847616/photo/1","type":"photo","sizes":{"thumb":{"w":150,"h":150,"resize":"crop"},"medium":{"w":746,"h":1200,"resize":"fit"},"large":{"w":750,"h":1206,"resize":"fit"},"small":{"w":423,"h":680,"resize":"fit"}}}]}</t>
  </si>
  <si>
    <t xml:space="preserve">1239892420961198082</t>
  </si>
  <si>
    <t xml:space="preserve">RT @hanifbali: @anntikapitalist Jag fyller på;
Fredrik Elgh, professor i virologi
Åke Gustafsson, specialist i klinisk virologi
Bo Lundbäck, senior professor i lungsjuk. kliniska epidemiologi
Björn Olsén, överläkare, professor i Infektionssjukdomar
Joacim Rocklöv, professor i epidemiologi och folkhälsovetenskap</t>
  </si>
  <si>
    <t xml:space="preserve">Tue Mar 17 12:32:43 +0000 2020</t>
  </si>
  <si>
    <t xml:space="preserve">http://twitter.com/mjau10303930/statuses/1239892420961198082</t>
  </si>
  <si>
    <t xml:space="preserve">{"hashtags":[],"symbols":[],"user_mentions":[{"screen_name":"hanifbali","name":"Hanif Bali","id":104778698,"id_str":"104778698","indices":[3,13]},{"screen_name":"anntikapitalist","name":"Ann","id":26111405,"id_str":"26111405","indices":[15,31]}],"urls":[]}</t>
  </si>
  <si>
    <t xml:space="preserve">1239891656641519617</t>
  </si>
  <si>
    <t xml:space="preserve">RT @richardhorton1: It said it took a study from Imperial to understand the likely burden of COVID-19 on the NHS. But read the first paper we published on COVID-19 on Jan 24. 32% admitted to ITU with 15% mortality. We have wasted 7 weeks. This crisis was entirely preventable. https://t.co/eahwRnaBFZ</t>
  </si>
  <si>
    <t xml:space="preserve">Tue Mar 17 12:29:41 +0000 2020</t>
  </si>
  <si>
    <t xml:space="preserve">http://twitter.com/mjau10303930/statuses/1239891656641519617</t>
  </si>
  <si>
    <t xml:space="preserve">{"hashtags":[],"symbols":[],"user_mentions":[{"screen_name":"richardhorton1","name":"richard horton","id":53898393,"id_str":"53898393","indices":[3,18]}],"urls":[]}</t>
  </si>
  <si>
    <t xml:space="preserve">1239889687260663808</t>
  </si>
  <si>
    <t xml:space="preserve">RT @HansS01: Ni måste förstå att olika faser i smittbekämpningen dikterar vilka åtgärder som är mest effektiva. Som t ex fasen när man upptäckt att man haft helt fel, då är det som mest effektivt att ändra sig.</t>
  </si>
  <si>
    <t xml:space="preserve">Tue Mar 17 12:21:52 +0000 2020</t>
  </si>
  <si>
    <t xml:space="preserve">http://twitter.com/mjau10303930/statuses/1239889687260663808</t>
  </si>
  <si>
    <t xml:space="preserve">1239887183303127042</t>
  </si>
  <si>
    <t xml:space="preserve">@Nymne @PatrikSeve @DrEkstrom Men min situation som multisjuk med svår astma är inte viktigt? Jag tar KOL medicin, måste ändå skicka min unge till skolan eller bryta mot lagen.</t>
  </si>
  <si>
    <t xml:space="preserve">Tue Mar 17 12:11:55 +0000 2020</t>
  </si>
  <si>
    <t xml:space="preserve">14050128</t>
  </si>
  <si>
    <t xml:space="preserve">Nymne</t>
  </si>
  <si>
    <t xml:space="preserve">1239883016924774403</t>
  </si>
  <si>
    <t xml:space="preserve">http://twitter.com/mjau10303930/statuses/1239887183303127042</t>
  </si>
  <si>
    <t xml:space="preserve">{"hashtags":[],"symbols":[],"user_mentions":[{"screen_name":"Nymne","name":"Åsa Hidmark 🧬☣️🌍","id":14050128,"id_str":"14050128","indices":[0,6]},{"screen_name":"PatrikSeve","name":"Patrik Severin","id":1256316871,"id_str":"1256316871","indices":[7,18]},{"screen_name":"DrEkstrom","name":"Jonas Ekström","id":2271884653,"id_str":"2271884653","indices":[19,29]}],"urls":[]}</t>
  </si>
  <si>
    <t xml:space="preserve">1239886623954829313</t>
  </si>
  <si>
    <t xml:space="preserve">RT @TeslaStockholm: Where is the Covid19 research used for Sweden decisions ?
Epidemiologist Anders Tegnell keeps saying he relies on "scientific research" to justify his #Coronasverige #COVID19SWEDEN choices (no school closures if kid positive, tests for hospitalised only, Herd Immunity etc.)
1/5</t>
  </si>
  <si>
    <t xml:space="preserve">Tue Mar 17 12:09:41 +0000 2020</t>
  </si>
  <si>
    <t xml:space="preserve">http://twitter.com/mjau10303930/statuses/1239886623954829313</t>
  </si>
  <si>
    <t xml:space="preserve">{"hashtags":[],"symbols":[],"user_mentions":[{"screen_name":"TeslaStockholm","name":"Eric Perbos-Brinck (@🏡) 🇸🇪🇫🇷","id":2729154588,"id_str":"2729154588","indices":[3,18]}],"urls":[]}</t>
  </si>
  <si>
    <t xml:space="preserve">1239886332652138496</t>
  </si>
  <si>
    <t xml:space="preserve">Folk har rekommenderat att ta kontakt med skola om särskilda skäl. Att jag är såpass lungsjuk att jag tar KOL medicin är inte skäl nog till undantag enligt skolansvariga i min kommun. Jag måste be om läkarintyg och återkomma. Bara det att vården är överbelastad. #svpol #covid19</t>
  </si>
  <si>
    <t xml:space="preserve">Tue Mar 17 12:08:32 +0000 2020</t>
  </si>
  <si>
    <t xml:space="preserve">http://twitter.com/mjau10303930/statuses/1239886332652138496</t>
  </si>
  <si>
    <t xml:space="preserve">{"hashtags":[{"text":"svpol","indices":[263,269]},{"text":"covid19","indices":[270,278]}],"symbols":[],"user_mentions":[],"urls":[]}</t>
  </si>
  <si>
    <t xml:space="preserve">1239885372848472065</t>
  </si>
  <si>
    <t xml:space="preserve">Eftersom inte FHM erkänner samma riskgrupper som WHO så kan jag som riskgrupp och vårdnadshavare inte vidta nödvändiga åtgärder för att skydda mig själv. Antingen måste jag bryta mot lagen, eller isolera mig från mitt barn. #svpol #Coronasverige</t>
  </si>
  <si>
    <t xml:space="preserve">Tue Mar 17 12:04:43 +0000 2020</t>
  </si>
  <si>
    <t xml:space="preserve">http://twitter.com/mjau10303930/statuses/1239885372848472065</t>
  </si>
  <si>
    <t xml:space="preserve">{"hashtags":[{"text":"svpol","indices":[224,230]},{"text":"Coronasverige","indices":[231,245]}],"symbols":[],"user_mentions":[],"urls":[]}</t>
  </si>
  <si>
    <t xml:space="preserve">1239880113593954305</t>
  </si>
  <si>
    <t xml:space="preserve">@JohanpolisBD Jag använder inte heller kolodialt silver, jag är inte ”svärjevän”, jag röstar rött. Vad andra skriver i tråden eller misstänker får stå för dem.</t>
  </si>
  <si>
    <t xml:space="preserve">Tue Mar 17 11:43:49 +0000 2020</t>
  </si>
  <si>
    <t xml:space="preserve">1239877978424737792</t>
  </si>
  <si>
    <t xml:space="preserve">http://twitter.com/mjau10303930/statuses/1239880113593954305</t>
  </si>
  <si>
    <t xml:space="preserve">{"hashtags":[],"symbols":[],"user_mentions":[{"screen_name":"JohanpolisBD","name":"Johan","id":2478318783,"id_str":"2478318783","indices":[0,13]}],"urls":[]}</t>
  </si>
  <si>
    <t xml:space="preserve">@JohanpolisBD Jag svarade i tråden. Jag tror inte på konspiration. Däremot är kommunikationen från FHM märklig, det har varit alarmrapporter i traditionellamedier om hur allvarligt läget är som motbevisar officiella uttalanden. Större förtroende för WHO än FHM borde inte heller vara konstigt</t>
  </si>
  <si>
    <t xml:space="preserve">Tue Mar 17 11:35:20 +0000 2020</t>
  </si>
  <si>
    <t xml:space="preserve">2478318783</t>
  </si>
  <si>
    <t xml:space="preserve">JohanpolisBD</t>
  </si>
  <si>
    <t xml:space="preserve">1239680087303294977</t>
  </si>
  <si>
    <t xml:space="preserve">http://twitter.com/mjau10303930/statuses/1239877978424737792</t>
  </si>
  <si>
    <t xml:space="preserve">1239875968367558657</t>
  </si>
  <si>
    <t xml:space="preserve">RT @edyong209: The other way is that the evidence being considered was too narrow, with insufficient weight placed upon public health expertise and on-the-ground experience in other nations. That's also fair, and the basis of the better critiques of the last week's events. 2/</t>
  </si>
  <si>
    <t xml:space="preserve">Tue Mar 17 11:27:21 +0000 2020</t>
  </si>
  <si>
    <t xml:space="preserve">http://twitter.com/mjau10303930/statuses/1239875968367558657</t>
  </si>
  <si>
    <t xml:space="preserve">{"hashtags":[],"symbols":[],"user_mentions":[{"screen_name":"edyong209","name":"Ed Yong","id":19767193,"id_str":"19767193","indices":[3,13]}],"urls":[]}</t>
  </si>
  <si>
    <t xml:space="preserve">1239875954509578240</t>
  </si>
  <si>
    <t xml:space="preserve">RT @edyong209: One way of viewing the UK's COVID-19 policy is that it changed to reflect changing evidence. That is fair; it's both how science-guided policy *should* work, and how I think the govt's advisors are seeing it, as per the Imperial paper. But... 1/</t>
  </si>
  <si>
    <t xml:space="preserve">Tue Mar 17 11:27:17 +0000 2020</t>
  </si>
  <si>
    <t xml:space="preserve">http://twitter.com/mjau10303930/statuses/1239875954509578240</t>
  </si>
  <si>
    <t xml:space="preserve">1239875716390543360</t>
  </si>
  <si>
    <t xml:space="preserve">RT @edyong209: My overall feeling on this is that it is very easy to talk about "the science" without appreciating how many threads of knowledge must be woven into a crisis response, and how hard it is to actually make "evidence-based" policy. 3/</t>
  </si>
  <si>
    <t xml:space="preserve">Tue Mar 17 11:26:21 +0000 2020</t>
  </si>
  <si>
    <t xml:space="preserve">http://twitter.com/mjau10303930/statuses/1239875716390543360</t>
  </si>
  <si>
    <t xml:space="preserve">1239875227754078208</t>
  </si>
  <si>
    <t xml:space="preserve">Varför verkar så många svenskar tro att Sverige har rätt och alla andra har fel? Hur kommer det sig att ni tror att FHM har mer kompetens och expertis än tex WHO? England som Tegnell hyllade byggde sin strategi på felaktiga antaganden och har backat. #svpol #COVID19</t>
  </si>
  <si>
    <t xml:space="preserve">Tue Mar 17 11:24:24 +0000 2020</t>
  </si>
  <si>
    <t xml:space="preserve">http://twitter.com/mjau10303930/statuses/1239875227754078208</t>
  </si>
  <si>
    <t xml:space="preserve">{"hashtags":[{"text":"svpol","indices":[251,257]},{"text":"COVID19","indices":[258,266]}],"symbols":[],"user_mentions":[],"urls":[]}</t>
  </si>
  <si>
    <t xml:space="preserve">1239873736091762689</t>
  </si>
  <si>
    <t xml:space="preserve">@DrEkstrom @PatrikSeve @Nymne Nej, om en utgår från en influensa analys som England gjort hamnar en fel. Covid-19 är inte lika farligt som ebola, men det finns inget som talar för flockimmunitet etc och allt som talar för att en måste agera blixtsnabbt. FHM har fel WHO har rätt.</t>
  </si>
  <si>
    <t xml:space="preserve">Tue Mar 17 11:18:29 +0000 2020</t>
  </si>
  <si>
    <t xml:space="preserve">1239861906975883264</t>
  </si>
  <si>
    <t xml:space="preserve">http://twitter.com/mjau10303930/statuses/1239873736091762689</t>
  </si>
  <si>
    <t xml:space="preserve">{"hashtags":[],"symbols":[],"user_mentions":[{"screen_name":"DrEkstrom","name":"Jonas Ekström","id":2271884653,"id_str":"2271884653","indices":[0,10]},{"screen_name":"PatrikSeve","name":"Patrik Severin","id":1256316871,"id_str":"1256316871","indices":[11,22]},{"screen_name":"Nymne","name":"Åsa Hidmark 🧬☣️🌍","id":14050128,"id_str":"14050128","indices":[23,29]}],"urls":[]}</t>
  </si>
  <si>
    <t xml:space="preserve">1239872819388956672</t>
  </si>
  <si>
    <t xml:space="preserve">@DrEkstrom Som svar på saker du delat och skrivit på andra håll.</t>
  </si>
  <si>
    <t xml:space="preserve">Tue Mar 17 11:14:50 +0000 2020</t>
  </si>
  <si>
    <t xml:space="preserve">1239872355612139520</t>
  </si>
  <si>
    <t xml:space="preserve">http://twitter.com/mjau10303930/statuses/1239872819388956672</t>
  </si>
  <si>
    <t xml:space="preserve">@DrEkstrom Visste du att Englands experter som Tegnell hyllade byggde hela sin analys på felaktiga data och antaganden. Data som inte kan appliceras på covid-19.
Så visa lite ödmjukhet själv och tro inte att du förstår bättre än tex WHO.</t>
  </si>
  <si>
    <t xml:space="preserve">Tue Mar 17 11:12:59 +0000 2020</t>
  </si>
  <si>
    <t xml:space="preserve">1239799382926594048</t>
  </si>
  <si>
    <t xml:space="preserve">http://twitter.com/mjau10303930/statuses/1239872355612139520</t>
  </si>
  <si>
    <t xml:space="preserve">1239871736679731200</t>
  </si>
  <si>
    <t xml:space="preserve">@DrEkstrom Svara på varför folk är foliehattar om de tycker att det känns rimligare att anta att resten av världens experter och WHO skulle ha mer rätt än Svenska FHM?</t>
  </si>
  <si>
    <t xml:space="preserve">Tue Mar 17 11:10:32 +0000 2020</t>
  </si>
  <si>
    <t xml:space="preserve">http://twitter.com/mjau10303930/statuses/1239871736679731200</t>
  </si>
  <si>
    <t xml:space="preserve">1239871114316308482</t>
  </si>
  <si>
    <t xml:space="preserve">@DrEkstrom Vad säger du nu om att Sverige också planerar för att stänga alla skolor? Har de vikt sig för den dumma och okunniga pöbeln eller har de lysande experterna på FHM som vida överstiger tex WHOs experter i kompetens och genialitet sett att idag är det rimligare än det var igår?</t>
  </si>
  <si>
    <t xml:space="preserve">Tue Mar 17 11:08:04 +0000 2020</t>
  </si>
  <si>
    <t xml:space="preserve">http://twitter.com/mjau10303930/statuses/1239871114316308482</t>
  </si>
  <si>
    <t xml:space="preserve">1239870255792611329</t>
  </si>
  <si>
    <t xml:space="preserve">@AdelAHamdeh De vill till exempel kunna rulla ut färdig distansundervisningslösning etc före de stänger alla skolor tror jag, tyvärr.</t>
  </si>
  <si>
    <t xml:space="preserve">Tue Mar 17 11:04:39 +0000 2020</t>
  </si>
  <si>
    <t xml:space="preserve">2610139748</t>
  </si>
  <si>
    <t xml:space="preserve">AdelAHamdeh</t>
  </si>
  <si>
    <t xml:space="preserve">1239844382288875521</t>
  </si>
  <si>
    <t xml:space="preserve">http://twitter.com/mjau10303930/statuses/1239870255792611329</t>
  </si>
  <si>
    <t xml:space="preserve">{"hashtags":[],"symbols":[],"user_mentions":[{"screen_name":"AdelAHamdeh","name":"Adel Abu Hamdeh","id":2610139748,"id_str":"2610139748","indices":[0,12]}],"urls":[]}</t>
  </si>
  <si>
    <t xml:space="preserve">1239869544753225729</t>
  </si>
  <si>
    <t xml:space="preserve">RT @hanifbali: Så ni förstår vad som hänt: UK har använt helt felaktig data för att komma fram till ”kontrollerad flockimmunitet”. Man har räknat om och nu helt släpper denna strategi. https://t.co/saW2wPxODJ
Sverige har surrat sig hårt vid denna mast. https://t.co/6FCvYziI3M</t>
  </si>
  <si>
    <t xml:space="preserve">Tue Mar 17 11:01:49 +0000 2020</t>
  </si>
  <si>
    <t xml:space="preserve">http://twitter.com/mjau10303930/statuses/1239869544753225729</t>
  </si>
  <si>
    <t xml:space="preserve">{"hashtags":[],"symbols":[],"user_mentions":[{"screen_name":"hanifbali","name":"Hanif Bali","id":104778698,"id_str":"104778698","indices":[3,13]}],"urls":[]}</t>
  </si>
  <si>
    <t xml:space="preserve">1239868787526184961</t>
  </si>
  <si>
    <t xml:space="preserve">RT @BillNeelyNBC: BREAKING: The entire UK strategy for fighting #coronavirus was based on false analysis. Scientists advising the Gov’t now say the UK only realised "in the last few days" that its Coronavirus strategy would "likely result In hundreds of thousands of deaths" https://t.co/F0hd2e3g9H</t>
  </si>
  <si>
    <t xml:space="preserve">Tue Mar 17 10:58:49 +0000 2020</t>
  </si>
  <si>
    <t xml:space="preserve">http://twitter.com/mjau10303930/statuses/1239868787526184961</t>
  </si>
  <si>
    <t xml:space="preserve">{"hashtags":[{"text":"coronavirus","indices":[64,76]}],"symbols":[],"user_mentions":[{"screen_name":"BillNeelyNBC","name":"Bill Neely","id":87165980,"id_str":"87165980","indices":[3,16]}],"urls":[]}</t>
  </si>
  <si>
    <t xml:space="preserve">1239868347128459264</t>
  </si>
  <si>
    <t xml:space="preserve">RT @Jerlerup: Så nu anpassar vi oss till resten av världen. Gymnasieskolor och komvux ska stängas under veckan. enligt statsministern nu. Man varnar att alla skolor kan komma att stängas.</t>
  </si>
  <si>
    <t xml:space="preserve">Tue Mar 17 10:57:04 +0000 2020</t>
  </si>
  <si>
    <t xml:space="preserve">http://twitter.com/mjau10303930/statuses/1239868347128459264</t>
  </si>
  <si>
    <t xml:space="preserve">1239867213319995392</t>
  </si>
  <si>
    <t xml:space="preserve">@guldfiske Dessutom finns det en stor del av Sveriges befolkning som är riskgrupper och behöver isolera sig så gott de kan. Ungefär 60% av alla amerikaner tillhör riskgrupp enligt WHOs bedömningar av riskgrupper. Sverige lär ha något liknande.</t>
  </si>
  <si>
    <t xml:space="preserve">Tue Mar 17 10:52:33 +0000 2020</t>
  </si>
  <si>
    <t xml:space="preserve">394285449</t>
  </si>
  <si>
    <t xml:space="preserve">guldfiske</t>
  </si>
  <si>
    <t xml:space="preserve">1239606965111840770</t>
  </si>
  <si>
    <t xml:space="preserve">http://twitter.com/mjau10303930/statuses/1239867213319995392</t>
  </si>
  <si>
    <t xml:space="preserve">{"hashtags":[],"symbols":[],"user_mentions":[{"screen_name":"guldfiske","name":"Mathias Wåg 🐊","id":394285449,"id_str":"394285449","indices":[0,10]}],"urls":[]}</t>
  </si>
  <si>
    <t xml:space="preserve">1239865711494922240</t>
  </si>
  <si>
    <t xml:space="preserve">RT @jonasvlachos: Äldre som inte skyddar sig själva genom att hålla sig inne är djupt osolidariska. Det är helt ointressant om de "inte är rädda" eller "har tråkigt". Blir de sjuka så kräver de vårdplatser, oavsett vad.</t>
  </si>
  <si>
    <t xml:space="preserve">Tue Mar 17 10:46:35 +0000 2020</t>
  </si>
  <si>
    <t xml:space="preserve">http://twitter.com/mjau10303930/statuses/1239865711494922240</t>
  </si>
  <si>
    <t xml:space="preserve">{"hashtags":[],"symbols":[],"user_mentions":[{"screen_name":"jonasvlachos","name":"Jonas Vlachos","id":222808723,"id_str":"222808723","indices":[3,16]}],"urls":[]}</t>
  </si>
  <si>
    <t xml:space="preserve">1239864651543916545</t>
  </si>
  <si>
    <t xml:space="preserve">@alm_anja @socialstyrelsen Det är värre än så, inblick från Italien: https://t.co/B5bXxnJEFJ</t>
  </si>
  <si>
    <t xml:space="preserve">Tue Mar 17 10:42:23 +0000 2020</t>
  </si>
  <si>
    <t xml:space="preserve">943273747158618113</t>
  </si>
  <si>
    <t xml:space="preserve">alm_anja</t>
  </si>
  <si>
    <t xml:space="preserve">1239689543923707905</t>
  </si>
  <si>
    <t xml:space="preserve">http://twitter.com/mjau10303930/statuses/1239864651543916545</t>
  </si>
  <si>
    <t xml:space="preserve">{"hashtags":[],"symbols":[],"user_mentions":[{"screen_name":"alm_anja","name":"Anja Alm🐲🐉🐺😎🎸🎶 💙💛💙","id":943273747158618100,"id_str":"943273747158618113","indices":[0,9]},{"screen_name":"socialstyrelsen","name":"Socialstyrelsen","id":125694993,"id_str":"125694993","indices":[10,26]}],"urls":[],"media":[{"id":1239864645239873500,"id_str":"1239864645239873536","indices":[69,92],"media_url":"http://pbs.twimg.com/media/ETTiU2UWoAAGxVZ.jpg","media_url_https":"https://pbs.twimg.com/media/ETTiU2UWoAAGxVZ.jpg","url":"https://t.co/B5bXxnJEFJ","display_url":"pic.twitter.com/B5bXxnJEFJ","expanded_url":"https://twitter.com/mjau10303930/status/1239864651543916545/photo/1","type":"photo","sizes":{"thumb":{"w":150,"h":150,"resize":"crop"},"medium":{"w":745,"h":659,"resize":"fit"},"large":{"w":745,"h":659,"resize":"fit"},"small":{"w":680,"h":602,"resize":"fit"}}}]}</t>
  </si>
  <si>
    <t xml:space="preserve">1239864332697186310</t>
  </si>
  <si>
    <t xml:space="preserve">RT @kattaB4: Några fler som drar sig till minnes Sveriges *host* eminenta hantering av Tsunamin och Estoniakatastrofen?? Varför fular alltid Sverige ut sig å det grövsta? Varför lär man sig inget? Varför tror att man är bäst i världen på allt? Vad är det för fel på Sverige?
#Coronasverige</t>
  </si>
  <si>
    <t xml:space="preserve">Tue Mar 17 10:41:07 +0000 2020</t>
  </si>
  <si>
    <t xml:space="preserve">http://twitter.com/mjau10303930/statuses/1239864332697186310</t>
  </si>
  <si>
    <t xml:space="preserve">{"hashtags":[],"symbols":[],"user_mentions":[{"screen_name":"kattaB4","name":"katarina broman","id":333265493,"id_str":"333265493","indices":[3,11]}],"urls":[]}</t>
  </si>
  <si>
    <t xml:space="preserve">1239863858199760896</t>
  </si>
  <si>
    <t xml:space="preserve">@bjornsing Just nu spelar sådant ingen roll känns det som. Jag brukar ogilla @hanifbali och @Ivarpi i vanliga fall. Många av de jag retweetar och följer nu skulle troligen kalla mig ”vänsterbliven” i vanliga fall. Men nu är läget som det är.</t>
  </si>
  <si>
    <t xml:space="preserve">Tue Mar 17 10:39:14 +0000 2020</t>
  </si>
  <si>
    <t xml:space="preserve">149229796</t>
  </si>
  <si>
    <t xml:space="preserve">bjornsing</t>
  </si>
  <si>
    <t xml:space="preserve">1239853349761056768</t>
  </si>
  <si>
    <t xml:space="preserve">http://twitter.com/mjau10303930/statuses/1239863858199760896</t>
  </si>
  <si>
    <t xml:space="preserve">{"hashtags":[],"symbols":[],"user_mentions":[{"screen_name":"bjornsing","name":"Björn Smedman","id":149229796,"id_str":"149229796","indices":[0,10]},{"screen_name":"hanifbali","name":"Hanif Bali","id":104778698,"id_str":"104778698","indices":[77,87]},{"screen_name":"Ivarpi","name":"Ivar Arpi","id":34504853,"id_str":"34504853","indices":[92,99]}],"urls":[]}</t>
  </si>
  <si>
    <t xml:space="preserve">1239861764369657857</t>
  </si>
  <si>
    <t xml:space="preserve">@ChristerSfeir Fast när en dör bajsar ( och kissar ) en väl ner sig automatiskt? Ringmuskeln slappnar av...</t>
  </si>
  <si>
    <t xml:space="preserve">Tue Mar 17 10:30:54 +0000 2020</t>
  </si>
  <si>
    <t xml:space="preserve">495085031</t>
  </si>
  <si>
    <t xml:space="preserve">ChristerSfeir</t>
  </si>
  <si>
    <t xml:space="preserve">1239849950634270720</t>
  </si>
  <si>
    <t xml:space="preserve">http://twitter.com/mjau10303930/statuses/1239861764369657857</t>
  </si>
  <si>
    <r>
      <rPr>
        <sz val="8"/>
        <rFont val="Cambria"/>
        <family val="0"/>
        <charset val="1"/>
      </rPr>
      <t xml:space="preserve">{"hashtags":[],"symbols":[],"user_mentions":[{"screen_name":"ChristerSfeir","name":"Christer Sfeir</t>
    </r>
    <r>
      <rPr>
        <sz val="8"/>
        <rFont val="Arial"/>
        <family val="0"/>
        <charset val="1"/>
      </rPr>
      <t xml:space="preserve">كريستر</t>
    </r>
    <r>
      <rPr>
        <sz val="8"/>
        <rFont val="Cambria"/>
        <family val="0"/>
        <charset val="1"/>
      </rPr>
      <t xml:space="preserve">","id":495085031,"id_str":"495085031","indices":[0,14]}],"urls":[]}</t>
    </r>
  </si>
  <si>
    <t xml:space="preserve">1239861141687410691</t>
  </si>
  <si>
    <t xml:space="preserve">RT @FallTove: Latest info from my son's school: if family member has confirmed corona infection, a child without symptoms should attend school 😱😱😱 #Coronasverige #herdimmunity https://t.co/nzOK615AgC</t>
  </si>
  <si>
    <t xml:space="preserve">Tue Mar 17 10:28:26 +0000 2020</t>
  </si>
  <si>
    <t xml:space="preserve">http://twitter.com/mjau10303930/statuses/1239861141687410691</t>
  </si>
  <si>
    <t xml:space="preserve">{"hashtags":[],"symbols":[],"user_mentions":[{"screen_name":"FallTove","name":"Tove Fall","id":3060505058,"id_str":"3060505058","indices":[3,12]}],"urls":[]}</t>
  </si>
  <si>
    <t xml:space="preserve">1239860509224173569</t>
  </si>
  <si>
    <t xml:space="preserve">@PatrikSeve @Nymne @DrEkstrom https://t.co/4QF7Lb9JsJ det jobbas även för att ALLA skolor ska kunna jobba på distans. Det är enda sättet att plana ut kurvan. Nu had t.o.m Sverige insett det. Corona är närmare Ebola än influensa då går det inte jobba efter influensa teorier.</t>
  </si>
  <si>
    <t xml:space="preserve">Tue Mar 17 10:25:55 +0000 2020</t>
  </si>
  <si>
    <t xml:space="preserve">1256316871</t>
  </si>
  <si>
    <t xml:space="preserve">PatrikSeve</t>
  </si>
  <si>
    <t xml:space="preserve">1239842712829988865</t>
  </si>
  <si>
    <t xml:space="preserve">http://twitter.com/mjau10303930/statuses/1239860509224173569</t>
  </si>
  <si>
    <t xml:space="preserve">{"hashtags":[],"symbols":[],"user_mentions":[{"screen_name":"PatrikSeve","name":"Patrik Severin","id":1256316871,"id_str":"1256316871","indices":[0,11]},{"screen_name":"Nymne","name":"Åsa Hidmark 🧬☣️🌍","id":14050128,"id_str":"14050128","indices":[12,18]},{"screen_name":"DrEkstrom","name":"Jonas Ekström","id":2271884653,"id_str":"2271884653","indices":[19,29]}],"urls":[{"url":"https://t.co/4QF7Lb9JsJ","expanded_url":"https://www.expressen.se/nyheter/regeringen-haller-presskonferens-2/","display_url":"expressen.se/nyheter/regeri…","indices":[30,53]}]}</t>
  </si>
  <si>
    <t xml:space="preserve">1239719343002398721</t>
  </si>
  <si>
    <t xml:space="preserve">RT @carro_a: Tänk om man hade kunnat se någon statistik över hur många som blev smittade i Friends Arena för ca 9 dagar sedan och nu fått symptom 🤔</t>
  </si>
  <si>
    <t xml:space="preserve">Tue Mar 17 01:04:58 +0000 2020</t>
  </si>
  <si>
    <t xml:space="preserve">http://twitter.com/mjau10303930/statuses/1239719343002398721</t>
  </si>
  <si>
    <t xml:space="preserve">{"hashtags":[],"symbols":[],"user_mentions":[{"screen_name":"carro_a","name":"Caroline Abrahamsson","id":20181148,"id_str":"20181148","indices":[3,11]}],"urls":[]}</t>
  </si>
  <si>
    <t xml:space="preserve">1239719141327745027</t>
  </si>
  <si>
    <t xml:space="preserve">RT @alm_anja: Även äldreboenden står utan skyddsutrustning som handskar, handsprit, desinfektionsmedel..allt är slut och de "kanske" får leverans i maj.. 
Apropå att skydda de äldre..
Detta land liknar ju ingenting, skamligt är bara förnamnet. 
@lenahallengren 
#svpol</t>
  </si>
  <si>
    <t xml:space="preserve">Tue Mar 17 01:04:10 +0000 2020</t>
  </si>
  <si>
    <t xml:space="preserve">http://twitter.com/mjau10303930/statuses/1239719141327745027</t>
  </si>
  <si>
    <t xml:space="preserve">{"hashtags":[],"symbols":[],"user_mentions":[{"screen_name":"alm_anja","name":"Anja Alm🐲🐉🐺😎🎸🎶 💙💛💙","id":943273747158618100,"id_str":"943273747158618113","indices":[3,12]}],"urls":[]}</t>
  </si>
  <si>
    <t xml:space="preserve">1239715965493002240</t>
  </si>
  <si>
    <t xml:space="preserve">RT @AdelAHamdeh: Jag förstår att man gärna vill att förtroendet för myndigheter är högt i kristider. Men jag kan ändå tycka att det blir lite märkligt att det tycks vara i sin ordning att diskutera och kritisera myndigheters beslut när det gäller små frågor men inte nu när insatsen är hög.</t>
  </si>
  <si>
    <t xml:space="preserve">Tue Mar 17 00:51:33 +0000 2020</t>
  </si>
  <si>
    <t xml:space="preserve">http://twitter.com/mjau10303930/statuses/1239715965493002240</t>
  </si>
  <si>
    <t xml:space="preserve">{"hashtags":[],"symbols":[],"user_mentions":[{"screen_name":"AdelAHamdeh","name":"Adel Abu Hamdeh","id":2610139748,"id_str":"2610139748","indices":[3,15]}],"urls":[]}</t>
  </si>
  <si>
    <t xml:space="preserve">1239711182577111040</t>
  </si>
  <si>
    <t xml:space="preserve">RT @Haleaziz: NEW: The ACLU asked a federal court on Monday to force officials to release a group of immigrants who suffer from lung disease, diabetes, and epilepsy to protect them from a potential spread of coronavirus in a Seattle-area detention facility.
https://t.co/iC6HlviJiq</t>
  </si>
  <si>
    <t xml:space="preserve">Tue Mar 17 00:32:33 +0000 2020</t>
  </si>
  <si>
    <t xml:space="preserve">http://twitter.com/mjau10303930/statuses/1239711182577111040</t>
  </si>
  <si>
    <t xml:space="preserve">{"hashtags":[],"symbols":[],"user_mentions":[{"screen_name":"Haleaziz","name":"Hamed Aleaziz","id":27052147,"id_str":"27052147","indices":[3,12]}],"urls":[]}</t>
  </si>
  <si>
    <t xml:space="preserve">1239711005346795522</t>
  </si>
  <si>
    <t xml:space="preserve">RT @NidhiSubs: Put simply, the idea is to maintain a distance between you and other people — in this case, at least six feet.
https://t.co/sIAankfHPO</t>
  </si>
  <si>
    <t xml:space="preserve">Tue Mar 17 00:31:51 +0000 2020</t>
  </si>
  <si>
    <t xml:space="preserve">http://twitter.com/mjau10303930/statuses/1239711005346795522</t>
  </si>
  <si>
    <t xml:space="preserve">1239710708306247681</t>
  </si>
  <si>
    <t xml:space="preserve">RT @PeteSouza: Imagine how much worse this would be if we didn’t have a free press. Thanks to all the journalists for your dogged pursuit of the truth and the facts.</t>
  </si>
  <si>
    <t xml:space="preserve">Tue Mar 17 00:30:40 +0000 2020</t>
  </si>
  <si>
    <t xml:space="preserve">http://twitter.com/mjau10303930/statuses/1239710708306247681</t>
  </si>
  <si>
    <t xml:space="preserve">{"hashtags":[],"symbols":[],"user_mentions":[{"screen_name":"PeteSouza","name":"Pete Souza","id":821782476515409900,"id_str":"821782476515409920","indices":[3,13]}],"urls":[]}</t>
  </si>
  <si>
    <t xml:space="preserve">1239709486538878976</t>
  </si>
  <si>
    <t xml:space="preserve">RT @hancocktom: Incredible detail in this FT story: up until last week, the UK was basing its coronavirus control policy on a model based on hospitalisation rates for 😲a different disease😲 with lower rates of intensive care need than coronavirus https://t.co/7rJYh9sqg2</t>
  </si>
  <si>
    <t xml:space="preserve">Tue Mar 17 00:25:48 +0000 2020</t>
  </si>
  <si>
    <t xml:space="preserve">http://twitter.com/mjau10303930/statuses/1239709486538878976</t>
  </si>
  <si>
    <t xml:space="preserve">{"hashtags":[],"symbols":[],"user_mentions":[{"screen_name":"hancocktom","name":"Tom Hancock","id":31291389,"id_str":"31291389","indices":[3,14]}],"urls":[]}</t>
  </si>
  <si>
    <t xml:space="preserve">1239709223317102599</t>
  </si>
  <si>
    <t xml:space="preserve">RT @DanielFalush: The UK scientists advising the government were mostly flu scientists and tried to use a flu like model, letting the virus run through the population. Its just not acceptable with COVID-19 because it is too deadly.  Ebola is a better model; it should never be appeased 6/6.</t>
  </si>
  <si>
    <t xml:space="preserve">Tue Mar 17 00:24:46 +0000 2020</t>
  </si>
  <si>
    <t xml:space="preserve">http://twitter.com/mjau10303930/statuses/1239709223317102599</t>
  </si>
  <si>
    <t xml:space="preserve">{"hashtags":[],"symbols":[],"user_mentions":[{"screen_name":"DanielFalush","name":"daniel falush","id":2821563630,"id_str":"2821563630","indices":[3,16]}],"urls":[]}</t>
  </si>
  <si>
    <t xml:space="preserve">1239709159987253250</t>
  </si>
  <si>
    <t xml:space="preserve">RT @DanielFalush: What COVID-19 has in common with ebola is that it can be highly transmissible in the right circumstances and can also overwhelm health care systems and  become unmanageable. COVID-19 also has one key trick that ebola does not , which is cryptic transmission. 5/6</t>
  </si>
  <si>
    <t xml:space="preserve">Tue Mar 17 00:24:31 +0000 2020</t>
  </si>
  <si>
    <t xml:space="preserve">http://twitter.com/mjau10303930/statuses/1239709159987253250</t>
  </si>
  <si>
    <t xml:space="preserve">1239709101506146305</t>
  </si>
  <si>
    <t xml:space="preserve">RT @DanielFalush: However ebola has the property that if it is around, you have to drop everything else and deal with it. That would include COVID-19 incidentally. If you have both in the same region you should largely ignore COVID-19 until ebola is eradicated.  4/6</t>
  </si>
  <si>
    <t xml:space="preserve">Tue Mar 17 00:24:17 +0000 2020</t>
  </si>
  <si>
    <t xml:space="preserve">http://twitter.com/mjau10303930/statuses/1239709101506146305</t>
  </si>
  <si>
    <t xml:space="preserve">1239709031817719820</t>
  </si>
  <si>
    <t xml:space="preserve">RT @DanielFalush: Ebola is approx 30 times more deadly than COVID-19. Unless civilization breaks down it will never directly kill many people. The reason is it is not very cryptic. As long as you pay attention and have equipment, you can stamp it out. 3/6</t>
  </si>
  <si>
    <t xml:space="preserve">Tue Mar 17 00:24:00 +0000 2020</t>
  </si>
  <si>
    <t xml:space="preserve">http://twitter.com/mjau10303930/statuses/1239709031817719820</t>
  </si>
  <si>
    <t xml:space="preserve">1239709002252124160</t>
  </si>
  <si>
    <t xml:space="preserve">RT @DanielFalush: However the UK scientists basically tried to apply a flu-like model, emphasizing seasonality, immunity etc. Biologically, it is the most similar virus that kills many people. However, depending on circumstances, COVID-19 is approx 30 times more deadly than the flu, 2/6.</t>
  </si>
  <si>
    <t xml:space="preserve">Tue Mar 17 00:23:53 +0000 2020</t>
  </si>
  <si>
    <t xml:space="preserve">http://twitter.com/mjau10303930/statuses/1239709002252124160</t>
  </si>
  <si>
    <t xml:space="preserve">1239708990046601217</t>
  </si>
  <si>
    <t xml:space="preserve">RT @DanielFalush: Here is another way to understand how the scientists advising the UK government got their advice so wrong. All scientists are careful to say that COVID-19 is not like the flu, both because it is much deadlier and because noone has pre-existing immunity. 1/6</t>
  </si>
  <si>
    <t xml:space="preserve">Tue Mar 17 00:23:50 +0000 2020</t>
  </si>
  <si>
    <t xml:space="preserve">http://twitter.com/mjau10303930/statuses/1239708990046601217</t>
  </si>
  <si>
    <t xml:space="preserve">1239708533207306241</t>
  </si>
  <si>
    <t xml:space="preserve">RT @AdelAHamdeh: Var idén om att befolkningen inte klarar av tidiga och ihållande insatser mot corona kommer ifrån. https://t.co/2DntLqjkip https://t.co/BF1T6tsxk1</t>
  </si>
  <si>
    <t xml:space="preserve">Tue Mar 17 00:22:01 +0000 2020</t>
  </si>
  <si>
    <t xml:space="preserve">http://twitter.com/mjau10303930/statuses/1239708533207306241</t>
  </si>
  <si>
    <t xml:space="preserve">{"hashtags":[],"symbols":[],"user_mentions":[{"screen_name":"AdelAHamdeh","name":"Adel Abu Hamdeh","id":2610139748,"id_str":"2610139748","indices":[3,15]}],"urls":[{"url":"https://t.co/2DntLqjkip","expanded_url":"https://unherd.com/2020/03/the-scientific-case-against-herd-immunity/","display_url":"unherd.com/2020/03/the-sc…","indices":[116,139]}]}</t>
  </si>
  <si>
    <t xml:space="preserve">1239707364191875072</t>
  </si>
  <si>
    <t xml:space="preserve">RT @bjornsing: Ni som tjatar om att man ska lyssna på experterna måste nu ställa er den här frågan: Ska vi lyssna på WHO och i princip hela världens samlade epidemiologiska expertis, eller ska vi lyssna på några tokstollar på FHM med Anders Tegnell i spetsen? Your call! ;) #Coronasverige #svpol</t>
  </si>
  <si>
    <t xml:space="preserve">Tue Mar 17 00:17:22 +0000 2020</t>
  </si>
  <si>
    <t xml:space="preserve">http://twitter.com/mjau10303930/statuses/1239707364191875072</t>
  </si>
  <si>
    <t xml:space="preserve">1239699091430531077</t>
  </si>
  <si>
    <t xml:space="preserve">RT @Asfyxi: FÖR SJUKVÅRDSPERSONAL European Society of Intensive Care Medicine (ESCIM) har släppt flera rapporter sammanställda av sina italienska medarbetare. Här kommer en snabb sammanfattning. (1/x)</t>
  </si>
  <si>
    <t xml:space="preserve">Mon Mar 16 23:44:30 +0000 2020</t>
  </si>
  <si>
    <t xml:space="preserve">http://twitter.com/mjau10303930/statuses/1239699091430531077</t>
  </si>
  <si>
    <r>
      <rPr>
        <sz val="8"/>
        <rFont val="Cambria"/>
        <family val="0"/>
        <charset val="1"/>
      </rPr>
      <t xml:space="preserve">{"hashtags":[],"symbols":[],"user_mentions":[{"screen_name":"Asfyxi","name":"C/</t>
    </r>
    <r>
      <rPr>
        <sz val="8"/>
        <rFont val="Arial"/>
        <family val="0"/>
        <charset val="1"/>
      </rPr>
      <t xml:space="preserve">شربل</t>
    </r>
    <r>
      <rPr>
        <sz val="8"/>
        <rFont val="Cambria"/>
        <family val="0"/>
        <charset val="1"/>
      </rPr>
      <t xml:space="preserve">","id":518622879,"id_str":"518622879","indices":[3,10]}],"urls":[]}</t>
    </r>
  </si>
  <si>
    <t xml:space="preserve">1239694540170289153</t>
  </si>
  <si>
    <t xml:space="preserve">I USA beräknas 60% av befolkningen tillhöra riskgrupper för covid-19.
Sverige borde landa i en liknande siffra om FHM skulle gå på riskgrupperna WHO tagit upp. Istället förnekar FHM att vissa av grupperna är riskgrupper #svpol #COVID19SWEDEN https://t.co/UORxVQrgkL</t>
  </si>
  <si>
    <t xml:space="preserve">Mon Mar 16 23:26:25 +0000 2020</t>
  </si>
  <si>
    <t xml:space="preserve">http://twitter.com/mjau10303930/statuses/1239694540170289153</t>
  </si>
  <si>
    <t xml:space="preserve">{"hashtags":[{"text":"svpol","indices":[220,226]},{"text":"COVID19SWEDEN","indices":[227,241]}],"symbols":[],"user_mentions":[],"urls":[{"url":"https://t.co/UORxVQrgkL","expanded_url":"https://www.nytimes.com/2020/03/12/health/coronavirus-midlife-conditions.html?0p19G=2870","display_url":"nytimes.com/2020/03/12/hea…","indices":[242,265]}]}</t>
  </si>
  <si>
    <t xml:space="preserve">1239691792116854784</t>
  </si>
  <si>
    <t xml:space="preserve">@Watsonarily @nogodis @KlingsporC https://t.co/UORxVQrgkL</t>
  </si>
  <si>
    <t xml:space="preserve">Mon Mar 16 23:15:30 +0000 2020</t>
  </si>
  <si>
    <t xml:space="preserve">914772853844791296</t>
  </si>
  <si>
    <t xml:space="preserve">Watsonarily</t>
  </si>
  <si>
    <t xml:space="preserve">1239597009042104320</t>
  </si>
  <si>
    <t xml:space="preserve">http://twitter.com/mjau10303930/statuses/1239691792116854784</t>
  </si>
  <si>
    <t xml:space="preserve">{"hashtags":[],"symbols":[],"user_mentions":[{"screen_name":"Watsonarily","name":"Myran","id":914772853844791300,"id_str":"914772853844791296","indices":[0,12]},{"screen_name":"nogodis","name":"Notforfun","id":850680720716697600,"id_str":"850680720716697600","indices":[13,21]},{"screen_name":"KlingsporC","name":"Christian Klingspor","id":375781762,"id_str":"375781762","indices":[22,33]}],"urls":[{"url":"https://t.co/UORxVQrgkL","expanded_url":"https://www.nytimes.com/2020/03/12/health/coronavirus-midlife-conditions.html?0p19G=2870","display_url":"nytimes.com/2020/03/12/hea…","indices":[34,57]}]}</t>
  </si>
  <si>
    <t xml:space="preserve">1239690883735355392</t>
  </si>
  <si>
    <t xml:space="preserve">@Watsonarily @nogodis @KlingsporC Du vet att WHO gör en annan bedömning av riskgrupper än FHM? I USA till exempel är närmare 60% av befolkningen del av någon riskgrupp. Astmatiker kan att vara svårbehandlade om de får covid-19 pga att medicineringen kan förvärra infektionen.</t>
  </si>
  <si>
    <t xml:space="preserve">Mon Mar 16 23:11:53 +0000 2020</t>
  </si>
  <si>
    <t xml:space="preserve">http://twitter.com/mjau10303930/statuses/1239690883735355392</t>
  </si>
  <si>
    <t xml:space="preserve">{"hashtags":[],"symbols":[],"user_mentions":[{"screen_name":"Watsonarily","name":"Myran","id":914772853844791300,"id_str":"914772853844791296","indices":[0,12]},{"screen_name":"nogodis","name":"Notforfun","id":850680720716697600,"id_str":"850680720716697600","indices":[13,21]},{"screen_name":"KlingsporC","name":"Christian Klingspor","id":375781762,"id_str":"375781762","indices":[22,33]}],"urls":[]}</t>
  </si>
  <si>
    <t xml:space="preserve">1239680945390784513</t>
  </si>
  <si>
    <t xml:space="preserve">@Nymne @DrEkstrom Jag vill givetvis att äldre ska klara sig också men är det bättre att tex medelålders småbarnsföräldrar dör istället?</t>
  </si>
  <si>
    <t xml:space="preserve">Mon Mar 16 22:32:24 +0000 2020</t>
  </si>
  <si>
    <t xml:space="preserve">1239545018488061952</t>
  </si>
  <si>
    <t xml:space="preserve">http://twitter.com/mjau10303930/statuses/1239680945390784513</t>
  </si>
  <si>
    <t xml:space="preserve">{"hashtags":[],"symbols":[],"user_mentions":[{"screen_name":"Nymne","name":"Åsa Hidmark 🧬☣️🌍","id":14050128,"id_str":"14050128","indices":[0,6]},{"screen_name":"DrEkstrom","name":"Jonas Ekström","id":2271884653,"id_str":"2271884653","indices":[7,17]}],"urls":[]}</t>
  </si>
  <si>
    <t xml:space="preserve">1239679927798181900</t>
  </si>
  <si>
    <t xml:space="preserve">@Nymne @DrEkstrom Förstår ni att elever, lärare och vårdnadshavare också kan tillhöra riskgrupper?</t>
  </si>
  <si>
    <t xml:space="preserve">Mon Mar 16 22:28:21 +0000 2020</t>
  </si>
  <si>
    <t xml:space="preserve">http://twitter.com/mjau10303930/statuses/1239679927798181900</t>
  </si>
  <si>
    <t xml:space="preserve">1239673923576508417</t>
  </si>
  <si>
    <t xml:space="preserve">RT @radondotter: Prioriteringar https://t.co/hOwC3hEZfH</t>
  </si>
  <si>
    <t xml:space="preserve">Mon Mar 16 22:04:30 +0000 2020</t>
  </si>
  <si>
    <t xml:space="preserve">http://twitter.com/mjau10303930/statuses/1239673923576508417</t>
  </si>
  <si>
    <t xml:space="preserve">{"hashtags":[],"symbols":[],"user_mentions":[{"screen_name":"radondotter","name":"Agnes","id":129554573,"id_str":"129554573","indices":[3,15]}],"urls":[],"media":[{"id":1239671458177130500,"id_str":"1239671458177130502","indices":[32,55],"media_url":"http://pbs.twimg.com/media/ETQyn4bWoAYoILi.jpg","media_url_https":"https://pbs.twimg.com/media/ETQyn4bWoAYoILi.jpg","url":"https://t.co/hOwC3hEZfH","display_url":"pic.twitter.com/hOwC3hEZfH","expanded_url":"https://twitter.com/radondotter/status/1239671470961328128/photo/1","type":"photo","sizes":{"thumb":{"w":150,"h":150,"resize":"crop"},"medium":{"w":750,"h":424,"resize":"fit"},"small":{"w":680,"h":384,"resize":"fit"},"large":{"w":750,"h":424,"resize":"fit"}},"source_status_id":1239671470961328000,"source_status_id_str":"1239671470961328128","source_user_id":129554573,"source_user_id_str":"129554573"}]}</t>
  </si>
  <si>
    <t xml:space="preserve">1239669269664796672</t>
  </si>
  <si>
    <t xml:space="preserve">RT @DsmdBkr: @Gert54508411 @JoacimRocklov Och 900.000 med andningsproblem ska dela på 600 vårdplatser. Men skit i dem, sannolikt överlever ju de flesta av oss!</t>
  </si>
  <si>
    <t xml:space="preserve">Mon Mar 16 21:46:00 +0000 2020</t>
  </si>
  <si>
    <t xml:space="preserve">http://twitter.com/mjau10303930/statuses/1239669269664796672</t>
  </si>
  <si>
    <t xml:space="preserve">{"hashtags":[],"symbols":[],"user_mentions":[{"screen_name":"DsmdBkr","name":"🇪🇹 🇯🇲 Desmond Baker","id":1230914223796080600,"id_str":"1230914223796080646","indices":[3,11]},{"screen_name":"Gert54508411","name":"Gert Flattenthecurve","id":1227133542091587600,"id_str":"1227133542091587584","indices":[13,26]},{"screen_name":"JoacimRocklov","name":"JOACIM ROCKLÖV","id":877130754941177900,"id_str":"877130754941177857","indices":[27,41]}],"urls":[]}</t>
  </si>
  <si>
    <t xml:space="preserve">1239668958644580355</t>
  </si>
  <si>
    <t xml:space="preserve">@anderslindberg Och FHM är tusen gånger smartare och kunnigare än WHO menar du? Alla andra länders experter och WHOs experter är inkompetenta medan FHM är vetenskapliga genier?</t>
  </si>
  <si>
    <t xml:space="preserve">Mon Mar 16 21:44:46 +0000 2020</t>
  </si>
  <si>
    <t xml:space="preserve">1239644709607354369</t>
  </si>
  <si>
    <t xml:space="preserve">http://twitter.com/mjau10303930/statuses/1239668958644580355</t>
  </si>
  <si>
    <t xml:space="preserve">{"hashtags":[],"symbols":[],"user_mentions":[{"screen_name":"anderslindberg","name":"Anders Lindberg","id":19236255,"id_str":"19236255","indices":[0,15]}],"urls":[]}</t>
  </si>
  <si>
    <t xml:space="preserve">1239668144580579335</t>
  </si>
  <si>
    <t xml:space="preserve">RT @guardian: 'I'm losing faith in the leadership': a NHS doctor's story https://t.co/73xvm144iG</t>
  </si>
  <si>
    <t xml:space="preserve">Mon Mar 16 21:41:32 +0000 2020</t>
  </si>
  <si>
    <t xml:space="preserve">http://twitter.com/mjau10303930/statuses/1239668144580579335</t>
  </si>
  <si>
    <t xml:space="preserve">{"hashtags":[],"symbols":[],"user_mentions":[{"screen_name":"guardian","name":"The Guardian","id":87818409,"id_str":"87818409","indices":[3,12]}],"urls":[{"url":"https://t.co/73xvm144iG","expanded_url":"https://www.theguardian.com/world/2020/mar/16/im-losing-faith-in-the-leadership-a-doctors-story-coronavirus?utm_term=Autofeed&amp;CMP=twt_gu&amp;utm_medium&amp;utm_source=Twitter#Echobox=1584393098","display_url":"theguardian.com/world/2020/mar…","indices":[73,96]}]}</t>
  </si>
  <si>
    <t xml:space="preserve">1239668105284026368</t>
  </si>
  <si>
    <t xml:space="preserve">RT @Bacchus38823823: Förbered er på ett nytt Stockholms blodbad. https://t.co/jktaBZSOdZ</t>
  </si>
  <si>
    <t xml:space="preserve">Mon Mar 16 21:41:22 +0000 2020</t>
  </si>
  <si>
    <t xml:space="preserve">http://twitter.com/mjau10303930/statuses/1239668105284026368</t>
  </si>
  <si>
    <t xml:space="preserve">{"hashtags":[],"symbols":[],"user_mentions":[{"screen_name":"Bacchus38823823","name":"Bacchus 🥃","id":1229030961939189800,"id_str":"1229030961939189760","indices":[3,19]}],"urls":[],"media":[{"id":1239662295573241900,"id_str":"1239662295573241856","indices":[65,88],"media_url":"http://pbs.twimg.com/media/ETQqSjEWoAA_-AY.jpg","media_url_https":"https://pbs.twimg.com/media/ETQqSjEWoAA_-AY.jpg","url":"https://t.co/jktaBZSOdZ","display_url":"pic.twitter.com/jktaBZSOdZ","expanded_url":"https://twitter.com/Bacchus38823823/status/1239662305752887296/photo/1","type":"photo","sizes":{"thumb":{"w":150,"h":150,"resize":"crop"},"small":{"w":680,"h":633,"resize":"fit"},"large":{"w":750,"h":698,"resize":"fit"},"medium":{"w":750,"h":698,"resize":"fit"}},"source_status_id":1239662305752887300,"source_status_id_str":"1239662305752887296","source_user_id":1229030961939189800,"source_user_id_str":"1229030961939189760"}]}</t>
  </si>
  <si>
    <t xml:space="preserve">1239659982385287168</t>
  </si>
  <si>
    <t xml:space="preserve">@vonsilfverfisk Det går inte att ha vetenskapliga underlag för covid-19 i den utsträckning de vill ha utan att väldigt många dör först. Helt i onödan.</t>
  </si>
  <si>
    <t xml:space="preserve">Mon Mar 16 21:09:06 +0000 2020</t>
  </si>
  <si>
    <t xml:space="preserve">1239659702822330368</t>
  </si>
  <si>
    <t xml:space="preserve">http://twitter.com/mjau10303930/statuses/1239659982385287168</t>
  </si>
  <si>
    <t xml:space="preserve">{"hashtags":[],"symbols":[],"user_mentions":[{"screen_name":"vonsilfverfisk","name":"Von Silfverfisk","id":1214997544293535700,"id_str":"1214997544293535745","indices":[0,15]}],"urls":[]}</t>
  </si>
  <si>
    <t xml:space="preserve">@vonsilfverfisk Det är konstigt att FHM säger tvärtemot WHO vad gäller riskgrupper. Att de säger att de slutat testa för att det inte är idé samtidigt som det framkommer i media att de har för lite testkit.
Att de pratar om vetenskapliga underlag, men sådana måste du vänta för länge på pga nytt.</t>
  </si>
  <si>
    <t xml:space="preserve">Mon Mar 16 21:07:59 +0000 2020</t>
  </si>
  <si>
    <t xml:space="preserve">1214997544293535745</t>
  </si>
  <si>
    <t xml:space="preserve">vonsilfverfisk</t>
  </si>
  <si>
    <t xml:space="preserve">1239658009552355329</t>
  </si>
  <si>
    <t xml:space="preserve">http://twitter.com/mjau10303930/statuses/1239659702822330368</t>
  </si>
  <si>
    <t xml:space="preserve">1239658380836384775</t>
  </si>
  <si>
    <t xml:space="preserve">RT @m_tisserand: we are all edward hopper paintings now https://t.co/gpcmSiavkD</t>
  </si>
  <si>
    <t xml:space="preserve">Mon Mar 16 21:02:44 +0000 2020</t>
  </si>
  <si>
    <t xml:space="preserve">http://twitter.com/mjau10303930/statuses/1239658380836384775</t>
  </si>
  <si>
    <t xml:space="preserve">{"hashtags":[],"symbols":[],"user_mentions":[{"screen_name":"m_tisserand","name":"Michael Tisserand","id":607310975,"id_str":"607310975","indices":[3,15]}],"urls":[],"media":[{"id":1239617862135943200,"id_str":"1239617862135943169","indices":[56,79],"media_url":"http://pbs.twimg.com/media/ETQB4LnXkAEG5Xs.png","media_url_https":"https://pbs.twimg.com/media/ETQB4LnXkAEG5Xs.png","url":"https://t.co/gpcmSiavkD","display_url":"pic.twitter.com/gpcmSiavkD","expanded_url":"https://twitter.com/m_tisserand/status/1239618422079660034/photo/1","type":"photo","sizes":{"small":{"w":500,"h":363,"resize":"fit"},"large":{"w":500,"h":363,"resize":"fit"},"medium":{"w":500,"h":363,"resize":"fit"},"thumb":{"w":150,"h":150,"resize":"crop"}},"source_status_id":1239618422079660000,"source_status_id_str":"1239618422079660034","source_user_id":607310975,"source_user_id_str":"607310975"}]}</t>
  </si>
  <si>
    <t xml:space="preserve">1239657584916865024</t>
  </si>
  <si>
    <t xml:space="preserve">@KlingsporC Bara gå på ÖoB och köpa en ”bum gun” dvs handbidé. Billigt och leder till mindre risk för bromsränder.</t>
  </si>
  <si>
    <t xml:space="preserve">Mon Mar 16 20:59:34 +0000 2020</t>
  </si>
  <si>
    <t xml:space="preserve">375781762</t>
  </si>
  <si>
    <t xml:space="preserve">KlingsporC</t>
  </si>
  <si>
    <t xml:space="preserve">1239650405874913283</t>
  </si>
  <si>
    <t xml:space="preserve">http://twitter.com/mjau10303930/statuses/1239657584916865024</t>
  </si>
  <si>
    <t xml:space="preserve">{"hashtags":[],"symbols":[],"user_mentions":[{"screen_name":"KlingsporC","name":"Christian Klingspor","id":375781762,"id_str":"375781762","indices":[0,11]}],"urls":[]}</t>
  </si>
  <si>
    <t xml:space="preserve">1239653488495407104</t>
  </si>
  <si>
    <t xml:space="preserve">RT @sonnsvall: @konsensuseliten Det mest alarmerande med Tegnell är att han kombinerar sina felgissningar med att konstant underdriva risker och aldrig tar det säkra före det osäkra.
”Det vet vi inte så vi utgår ifrån det minst farliga”.</t>
  </si>
  <si>
    <t xml:space="preserve">Mon Mar 16 20:43:17 +0000 2020</t>
  </si>
  <si>
    <t xml:space="preserve">http://twitter.com/mjau10303930/statuses/1239653488495407104</t>
  </si>
  <si>
    <t xml:space="preserve">{"hashtags":[],"symbols":[],"user_mentions":[{"screen_name":"sonnsvall","name":"Sönnsvalls Tidning","id":872027959,"id_str":"872027959","indices":[3,13]},{"screen_name":"konsensuseliten","name":"Malin Lundgren","id":1368116144,"id_str":"1368116144","indices":[15,31]}],"urls":[]}</t>
  </si>
  <si>
    <t xml:space="preserve">1239653388356333570</t>
  </si>
  <si>
    <t xml:space="preserve">RT @konsensuseliten: Att lita på experter vars prognoser visat sig korrekta, vars analys ligger i linje med övriga Europa &amp;amp; som tidigare föreslagit åtgärder som Tegnell först nu börjar stamma ur sig anses av de ovan rättrogna närmast vara att häda</t>
  </si>
  <si>
    <t xml:space="preserve">Mon Mar 16 20:42:54 +0000 2020</t>
  </si>
  <si>
    <t xml:space="preserve">http://twitter.com/mjau10303930/statuses/1239653388356333570</t>
  </si>
  <si>
    <t xml:space="preserve">{"hashtags":[],"symbols":[],"user_mentions":[{"screen_name":"konsensuseliten","name":"Malin Lundgren","id":1368116144,"id_str":"1368116144","indices":[3,19]}],"urls":[]}</t>
  </si>
  <si>
    <t xml:space="preserve">1239652147161161729</t>
  </si>
  <si>
    <t xml:space="preserve">RT @konsensuseliten: Den här närmast fanatiska tilltron till en man vars prognoser konsekvent visat sig felaktiga, vars analys går på tvärs med vad Europas övriga experter anser &amp;amp; som hela tiden agerar reaktivt istället för proaktivt. Var kommer den ifrån?</t>
  </si>
  <si>
    <t xml:space="preserve">Mon Mar 16 20:37:58 +0000 2020</t>
  </si>
  <si>
    <t xml:space="preserve">http://twitter.com/mjau10303930/statuses/1239652147161161729</t>
  </si>
  <si>
    <t xml:space="preserve">1239651126485581826</t>
  </si>
  <si>
    <t xml:space="preserve">RT @hanifbali: Estimat på 35% smittade i Finland med 10 000 döda, trots garantier på att alla får sjukvård. https://t.co/nBQeqFJZgt</t>
  </si>
  <si>
    <t xml:space="preserve">Mon Mar 16 20:33:54 +0000 2020</t>
  </si>
  <si>
    <t xml:space="preserve">http://twitter.com/mjau10303930/statuses/1239651126485581826</t>
  </si>
  <si>
    <t xml:space="preserve">{"hashtags":[],"symbols":[],"user_mentions":[{"screen_name":"hanifbali","name":"Hanif Bali","id":104778698,"id_str":"104778698","indices":[3,13]}],"urls":[],"media":[{"id":1239649633535692800,"id_str":"1239649633535692803","indices":[108,131],"media_url":"http://pbs.twimg.com/ext_tw_video_thumb/1239649633535692803/pu/img/60bY3VKRxEAcjHiJ.jpg","media_url_https":"https://pbs.twimg.com/ext_tw_video_thumb/1239649633535692803/pu/img/60bY3VKRxEAcjHiJ.jpg","url":"https://t.co/nBQeqFJZgt","display_url":"pic.twitter.com/nBQeqFJZgt","expanded_url":"https://twitter.com/hanifbali/status/1239649686958596098/video/1","type":"photo","sizes":{"thumb":{"w":150,"h":150,"resize":"crop"},"medium":{"w":1200,"h":675,"resize":"fit"},"small":{"w":680,"h":383,"resize":"fit"},"large":{"w":1280,"h":720,"resize":"fit"}},"source_status_id":1239649686958596000,"source_status_id_str":"1239649686958596098","source_user_id":104778698,"source_user_id_str":"104778698"}]}</t>
  </si>
  <si>
    <t xml:space="preserve">1239650685135859712</t>
  </si>
  <si>
    <t xml:space="preserve">RT @cinni76: Pratade med min mamma, hon fyller 80 senare i vår. Det var ett förmaningstal och på nåt sätt kändes rollerna omvända: 
-Nu går du inte ut! 
-Prata inte med okänt folk! 
-Tvätta händerna ordentligt! 
-Stanna inne!</t>
  </si>
  <si>
    <t xml:space="preserve">Mon Mar 16 20:32:09 +0000 2020</t>
  </si>
  <si>
    <t xml:space="preserve">http://twitter.com/mjau10303930/statuses/1239650685135859712</t>
  </si>
  <si>
    <t xml:space="preserve">{"hashtags":[],"symbols":[],"user_mentions":[{"screen_name":"cinni76","name":"Sinni","id":293015618,"id_str":"293015618","indices":[3,11]}],"urls":[]}</t>
  </si>
  <si>
    <t xml:space="preserve">1239650487194005507</t>
  </si>
  <si>
    <t xml:space="preserve">RT @PAMELACAMPA1: I am not sure what numbers Anders Tegnell had in mind when he said that the Swedish health system is better positioned than the Italian one to face the crisis, but this is the number of critical care beds per 100,000 by country (source FT): Italy 12.5, Sweden roughly 6. #COVID19 https://t.co/yWdkSrWjod</t>
  </si>
  <si>
    <t xml:space="preserve">Mon Mar 16 20:31:22 +0000 2020</t>
  </si>
  <si>
    <t xml:space="preserve">http://twitter.com/mjau10303930/statuses/1239650487194005507</t>
  </si>
  <si>
    <t xml:space="preserve">{"hashtags":[],"symbols":[],"user_mentions":[{"screen_name":"PAMELACAMPA1","name":"Pamela Campa","id":1587826807,"id_str":"1587826807","indices":[3,16]}],"urls":[]}</t>
  </si>
  <si>
    <t xml:space="preserve">1239649977443528705</t>
  </si>
  <si>
    <t xml:space="preserve">RT @DsmdBkr: @hanifbali Flockimmunitet here we come!
Jag undrar hur många vars anhöriga i efterhand inser tillhörde riskgrupper.</t>
  </si>
  <si>
    <t xml:space="preserve">Mon Mar 16 20:29:20 +0000 2020</t>
  </si>
  <si>
    <t xml:space="preserve">http://twitter.com/mjau10303930/statuses/1239649977443528705</t>
  </si>
  <si>
    <t xml:space="preserve">{"hashtags":[],"symbols":[],"user_mentions":[{"screen_name":"DsmdBkr","name":"🇪🇹 🇯🇲 Desmond Baker","id":1230914223796080600,"id_str":"1230914223796080646","indices":[3,11]},{"screen_name":"hanifbali","name":"Hanif Bali","id":104778698,"id_str":"104778698","indices":[13,23]}],"urls":[]}</t>
  </si>
  <si>
    <t xml:space="preserve">1239649580230365184</t>
  </si>
  <si>
    <t xml:space="preserve">RT @cOnacanOn: @hanifbali Arlanda gymnasiet gick ut med information till eleverna att det var ett bekräftat fall förra veckan.. inte i vilken klass. Ingenting. Inte stanna hemma. Min undran är, varför berättade man om man inte tänker göra ngt åt det? Skapa oro? Rädsla? Lyckats med det iaf! 👎🏻👎🏻</t>
  </si>
  <si>
    <t xml:space="preserve">Mon Mar 16 20:27:46 +0000 2020</t>
  </si>
  <si>
    <t xml:space="preserve">http://twitter.com/mjau10303930/statuses/1239649580230365184</t>
  </si>
  <si>
    <t xml:space="preserve">{"hashtags":[],"symbols":[],"user_mentions":[{"screen_name":"cOnacanOn","name":"37","id":25973509,"id_str":"25973509","indices":[3,13]},{"screen_name":"hanifbali","name":"Hanif Bali","id":104778698,"id_str":"104778698","indices":[15,25]}],"urls":[]}</t>
  </si>
  <si>
    <t xml:space="preserve">1239649474160533504</t>
  </si>
  <si>
    <t xml:space="preserve">RT @FLICKALILLA: @hanifbali Samma information från min 11åriga dotters skola - om så förälder sitter i karantän så gäller skolplikt. https://t.co/aepJvkca3K</t>
  </si>
  <si>
    <t xml:space="preserve">Mon Mar 16 20:27:20 +0000 2020</t>
  </si>
  <si>
    <t xml:space="preserve">http://twitter.com/mjau10303930/statuses/1239649474160533504</t>
  </si>
  <si>
    <t xml:space="preserve">{"hashtags":[],"symbols":[],"user_mentions":[{"screen_name":"FLICKALILLA","name":".FLICKALILLA","id":793611296,"id_str":"793611296","indices":[3,15]},{"screen_name":"hanifbali","name":"Hanif Bali","id":104778698,"id_str":"104778698","indices":[17,27]}],"urls":[]}</t>
  </si>
  <si>
    <t xml:space="preserve">1239648956537286657</t>
  </si>
  <si>
    <t xml:space="preserve">@huddlewaddle @hanifbali En yngre släkting som är bosatt i Stockholm åkte upp till Norrbotten på skidsemester trots luftvägssymtom. Hälsade på släktingar 70+ på vägen. Efter att allmän spridning konstaterats och trots alla varningar om att besöka gamlingar...</t>
  </si>
  <si>
    <t xml:space="preserve">Mon Mar 16 20:25:17 +0000 2020</t>
  </si>
  <si>
    <t xml:space="preserve">1149681831987556352</t>
  </si>
  <si>
    <t xml:space="preserve">huddlewaddle</t>
  </si>
  <si>
    <t xml:space="preserve">1239647496281956352</t>
  </si>
  <si>
    <t xml:space="preserve">http://twitter.com/mjau10303930/statuses/1239648956537286657</t>
  </si>
  <si>
    <t xml:space="preserve">{"hashtags":[],"symbols":[],"user_mentions":[{"screen_name":"huddlewaddle","name":"Running Man","id":1149681831987556400,"id_str":"1149681831987556352","indices":[0,13]},{"screen_name":"hanifbali","name":"Hanif Bali","id":104778698,"id_str":"104778698","indices":[14,24]}],"urls":[]}</t>
  </si>
  <si>
    <t xml:space="preserve">1239648128929878016</t>
  </si>
  <si>
    <t xml:space="preserve">RT @huddlewaddle: @hanifbali Jag har gett upp hopper, på mitt jobb har en ont i halsen, en har torrhostat och en har en fru som har dom symptomen. Känns väldigt naivt och typisk svenskt. Världens sämsta folk när det gäller att fatta hur man ska agera. Vi ska stanna hemma vid symptom, men dom struntar i det.</t>
  </si>
  <si>
    <t xml:space="preserve">Mon Mar 16 20:22:00 +0000 2020</t>
  </si>
  <si>
    <t xml:space="preserve">http://twitter.com/mjau10303930/statuses/1239648128929878016</t>
  </si>
  <si>
    <t xml:space="preserve">{"hashtags":[],"symbols":[],"user_mentions":[{"screen_name":"huddlewaddle","name":"Running Man","id":1149681831987556400,"id_str":"1149681831987556352","indices":[3,16]},{"screen_name":"hanifbali","name":"Hanif Bali","id":104778698,"id_str":"104778698","indices":[18,28]}],"urls":[]}</t>
  </si>
  <si>
    <t xml:space="preserve">1239646973893935104</t>
  </si>
  <si>
    <t xml:space="preserve">RT @JosefinUtas: Jag har tagit del av klagomålen på Tegnell, men har själv inte lyssnat på honom - förrän nu: 
Hjälp! Ta bort honom från offentligheten! Hans kommentarer var bara konstiga och ingav inte ett uns av förtroende. Alla är helt enkelt inte lämpade att vara i rampljuset #svtagenda</t>
  </si>
  <si>
    <t xml:space="preserve">Mon Mar 16 20:17:24 +0000 2020</t>
  </si>
  <si>
    <t xml:space="preserve">http://twitter.com/mjau10303930/statuses/1239646973893935104</t>
  </si>
  <si>
    <t xml:space="preserve">{"hashtags":[],"symbols":[],"user_mentions":[{"screen_name":"JosefinUtas","name":"Josefin Utas","id":1136834894,"id_str":"1136834894","indices":[3,15]}],"urls":[]}</t>
  </si>
  <si>
    <t xml:space="preserve">1239646701926916098</t>
  </si>
  <si>
    <t xml:space="preserve">@RealityCheckSWE Sverige har inte heller samma riskgrupper som WHO. Enligt WHO är betydligt fler grupper än de som nämnts av FHM i riskzon. FMH förnekar tom att grupper WHO nämner öht skulle vara riskgrupper.</t>
  </si>
  <si>
    <t xml:space="preserve">Mon Mar 16 20:16:19 +0000 2020</t>
  </si>
  <si>
    <t xml:space="preserve">927073720866426880</t>
  </si>
  <si>
    <t xml:space="preserve">RealityCheckSWE</t>
  </si>
  <si>
    <t xml:space="preserve">1239590467337142272</t>
  </si>
  <si>
    <t xml:space="preserve">http://twitter.com/mjau10303930/statuses/1239646701926916098</t>
  </si>
  <si>
    <t xml:space="preserve">{"hashtags":[],"symbols":[],"user_mentions":[{"screen_name":"RealityCheckSWE","name":"AlexanderDenStore 🐘🌻🐘","id":927073720866426900,"id_str":"927073720866426880","indices":[0,16]}],"urls":[]}</t>
  </si>
  <si>
    <t xml:space="preserve">1239645026147340290</t>
  </si>
  <si>
    <t xml:space="preserve">RT @KlingsporC: Jag vill f**n aldrig mera höra tugget om ”allas lika värde” 😡
Så nedlåtande och förnedrande när det i var och varannan mening hänvisas till ”främst äldre” och ”med underliggande sjukdom” som någon slags grupp det inte spelar så stor roll om dom går åt i Corona...</t>
  </si>
  <si>
    <t xml:space="preserve">Mon Mar 16 20:09:40 +0000 2020</t>
  </si>
  <si>
    <t xml:space="preserve">http://twitter.com/mjau10303930/statuses/1239645026147340290</t>
  </si>
  <si>
    <t xml:space="preserve">{"hashtags":[],"symbols":[],"user_mentions":[{"screen_name":"KlingsporC","name":"Christian Klingspor","id":375781762,"id_str":"375781762","indices":[3,14]}],"urls":[]}</t>
  </si>
  <si>
    <t xml:space="preserve">1239644739139440642</t>
  </si>
  <si>
    <t xml:space="preserve">@ROGSAHL Bra, men risk för att det är lite för sent.</t>
  </si>
  <si>
    <t xml:space="preserve">Mon Mar 16 20:08:31 +0000 2020</t>
  </si>
  <si>
    <t xml:space="preserve">1239641174215966721</t>
  </si>
  <si>
    <t xml:space="preserve">http://twitter.com/mjau10303930/statuses/1239644739139440642</t>
  </si>
  <si>
    <t xml:space="preserve">{"hashtags":[],"symbols":[],"user_mentions":[{"screen_name":"ROGSAHL","name":"Roger större än Expressen o Aftonbladet Sahlström","id":182935271,"id_str":"182935271","indices":[0,8]}],"urls":[]}</t>
  </si>
  <si>
    <t xml:space="preserve">1239643983112015872</t>
  </si>
  <si>
    <t xml:space="preserve">RT @Jerlerup: Många har inte riktigt förstått allvaret med pandemin. Ja det kommer att bli en DJUP ekonomisk kris. Det som sker kan bara jämföras med världskrig, allvarliga meteornerslag, solstormar eller global mörkläggning pga vulkanutbrott. Dvs det är en STOR kris. Det är ingen lek detta!</t>
  </si>
  <si>
    <t xml:space="preserve">Mon Mar 16 20:05:31 +0000 2020</t>
  </si>
  <si>
    <t xml:space="preserve">http://twitter.com/mjau10303930/statuses/1239643983112015872</t>
  </si>
  <si>
    <t xml:space="preserve">1239643870771720194</t>
  </si>
  <si>
    <t xml:space="preserve">RT @ROGSAHL: Men herregud människa. #svpol #Coronasverige #Corona https://t.co/JirsaQbzgK</t>
  </si>
  <si>
    <t xml:space="preserve">Mon Mar 16 20:05:04 +0000 2020</t>
  </si>
  <si>
    <t xml:space="preserve">http://twitter.com/mjau10303930/statuses/1239643870771720194</t>
  </si>
  <si>
    <t xml:space="preserve">{"hashtags":[{"text":"svpol","indices":[36,42]},{"text":"Coronasverige","indices":[43,57]},{"text":"Corona","indices":[58,65]}],"symbols":[],"user_mentions":[{"screen_name":"ROGSAHL","name":"Roger större än Expressen o Aftonbladet Sahlström","id":182935271,"id_str":"182935271","indices":[3,11]}],"urls":[],"media":[{"id":1239297943762620400,"id_str":"1239297943762620418","indices":[66,89],"media_url":"http://pbs.twimg.com/media/ETLe6ezX0AIWJdP.jpg","media_url_https":"https://pbs.twimg.com/media/ETLe6ezX0AIWJdP.jpg","url":"https://t.co/JirsaQbzgK","display_url":"pic.twitter.com/JirsaQbzgK","expanded_url":"https://twitter.com/ROGSAHL/status/1239297950842597377/photo/1","type":"photo","sizes":{"thumb":{"w":150,"h":150,"resize":"crop"},"small":{"w":680,"h":406,"resize":"fit"},"large":{"w":1080,"h":645,"resize":"fit"},"medium":{"w":1080,"h":645,"resize":"fit"}},"source_status_id":1239297950842597400,"source_status_id_str":"1239297950842597377","source_user_id":182935271,"source_user_id_str":"182935271"}]}</t>
  </si>
  <si>
    <t xml:space="preserve">1239642724556591106</t>
  </si>
  <si>
    <t xml:space="preserve">@jonsson_henrik @AgnesWold Astmatiker är en riskgrupp enligt WHO. Alla sjukdomar som sätter sig på luftvägarna kan vara tuffa. Dessutom så måste astmatiker dagligen ta medicin som om de sedan smittas riskerar att förvärra covid-19.</t>
  </si>
  <si>
    <t xml:space="preserve">Mon Mar 16 20:00:31 +0000 2020</t>
  </si>
  <si>
    <t xml:space="preserve">1239642155309727746</t>
  </si>
  <si>
    <t xml:space="preserve">http://twitter.com/mjau10303930/statuses/1239642724556591106</t>
  </si>
  <si>
    <t xml:space="preserve">{"hashtags":[],"symbols":[],"user_mentions":[{"screen_name":"jonsson_henrik","name":"Henrik Jönsson","id":45328592,"id_str":"45328592","indices":[0,15]},{"screen_name":"AgnesWold","name":"Agnes Wold","id":1400777804,"id_str":"1400777804","indices":[16,26]}],"urls":[]}</t>
  </si>
  <si>
    <t xml:space="preserve">@jonsson_henrik @AgnesWold folkbildar inte, hon tantgissar. Hon sprider information som går tvärs emot vad WHO säger. Till exempel att det bara är folk med KOL som behöver oroa sig för covid -19 medan astmatiker inte är en riskgrupp.</t>
  </si>
  <si>
    <t xml:space="preserve">Mon Mar 16 19:58:15 +0000 2020</t>
  </si>
  <si>
    <t xml:space="preserve">45328592</t>
  </si>
  <si>
    <t xml:space="preserve">jonsson_henrik</t>
  </si>
  <si>
    <t xml:space="preserve">1239289137108221966</t>
  </si>
  <si>
    <t xml:space="preserve">http://twitter.com/mjau10303930/statuses/1239642155309727746</t>
  </si>
  <si>
    <t xml:space="preserve">1239640492373086208</t>
  </si>
  <si>
    <t xml:space="preserve">Snälla Stockholmare, stanna i Stockholm. Nu är inte rätta tillfället att till exempel ta en skidsemester i Norrbotten.</t>
  </si>
  <si>
    <t xml:space="preserve">Mon Mar 16 19:51:39 +0000 2020</t>
  </si>
  <si>
    <t xml:space="preserve">http://twitter.com/mjau10303930/statuses/1239640492373086208</t>
  </si>
  <si>
    <t xml:space="preserve">{"hashtags":[],"symbols":[],"user_mentions":[],"urls":[]}</t>
  </si>
  <si>
    <t xml:space="preserve">1239639663415111682</t>
  </si>
  <si>
    <t xml:space="preserve">@JosefinUtas Men lite halsont får ju inte stoppa skidsemestern i Norrland.</t>
  </si>
  <si>
    <t xml:space="preserve">Mon Mar 16 19:48:21 +0000 2020</t>
  </si>
  <si>
    <t xml:space="preserve">1239638277491249158</t>
  </si>
  <si>
    <t xml:space="preserve">http://twitter.com/mjau10303930/statuses/1239639663415111682</t>
  </si>
  <si>
    <t xml:space="preserve">{"hashtags":[],"symbols":[],"user_mentions":[{"screen_name":"JosefinUtas","name":"Josefin Utas","id":1136834894,"id_str":"1136834894","indices":[0,12]}],"urls":[]}</t>
  </si>
  <si>
    <t xml:space="preserve">@JosefinUtas Detta hände EFTER att allmän smittspridning konstaterats i Stockholm OCH det varnats för att utsätta äldre för smitta.</t>
  </si>
  <si>
    <t xml:space="preserve">Mon Mar 16 19:42:51 +0000 2020</t>
  </si>
  <si>
    <t xml:space="preserve">1239637578657280002</t>
  </si>
  <si>
    <t xml:space="preserve">http://twitter.com/mjau10303930/statuses/1239638277491249158</t>
  </si>
  <si>
    <t xml:space="preserve">1239637707829231620</t>
  </si>
  <si>
    <t xml:space="preserve">RT @frukaptens: Och då står Sverige ensamt kvar i skamvrån.. https://t.co/Y3oyT59lH5</t>
  </si>
  <si>
    <t xml:space="preserve">Mon Mar 16 19:40:35 +0000 2020</t>
  </si>
  <si>
    <t xml:space="preserve">http://twitter.com/mjau10303930/statuses/1239637707829231620</t>
  </si>
  <si>
    <t xml:space="preserve">{"hashtags":[],"symbols":[],"user_mentions":[{"screen_name":"frukaptens","name":"Nanuq","id":1237784896300605400,"id_str":"1237784896300605441","indices":[3,14]}],"urls":[],"media":[{"id":1239599982308659200,"id_str":"1239599982308659203","indices":[61,84],"media_url":"http://pbs.twimg.com/media/ETPxncEWkAMn0gu.jpg","media_url_https":"https://pbs.twimg.com/media/ETPxncEWkAMn0gu.jpg","url":"https://t.co/Y3oyT59lH5","display_url":"pic.twitter.com/Y3oyT59lH5","expanded_url":"https://twitter.com/frukaptens/status/1239599987371245568/photo/1","type":"photo","sizes":{"thumb":{"w":150,"h":150,"resize":"crop"},"large":{"w":798,"h":449,"resize":"fit"},"small":{"w":680,"h":383,"resize":"fit"},"medium":{"w":798,"h":449,"resize":"fit"}},"source_status_id":1239599987371245600,"source_status_id_str":"1239599987371245568","source_user_id":1237784896300605400,"source_user_id_str":"1237784896300605441"}]}</t>
  </si>
  <si>
    <t xml:space="preserve">@JosefinUtas En släkting till mig som bor i Stockholm reste genom halva landet via publika färdmedel trots symptom från luftvägarna. Under resans gång passade han på att besöka andra släktingar i åldern 70+ ...</t>
  </si>
  <si>
    <t xml:space="preserve">Mon Mar 16 19:40:04 +0000 2020</t>
  </si>
  <si>
    <t xml:space="preserve">1136834894</t>
  </si>
  <si>
    <t xml:space="preserve">JosefinUtas</t>
  </si>
  <si>
    <t xml:space="preserve">1239520210425720832</t>
  </si>
  <si>
    <t xml:space="preserve">http://twitter.com/mjau10303930/statuses/1239637578657280002</t>
  </si>
  <si>
    <t xml:space="preserve">1239632283516252163</t>
  </si>
  <si>
    <t xml:space="preserve">RT @EricTopol: A new @ScienceMagazine paper is the best evidence yet for the people without symptoms ("undocumented," i.e. with no or mild Sx, not tested) driving the spread #COVID19
https://t.co/k4Fn6JWYCi brilliant modeling of synthetic outbreak
via @hholdenthorp https://t.co/Szmb48Re7I</t>
  </si>
  <si>
    <t xml:space="preserve">Mon Mar 16 19:19:02 +0000 2020</t>
  </si>
  <si>
    <t xml:space="preserve">http://twitter.com/mjau10303930/statuses/1239632283516252163</t>
  </si>
  <si>
    <t xml:space="preserve">{"hashtags":[],"symbols":[],"user_mentions":[{"screen_name":"EricTopol","name":"Eric Topol","id":86626845,"id_str":"86626845","indices":[3,13]},{"screen_name":"ScienceMagazine","name":"Science Magazine","id":32372834,"id_str":"32372834","indices":[21,37]}],"urls":[]}</t>
  </si>
  <si>
    <t xml:space="preserve">1239631022385516546</t>
  </si>
  <si>
    <t xml:space="preserve">@andreasnurbo @PontusPersson5 @Folkhalsomynd @AgnesWold Dumma autocorrect covid-19 så klart.</t>
  </si>
  <si>
    <t xml:space="preserve">Mon Mar 16 19:14:01 +0000 2020</t>
  </si>
  <si>
    <t xml:space="preserve">1239630811252568064</t>
  </si>
  <si>
    <t xml:space="preserve">http://twitter.com/mjau10303930/statuses/1239631022385516546</t>
  </si>
  <si>
    <t xml:space="preserve">{"hashtags":[],"symbols":[],"user_mentions":[{"screen_name":"andreasnurbo","name":"Andreas Nurbo","id":33926493,"id_str":"33926493","indices":[0,13]},{"screen_name":"PontusPersson5","name":"Pontus Persson","id":4866509625,"id_str":"4866509625","indices":[14,29]},{"screen_name":"Folkhalsomynd","name":"Folkhälsomyndigheten","id":388858301,"id_str":"388858301","indices":[30,44]},{"screen_name":"AgnesWold","name":"Agnes Wold","id":1400777804,"id_str":"1400777804","indices":[45,55]}],"urls":[]}</t>
  </si>
  <si>
    <t xml:space="preserve">@andreasnurbo @PontusPersson5 @Folkhalsomynd har annan bedömning av riskgrupper än vad WHO har. Andra experter som @AgnesWold har uttalat att astmatiker inte är en riskgrupp utan endast folk med tex KOL. Stämmer inte med WHOs info. Astmamedicin som astmatiker måste ta riskerar att förvärra civil-19 infektion.</t>
  </si>
  <si>
    <t xml:space="preserve">Mon Mar 16 19:13:11 +0000 2020</t>
  </si>
  <si>
    <t xml:space="preserve">33926493</t>
  </si>
  <si>
    <t xml:space="preserve">andreasnurbo</t>
  </si>
  <si>
    <t xml:space="preserve">1239613264390209542</t>
  </si>
  <si>
    <t xml:space="preserve">http://twitter.com/mjau10303930/statuses/1239630811252568064</t>
  </si>
  <si>
    <t xml:space="preserve">{"hashtags":[],"symbols":[],"user_mentions":[{"screen_name":"andreasnurbo","name":"Andreas Nurbo","id":33926493,"id_str":"33926493","indices":[0,13]},{"screen_name":"PontusPersson5","name":"Pontus Persson","id":4866509625,"id_str":"4866509625","indices":[14,29]},{"screen_name":"Folkhalsomynd","name":"Folkhälsomyndigheten","id":388858301,"id_str":"388858301","indices":[30,44]},{"screen_name":"AgnesWold","name":"Agnes Wold","id":1400777804,"id_str":"1400777804","indices":[115,125]}],"urls":[]}</t>
  </si>
  <si>
    <t xml:space="preserve">1239629631432593410</t>
  </si>
  <si>
    <t xml:space="preserve">RT @flygare77: @PontusPersson5 Jag tror inte alla har begripit vad ”underliggande sjukdom” kan vara. Astmadiagnos: 800 000 människor i landet, alla som cancerbehandlas med cellgift: flera tusental, hjärt-kärlsjukdomar: 2 miljoner människor, diabetes: 500 000 människor. Mvh Journalist men inte ”lingonskalle”...</t>
  </si>
  <si>
    <t xml:space="preserve">Mon Mar 16 19:08:29 +0000 2020</t>
  </si>
  <si>
    <t xml:space="preserve">http://twitter.com/mjau10303930/statuses/1239629631432593410</t>
  </si>
  <si>
    <t xml:space="preserve">{"hashtags":[],"symbols":[],"user_mentions":[{"screen_name":"flygare77","name":"Henrik Flygare","id":1345096981,"id_str":"1345096981","indices":[3,13]},{"screen_name":"PontusPersson5","name":"Pontus Persson","id":4866509625,"id_str":"4866509625","indices":[15,30]}],"urls":[]}</t>
  </si>
  <si>
    <t xml:space="preserve">1239623968438530053</t>
  </si>
  <si>
    <t xml:space="preserve">RT @PontusPersson5: Jag antar WHO också är foliehattar nu. https://t.co/RkTmJx0NLF</t>
  </si>
  <si>
    <t xml:space="preserve">Mon Mar 16 18:45:59 +0000 2020</t>
  </si>
  <si>
    <t xml:space="preserve">http://twitter.com/mjau10303930/statuses/1239623968438530053</t>
  </si>
  <si>
    <t xml:space="preserve">{"hashtags":[],"symbols":[],"user_mentions":[{"screen_name":"PontusPersson5","name":"Pontus Persson","id":4866509625,"id_str":"4866509625","indices":[3,18]}],"urls":[],"media":[{"id":1239604077627158500,"id_str":"1239604077627158539","indices":[59,82],"media_url":"http://pbs.twimg.com/media/ETP1V0UXsAsZvNk.jpg","media_url_https":"https://pbs.twimg.com/media/ETP1V0UXsAsZvNk.jpg","url":"https://t.co/RkTmJx0NLF","display_url":"pic.twitter.com/RkTmJx0NLF","expanded_url":"https://twitter.com/PontusPersson5/status/1239604085701193728/photo/1","type":"photo","sizes":{"thumb":{"w":150,"h":150,"resize":"crop"},"large":{"w":1080,"h":1346,"resize":"fit"},"small":{"w":546,"h":680,"resize":"fit"},"medium":{"w":963,"h":1200,"resize":"fit"}},"source_status_id":1239604085701193700,"source_status_id_str":"1239604085701193728","source_user_id":4866509625,"source_user_id_str":"4866509625"}]}</t>
  </si>
  <si>
    <t xml:space="preserve">1239622051029278729</t>
  </si>
  <si>
    <t xml:space="preserve">Alla som tycker att vi ska lita på folkhälsomyndigheten eftersom att de är experter. Menar ni att Sverige ( och England ) sitter på de enda kompetenta experterna i världen och att WHO har mindre kompetens? #svpol #Coronasverige</t>
  </si>
  <si>
    <t xml:space="preserve">Mon Mar 16 18:38:22 +0000 2020</t>
  </si>
  <si>
    <t xml:space="preserve">http://twitter.com/mjau10303930/statuses/1239622051029278729</t>
  </si>
  <si>
    <t xml:space="preserve">{"hashtags":[{"text":"svpol","indices":[206,212]},{"text":"Coronasverige","indices":[213,227]}],"symbols":[],"user_mentions":[],"urls":[]}</t>
  </si>
  <si>
    <t xml:space="preserve">1239621191448629248</t>
  </si>
  <si>
    <t xml:space="preserve">RT @JohanForssell: Populärt att avfärda all diskussion om Coronaviruset på temat ”självutnämnda experter”. Samtidigt ett mynt med två sidor. Hur kan personer utan medicinskt kunnande vara helt tvärsäkra på att myndigheter i andra EU-länder agerar förhastat? Vi behöver en mer balanserad diskussion.</t>
  </si>
  <si>
    <t xml:space="preserve">Mon Mar 16 18:34:57 +0000 2020</t>
  </si>
  <si>
    <t xml:space="preserve">http://twitter.com/mjau10303930/statuses/1239621191448629248</t>
  </si>
  <si>
    <t xml:space="preserve">{"hashtags":[],"symbols":[],"user_mentions":[{"screen_name":"JohanForssell","name":"Johan Forssell","id":154050557,"id_str":"154050557","indices":[3,17]}],"urls":[]}</t>
  </si>
  <si>
    <t xml:space="preserve">1239619795785527297</t>
  </si>
  <si>
    <t xml:space="preserve">RT @bjan9: Experterna är inte eniga, så vilken ska vi tro på och varför? Enklast i alla fall att ligga lågt och hålla tassarna rena! @Expressen @sr_ekot https://t.co/bv1HIk4749</t>
  </si>
  <si>
    <t xml:space="preserve">Mon Mar 16 18:29:24 +0000 2020</t>
  </si>
  <si>
    <t xml:space="preserve">http://twitter.com/mjau10303930/statuses/1239619795785527297</t>
  </si>
  <si>
    <t xml:space="preserve">{"hashtags":[],"symbols":[],"user_mentions":[{"screen_name":"bjan9","name":"Bertil Jansson","id":200229443,"id_str":"200229443","indices":[3,9]}],"urls":[]}</t>
  </si>
  <si>
    <t xml:space="preserve">1239593877784473600</t>
  </si>
  <si>
    <t xml:space="preserve">@hanifbali Det finns nog planer för distansundervisning på sina håll ute i landet...</t>
  </si>
  <si>
    <t xml:space="preserve">Mon Mar 16 16:46:25 +0000 2020</t>
  </si>
  <si>
    <t xml:space="preserve">104778698</t>
  </si>
  <si>
    <t xml:space="preserve">hanifbali</t>
  </si>
  <si>
    <t xml:space="preserve">1239584629704855553</t>
  </si>
  <si>
    <t xml:space="preserve">http://twitter.com/mjau10303930/statuses/1239593877784473600</t>
  </si>
  <si>
    <t xml:space="preserve">{"hashtags":[],"symbols":[],"user_mentions":[{"screen_name":"hanifbali","name":"Hanif Bali","id":104778698,"id_str":"104778698","indices":[0,10]}],"urls":[]}</t>
  </si>
  <si>
    <t xml:space="preserve">1239591804753805313</t>
  </si>
  <si>
    <t xml:space="preserve">RT @bjan9: Svenskarnas fördelar - 1) vi kan rätt mycket 2) vi kan sjukskriva oss 3) många har normalt rätt isolerade levnadsvanor. Nackdelar 1) ovana att fatta snabba beslut 2) myndighetstro i överkant . Nu: social distansering, handhygien, vänlighet/hjälpsamhet  @anderslindberg @Expressen https://t.co/V32SeeLbvw</t>
  </si>
  <si>
    <t xml:space="preserve">Mon Mar 16 16:38:11 +0000 2020</t>
  </si>
  <si>
    <t xml:space="preserve">http://twitter.com/mjau10303930/statuses/1239591804753805313</t>
  </si>
  <si>
    <t xml:space="preserve">1239587368883105794</t>
  </si>
  <si>
    <t xml:space="preserve">@WeirdWebzine @hanifbali Du vet att det finns barn som dött av covid-19? ( källa WHO )</t>
  </si>
  <si>
    <t xml:space="preserve">Mon Mar 16 16:20:33 +0000 2020</t>
  </si>
  <si>
    <t xml:space="preserve">903943441121386496</t>
  </si>
  <si>
    <t xml:space="preserve">WeirdWebzine</t>
  </si>
  <si>
    <t xml:space="preserve">1239585707720671233</t>
  </si>
  <si>
    <t xml:space="preserve">http://twitter.com/mjau10303930/statuses/1239587368883105794</t>
  </si>
  <si>
    <t xml:space="preserve">{"hashtags":[],"symbols":[],"user_mentions":[{"screen_name":"WeirdWebzine","name":"Weird Webzine","id":903943441121386500,"id_str":"903943441121386496","indices":[0,13]},{"screen_name":"hanifbali","name":"Hanif Bali","id":104778698,"id_str":"104778698","indices":[14,24]}],"urls":[]}</t>
  </si>
  <si>
    <t xml:space="preserve">1239586242024615939</t>
  </si>
  <si>
    <t xml:space="preserve">RT @WHO: "This is the defining global health crisis of our time. 
The days, weeks and months ahead will be a test of our resolve, a test of our trust in science, and a test of solidarity.
Crises like #COVID19 tend to bring out the best and worst in humanity"-@DrTedros #coronavirus</t>
  </si>
  <si>
    <t xml:space="preserve">Mon Mar 16 16:16:05 +0000 2020</t>
  </si>
  <si>
    <t xml:space="preserve">http://twitter.com/mjau10303930/statuses/1239586242024615939</t>
  </si>
  <si>
    <t xml:space="preserve">{"hashtags":[],"symbols":[],"user_mentions":[{"screen_name":"WHO","name":"World Health Organization (WHO)","id":14499829,"id_str":"14499829","indices":[3,7]}],"urls":[]}</t>
  </si>
  <si>
    <t xml:space="preserve">1239585145839128582</t>
  </si>
  <si>
    <t xml:space="preserve">RT @bjan9: Värsta pandemin på 100 år och vi stänger inte skolor (som vi gör 2 månader varje år) för att det "driver" inte pandemin. Vad "driver" pandemin? Idrottstävlingar på 500 personer? när 100 000 pendlar in i Stockholm och 2500 landar på Arlanda dagligen? @pwolodarski @Expressen</t>
  </si>
  <si>
    <t xml:space="preserve">Mon Mar 16 16:11:43 +0000 2020</t>
  </si>
  <si>
    <t xml:space="preserve">http://twitter.com/mjau10303930/statuses/1239585145839128582</t>
  </si>
  <si>
    <t xml:space="preserve">1239583715824676867</t>
  </si>
  <si>
    <t xml:space="preserve">RT @WHO: "WHO has issued new clinical guidance, with specific details on how to care for children, older people and pregnant women.
So far, we have seen epidemics in countries with advanced health systems. But even they have struggled to cope"-@DrTedros #COVID19 #coronavirus</t>
  </si>
  <si>
    <t xml:space="preserve">Mon Mar 16 16:06:02 +0000 2020</t>
  </si>
  <si>
    <t xml:space="preserve">http://twitter.com/mjau10303930/statuses/1239583715824676867</t>
  </si>
  <si>
    <t xml:space="preserve">1239583585457393664</t>
  </si>
  <si>
    <t xml:space="preserve">RT @WHO: "Once again, our key message is: 
test,
test,
test.
This is a serious disease. Although the evidence we have suggests that those over 60 are at highest risk, young people, including children, have died"-@DrTedros #COVID19 #coronavirus</t>
  </si>
  <si>
    <t xml:space="preserve">Mon Mar 16 16:05:31 +0000 2020</t>
  </si>
  <si>
    <t xml:space="preserve">http://twitter.com/mjau10303930/statuses/1239583585457393664</t>
  </si>
  <si>
    <t xml:space="preserve">1239583296071380998</t>
  </si>
  <si>
    <t xml:space="preserve">RT @WHO: "We have a simple message for all countries:
test
test
test.
Test every suspected #COVID19 case. 
If they test positive, isolate them &amp;amp; find out who they have been in close contact with up to 2 days before they developed symptoms &amp;amp; test those people too"-@DrTedros #coronavirus</t>
  </si>
  <si>
    <t xml:space="preserve">Mon Mar 16 16:04:22 +0000 2020</t>
  </si>
  <si>
    <t xml:space="preserve">http://twitter.com/mjau10303930/statuses/1239583296071380998</t>
  </si>
  <si>
    <t xml:space="preserve">{"hashtags":[{"text":"COVID19","indices":[92,100]}],"symbols":[],"user_mentions":[{"screen_name":"WHO","name":"World Health Organization (WHO)","id":14499829,"id_str":"14499829","indices":[3,7]}],"urls":[]}</t>
  </si>
  <si>
    <t xml:space="preserve">1239583216434057216</t>
  </si>
  <si>
    <t xml:space="preserve">RT @WHO: "But the most effective way to prevent infections &amp;amp; save lives is breaking the chains of #COVID19 transmission. To do that, you must test &amp;amp; isolate. 
You cannot fight a fire blindfolded. And we cannot stop this pandemic if we don’t know who is infected"-@DrTedros #coronavirus</t>
  </si>
  <si>
    <t xml:space="preserve">Mon Mar 16 16:04:03 +0000 2020</t>
  </si>
  <si>
    <t xml:space="preserve">http://twitter.com/mjau10303930/statuses/1239583216434057216</t>
  </si>
  <si>
    <t xml:space="preserve">{"hashtags":[{"text":"COVID19","indices":[102,110]}],"symbols":[],"user_mentions":[{"screen_name":"WHO","name":"World Health Organization (WHO)","id":14499829,"id_str":"14499829","indices":[3,7]}],"urls":[]}</t>
  </si>
  <si>
    <t xml:space="preserve">1239582533223960576</t>
  </si>
  <si>
    <t xml:space="preserve">@chrisforsne Snart blir det nog distansundervisning, iaf i vissa delar av landet.</t>
  </si>
  <si>
    <t xml:space="preserve">Mon Mar 16 16:01:20 +0000 2020</t>
  </si>
  <si>
    <t xml:space="preserve">1239581292779507714</t>
  </si>
  <si>
    <t xml:space="preserve">http://twitter.com/mjau10303930/statuses/1239582533223960576</t>
  </si>
  <si>
    <t xml:space="preserve">1239579506664452096</t>
  </si>
  <si>
    <t xml:space="preserve">RT @pwolodarski: Steg för steg följer nu Sverige resten av Europa. Fortfarande en bit efter men rörelsen är tydlig. Åtgärder som alldeles nyligen avfärdades som meningslösa eller felaktiga omvandlas nu till skarpa rekommendationer från myndigheterna. Allt för att förskjuta smittspridningen. Bra.</t>
  </si>
  <si>
    <t xml:space="preserve">Mon Mar 16 15:49:19 +0000 2020</t>
  </si>
  <si>
    <t xml:space="preserve">http://twitter.com/mjau10303930/statuses/1239579506664452096</t>
  </si>
  <si>
    <t xml:space="preserve">1239579073761984524</t>
  </si>
  <si>
    <t xml:space="preserve">RT @sr_ekot: JUST NU: I Finland stängs skolor och universitet på grund av coronavirusets spridning. Stängningen träder i kraft från och med onsdag uppger Finlands statsminister Sanna Marin. https://t.co/oGYgeF0A83</t>
  </si>
  <si>
    <t xml:space="preserve">Mon Mar 16 15:47:36 +0000 2020</t>
  </si>
  <si>
    <t xml:space="preserve">http://twitter.com/mjau10303930/statuses/1239579073761984524</t>
  </si>
  <si>
    <t xml:space="preserve">{"hashtags":[],"symbols":[],"user_mentions":[{"screen_name":"sr_ekot","name":"SR Ekot","id":18761673,"id_str":"18761673","indices":[3,11]}],"urls":[]}</t>
  </si>
  <si>
    <t xml:space="preserve">1239578521011437569</t>
  </si>
  <si>
    <t xml:space="preserve">@Skriegras @chrisforsne https://t.co/xqnulhHtp5</t>
  </si>
  <si>
    <t xml:space="preserve">Mon Mar 16 15:45:24 +0000 2020</t>
  </si>
  <si>
    <t xml:space="preserve">519613642</t>
  </si>
  <si>
    <t xml:space="preserve">Skriegras</t>
  </si>
  <si>
    <t xml:space="preserve">1239568293737922563</t>
  </si>
  <si>
    <t xml:space="preserve">http://twitter.com/mjau10303930/statuses/1239578521011437569</t>
  </si>
  <si>
    <t xml:space="preserve">{"hashtags":[],"symbols":[],"user_mentions":[{"screen_name":"Skriegras","name":"Axel Johansson","id":519613642,"id_str":"519613642","indices":[0,10]},{"screen_name":"chrisforsne","name":"Chris Forsne","id":57369931,"id_str":"57369931","indices":[11,23]}],"urls":[{"url":"https://t.co/xqnulhHtp5","expanded_url":"https://www.newsweek.com/young-unafraid-coronavirus-pandemic-good-you-now-stop-killing-people-opinion-1491797","display_url":"newsweek.com/young-unafraid…","indices":[24,47]}]}</t>
  </si>
  <si>
    <t xml:space="preserve">1239578204173668353</t>
  </si>
  <si>
    <t xml:space="preserve">@Skriegras @chrisforsne Sedan riskerar även folk utan grundsjukdommar att skadas för livet av covid-19 https://t.co/owFOFvh1NB</t>
  </si>
  <si>
    <t xml:space="preserve">Mon Mar 16 15:44:08 +0000 2020</t>
  </si>
  <si>
    <t xml:space="preserve">http://twitter.com/mjau10303930/statuses/1239578204173668353</t>
  </si>
  <si>
    <t xml:space="preserve">{"hashtags":[],"symbols":[],"user_mentions":[{"screen_name":"Skriegras","name":"Axel Johansson","id":519613642,"id_str":"519613642","indices":[0,10]},{"screen_name":"chrisforsne","name":"Chris Forsne","id":57369931,"id_str":"57369931","indices":[11,23]}],"urls":[],"media":[{"id":1239578197257343000,"id_str":"1239578197257342976","indices":[103,126],"media_url":"http://pbs.twimg.com/media/ETPdzYbX0AAnaIT.jpg","media_url_https":"https://pbs.twimg.com/media/ETPdzYbX0AAnaIT.jpg","url":"https://t.co/owFOFvh1NB","display_url":"pic.twitter.com/owFOFvh1NB","expanded_url":"https://twitter.com/mjau10303930/status/1239578204173668353/photo/1","type":"photo","sizes":{"thumb":{"w":150,"h":150,"resize":"crop"},"small":{"w":562,"h":680,"resize":"fit"},"large":{"w":732,"h":885,"resize":"fit"},"medium":{"w":732,"h":885,"resize":"fit"}}}]}</t>
  </si>
  <si>
    <t xml:space="preserve">1239577750509420546</t>
  </si>
  <si>
    <t xml:space="preserve">@Skriegras @chrisforsne Det är ingen som vet om det går att nå immunitet genom att smittas, tvärt om tyder fall i Asien på att det går att smittas flera gånger. Sedan skyddas inte riskgrupperna om smittan får härja fritt. Det säger sig själv.</t>
  </si>
  <si>
    <t xml:space="preserve">Mon Mar 16 15:42:20 +0000 2020</t>
  </si>
  <si>
    <t xml:space="preserve">http://twitter.com/mjau10303930/statuses/1239577750509420546</t>
  </si>
  <si>
    <t xml:space="preserve">{"hashtags":[],"symbols":[],"user_mentions":[{"screen_name":"Skriegras","name":"Axel Johansson","id":519613642,"id_str":"519613642","indices":[0,10]},{"screen_name":"chrisforsne","name":"Chris Forsne","id":57369931,"id_str":"57369931","indices":[11,23]}],"urls":[]}</t>
  </si>
  <si>
    <t xml:space="preserve">1239566806827839498</t>
  </si>
  <si>
    <t xml:space="preserve">RT @ChristerSfeir: Sleepless in Seattle: 45 unga personer ska påbörja testning av en ny vaccin mot #covid19  https://t.co/7vxHRbnTlt</t>
  </si>
  <si>
    <t xml:space="preserve">Mon Mar 16 14:58:51 +0000 2020</t>
  </si>
  <si>
    <t xml:space="preserve">http://twitter.com/mjau10303930/statuses/1239566806827839498</t>
  </si>
  <si>
    <r>
      <rPr>
        <sz val="8"/>
        <rFont val="Cambria"/>
        <family val="0"/>
        <charset val="1"/>
      </rPr>
      <t xml:space="preserve">{"hashtags":[{"text":"covid19","indices":[99,107]}],"symbols":[],"user_mentions":[{"screen_name":"ChristerSfeir","name":"Christer Sfeir</t>
    </r>
    <r>
      <rPr>
        <sz val="8"/>
        <rFont val="Arial"/>
        <family val="0"/>
        <charset val="1"/>
      </rPr>
      <t xml:space="preserve">كريستر</t>
    </r>
    <r>
      <rPr>
        <sz val="8"/>
        <rFont val="Cambria"/>
        <family val="0"/>
        <charset val="1"/>
      </rPr>
      <t xml:space="preserve">","id":495085031,"id_str":"495085031","indices":[3,17]}],"urls":[{"url":"https://t.co/7vxHRbnTlt","expanded_url":"https://apnews.com/8089a3d0ec8f9fde971bddd7b3aa2ba1","display_url":"apnews.com/8089a3d0ec8f9f…","indices":[109,132]}]}</t>
    </r>
  </si>
  <si>
    <t xml:space="preserve">1239562015464738816</t>
  </si>
  <si>
    <t xml:space="preserve">RT @ROGSAHL: UK coronavirus U-turn: Government abandons herd immunity strategy after huge backlash https://t.co/ysO6oLkwAQ #corona #coronasverige #svpol</t>
  </si>
  <si>
    <t xml:space="preserve">Mon Mar 16 14:39:49 +0000 2020</t>
  </si>
  <si>
    <t xml:space="preserve">http://twitter.com/mjau10303930/statuses/1239562015464738816</t>
  </si>
  <si>
    <t xml:space="preserve">{"hashtags":[{"text":"corona","indices":[123,130]}],"symbols":[],"user_mentions":[{"screen_name":"ROGSAHL","name":"Roger större än Expressen o Aftonbladet Sahlström","id":182935271,"id_str":"182935271","indices":[3,11]}],"urls":[{"url":"https://t.co/ysO6oLkwAQ","expanded_url":"https://www.express.co.uk/news/uk/1255476/UK-coronavirus-U-turn-herd-immunity-Matt-Hancock-Boris-Johnson-Government?fbclid=IwAR1BKsf1cUvKHQElxJNUDp_7vBXSB9Spjbw0j2JgsaboEKzRClzHJIOq7Gs","display_url":"express.co.uk/news/uk/125547…","indices":[99,122]}]}</t>
  </si>
  <si>
    <t xml:space="preserve">1239554117833498624</t>
  </si>
  <si>
    <t xml:space="preserve">RT @ROGSAHL: Har Tegnell koll så att smittspridningen är jämställd? #corona #coronasverige</t>
  </si>
  <si>
    <t xml:space="preserve">Mon Mar 16 14:08:26 +0000 2020</t>
  </si>
  <si>
    <t xml:space="preserve">http://twitter.com/mjau10303930/statuses/1239554117833498624</t>
  </si>
  <si>
    <t xml:space="preserve">{"hashtags":[{"text":"corona","indices":[68,75]},{"text":"coronasverige","indices":[76,90]}],"symbols":[],"user_mentions":[{"screen_name":"ROGSAHL","name":"Roger större än Expressen o Aftonbladet Sahlström","id":182935271,"id_str":"182935271","indices":[3,11]}],"urls":[]}</t>
  </si>
  <si>
    <t xml:space="preserve">1239551118939693056</t>
  </si>
  <si>
    <t xml:space="preserve">@chrisforsne Nej, istället uppmanas vi att utsätta oss för onödig smitta genom att fortsätta gå i skolan eller skicka våra barn till skolan. Livsviktigt med utbildning vet du. Viktigare än att föräldrar och barn överlever covid-19.</t>
  </si>
  <si>
    <t xml:space="preserve">Mon Mar 16 13:56:31 +0000 2020</t>
  </si>
  <si>
    <t xml:space="preserve">1239545531669655554</t>
  </si>
  <si>
    <t xml:space="preserve">http://twitter.com/mjau10303930/statuses/1239551118939693056</t>
  </si>
  <si>
    <t xml:space="preserve">1239545256426844160</t>
  </si>
  <si>
    <t xml:space="preserve">RT @rebeccaamiri: Enligt beläggningsportalen finns i Stockholms län 100 platser IVA-platser. Idag är 20 lediga. (uppdateras 3 ggr/dygn)
Nu ska det tydligen utökas med ≈50 platser men om skattningarna stämmer kommer det inte vara i närheten av tillräckligt. Vad gör man med resten? https://t.co/UjMR4W0yio</t>
  </si>
  <si>
    <t xml:space="preserve">Mon Mar 16 13:33:13 +0000 2020</t>
  </si>
  <si>
    <t xml:space="preserve">http://twitter.com/mjau10303930/statuses/1239545256426844160</t>
  </si>
  <si>
    <t xml:space="preserve">{"hashtags":[],"symbols":[],"user_mentions":[{"screen_name":"rebeccaamiri","name":"Rebecca Amiri","id":97217647,"id_str":"97217647","indices":[3,16]}],"urls":[]}</t>
  </si>
  <si>
    <t xml:space="preserve">1239545046699053057</t>
  </si>
  <si>
    <t xml:space="preserve">Tidigare kritiserade Tegnell och @Folkhalsomynd företag som uppmanade personal att jobba hemma eftersom det var ojämlikt... #svpol #Coronasverige https://t.co/Bjxn0riAVZ</t>
  </si>
  <si>
    <t xml:space="preserve">Mon Mar 16 13:32:23 +0000 2020</t>
  </si>
  <si>
    <t xml:space="preserve">http://twitter.com/mjau10303930/statuses/1239545046699053057</t>
  </si>
  <si>
    <t xml:space="preserve">{"hashtags":[{"text":"svpol","indices":[124,130]},{"text":"Coronasverige","indices":[131,145]}],"symbols":[],"user_mentions":[{"screen_name":"Folkhalsomynd","name":"Folkhälsomyndigheten","id":388858301,"id_str":"388858301","indices":[33,47]}],"urls":[],"media":[{"id":1239545040407605200,"id_str":"1239545040407605248","indices":[146,169],"media_url":"http://pbs.twimg.com/media/ETO_pZiXsAAPEvt.jpg","media_url_https":"https://pbs.twimg.com/media/ETO_pZiXsAAPEvt.jpg","url":"https://t.co/Bjxn0riAVZ","display_url":"pic.twitter.com/Bjxn0riAVZ","expanded_url":"https://twitter.com/mjau10303930/status/1239545046699053057/photo/1","type":"photo","sizes":{"thumb":{"w":150,"h":150,"resize":"crop"},"medium":{"w":750,"h":830,"resize":"fit"},"small":{"w":614,"h":680,"resize":"fit"},"large":{"w":750,"h":830,"resize":"fit"}}}]}</t>
  </si>
  <si>
    <t xml:space="preserve">1239544240612544512</t>
  </si>
  <si>
    <t xml:space="preserve">@chrisforsne Varför bara alla över 70år? Covid-19 kan drabba andra grupper hårt också.</t>
  </si>
  <si>
    <t xml:space="preserve">Mon Mar 16 13:29:11 +0000 2020</t>
  </si>
  <si>
    <t xml:space="preserve">1239543768547823617</t>
  </si>
  <si>
    <t xml:space="preserve">http://twitter.com/mjau10303930/statuses/1239544240612544512</t>
  </si>
  <si>
    <t xml:space="preserve">1239543510832943109</t>
  </si>
  <si>
    <t xml:space="preserve">@gryningsrad @BeatriceTimgren https://t.co/6C7AhCIHGm</t>
  </si>
  <si>
    <t xml:space="preserve">Mon Mar 16 13:26:17 +0000 2020</t>
  </si>
  <si>
    <t xml:space="preserve">1239543251033620481</t>
  </si>
  <si>
    <t xml:space="preserve">http://twitter.com/mjau10303930/statuses/1239543510832943109</t>
  </si>
  <si>
    <t xml:space="preserve">{"hashtags":[],"symbols":[],"user_mentions":[{"screen_name":"gryningsrad","name":"Gryningsräd","id":22923305,"id_str":"22923305","indices":[0,12]},{"screen_name":"BeatriceTimgren","name":"Beatrice Timgren","id":1098663278824353800,"id_str":"1098663278824353793","indices":[13,29]}],"urls":[],"media":[{"id":1239543504184979500,"id_str":"1239543504184979456","indices":[30,53],"media_url":"http://pbs.twimg.com/media/ETO-P-qWsAAfRdG.jpg","media_url_https":"https://pbs.twimg.com/media/ETO-P-qWsAAfRdG.jpg","url":"https://t.co/6C7AhCIHGm","display_url":"pic.twitter.com/6C7AhCIHGm","expanded_url":"https://twitter.com/mjau10303930/status/1239543510832943109/photo/1","type":"photo","sizes":{"thumb":{"w":150,"h":150,"resize":"crop"},"small":{"w":562,"h":680,"resize":"fit"},"large":{"w":732,"h":885,"resize":"fit"},"medium":{"w":732,"h":885,"resize":"fit"}}}]}</t>
  </si>
  <si>
    <t xml:space="preserve">@gryningsrad @BeatriceTimgren Allternativet till stängning är: https://t.co/JGWSdstri7</t>
  </si>
  <si>
    <t xml:space="preserve">Mon Mar 16 13:25:15 +0000 2020</t>
  </si>
  <si>
    <t xml:space="preserve">22923305</t>
  </si>
  <si>
    <t xml:space="preserve">gryningsrad</t>
  </si>
  <si>
    <t xml:space="preserve">1239506280353599489</t>
  </si>
  <si>
    <t xml:space="preserve">http://twitter.com/mjau10303930/statuses/1239543251033620481</t>
  </si>
  <si>
    <t xml:space="preserve">{"hashtags":[],"symbols":[],"user_mentions":[{"screen_name":"gryningsrad","name":"Gryningsräd","id":22923305,"id_str":"22923305","indices":[0,12]},{"screen_name":"BeatriceTimgren","name":"Beatrice Timgren","id":1098663278824353800,"id_str":"1098663278824353793","indices":[13,29]}],"urls":[],"media":[{"id":1239543244993724400,"id_str":"1239543244993724416","indices":[63,86],"media_url":"http://pbs.twimg.com/media/ETO-A5GWAAAq9WM.jpg","media_url_https":"https://pbs.twimg.com/media/ETO-A5GWAAAq9WM.jpg","url":"https://t.co/JGWSdstri7","display_url":"pic.twitter.com/JGWSdstri7","expanded_url":"https://twitter.com/mjau10303930/status/1239543251033620481/photo/1","type":"photo","sizes":{"thumb":{"w":150,"h":150,"resize":"crop"},"medium":{"w":745,"h":659,"resize":"fit"},"large":{"w":745,"h":659,"resize":"fit"},"small":{"w":680,"h":602,"resize":"fit"}}}]}</t>
  </si>
  <si>
    <t xml:space="preserve">1239542654238588928</t>
  </si>
  <si>
    <t xml:space="preserve">RT @BeatriceTimgren: Nu är jag ingen epidemiolog men något säger mig att ett mål att uppnå flockimmunitet kommer kosta många liv. Sveriges regering låter Tegnell experimentera med befolkningen. Ska vi offra människor och lämna äldre och sjuka åt sitt öde? Inte en chans att vårdplatserna kommer räcka. https://t.co/EXQaCDQUPh</t>
  </si>
  <si>
    <t xml:space="preserve">Mon Mar 16 13:22:53 +0000 2020</t>
  </si>
  <si>
    <t xml:space="preserve">http://twitter.com/mjau10303930/statuses/1239542654238588928</t>
  </si>
  <si>
    <t xml:space="preserve">{"hashtags":[],"symbols":[],"user_mentions":[{"screen_name":"BeatriceTimgren","name":"Beatrice Timgren","id":1098663278824353800,"id_str":"1098663278824353793","indices":[3,19]}],"urls":[]}</t>
  </si>
  <si>
    <t xml:space="preserve">1239542470792351744</t>
  </si>
  <si>
    <t xml:space="preserve">Det är inte vad @Folkhalsomynd säger än, men det är det alla vettiga människor kommit fram till redan. FHM har skapat detta kaos genom sin slapphänthet.</t>
  </si>
  <si>
    <t xml:space="preserve">Mon Mar 16 13:22:09 +0000 2020</t>
  </si>
  <si>
    <t xml:space="preserve">1239540711814500352</t>
  </si>
  <si>
    <t xml:space="preserve">http://twitter.com/mjau10303930/statuses/1239542470792351744</t>
  </si>
  <si>
    <t xml:space="preserve">{"hashtags":[],"symbols":[],"user_mentions":[{"screen_name":"Folkhalsomynd","name":"Folkhälsomyndigheten","id":388858301,"id_str":"388858301","indices":[16,30]}],"urls":[]}</t>
  </si>
  <si>
    <t xml:space="preserve">Alla som har möjlighet även utanför Stockholm borde jobba hemma.
#SocialDistancing #svpol #CoronaVirusSverige https://t.co/TngT6Q6lrz</t>
  </si>
  <si>
    <t xml:space="preserve">Mon Mar 16 13:15:09 +0000 2020</t>
  </si>
  <si>
    <t xml:space="preserve">http://twitter.com/mjau10303930/statuses/1239540711814500352</t>
  </si>
  <si>
    <t xml:space="preserve">{"hashtags":[{"text":"SocialDistancing","indices":[65,82]},{"text":"svpol","indices":[83,89]},{"text":"CoronaVirusSverige","indices":[90,109]}],"symbols":[],"user_mentions":[],"urls":[],"media":[{"id":1239540705195888600,"id_str":"1239540705195888640","indices":[110,133],"media_url":"http://pbs.twimg.com/media/ETO7tDnWkAAbfJN.jpg","media_url_https":"https://pbs.twimg.com/media/ETO7tDnWkAAbfJN.jpg","url":"https://t.co/TngT6Q6lrz","display_url":"pic.twitter.com/TngT6Q6lrz","expanded_url":"https://twitter.com/mjau10303930/status/1239540711814500352/photo/1","type":"photo","sizes":{"small":{"w":680,"h":669,"resize":"fit"},"thumb":{"w":150,"h":150,"resize":"crop"},"medium":{"w":750,"h":738,"resize":"fit"},"large":{"w":750,"h":738,"resize":"fit"}}}]}</t>
  </si>
  <si>
    <t xml:space="preserve">1239539761062297600</t>
  </si>
  <si>
    <t xml:space="preserve">@pwolodarski About effing time.</t>
  </si>
  <si>
    <t xml:space="preserve">Mon Mar 16 13:11:23 +0000 2020</t>
  </si>
  <si>
    <t xml:space="preserve">1239538906456043520</t>
  </si>
  <si>
    <t xml:space="preserve">http://twitter.com/mjau10303930/statuses/1239539761062297600</t>
  </si>
  <si>
    <t xml:space="preserve">1239537311521570816</t>
  </si>
  <si>
    <t xml:space="preserve">RT @Jerlerup: Återigen. Glöm inte vad som skedde i Kina i december och januari. Visselblåsarna i vården och omsorgen är livsviktiga i detta läget. Straffa dem inte, belöna dem istället!</t>
  </si>
  <si>
    <t xml:space="preserve">Mon Mar 16 13:01:39 +0000 2020</t>
  </si>
  <si>
    <t xml:space="preserve">http://twitter.com/mjau10303930/statuses/1239537311521570816</t>
  </si>
  <si>
    <t xml:space="preserve">1239535319831240704</t>
  </si>
  <si>
    <t xml:space="preserve">RT @Jerlerup: Undrar varför Nilo Rosenbergs inlägg på Facebook om den dåliga skyddsutrustningen försvann? Jag misstänker att nån gav henne en skarp reprimand, nån idiot som inte förstår att visselblåsarna är guld och diamant värda i en kris.</t>
  </si>
  <si>
    <t xml:space="preserve">Mon Mar 16 12:53:44 +0000 2020</t>
  </si>
  <si>
    <t xml:space="preserve">http://twitter.com/mjau10303930/statuses/1239535319831240704</t>
  </si>
  <si>
    <t xml:space="preserve">1239535046249402368</t>
  </si>
  <si>
    <t xml:space="preserve">RT @pwolodarski: ”Many cities undertook just these measures over 100 years ago to blunt the impact of the 1918 influenza pandemic. Those that acted swiftly and decisively were rewarded with fewer cases and a lower peak of cases, relieving the demand for medical care.” https://t.co/kf2sLotxL3</t>
  </si>
  <si>
    <t xml:space="preserve">Mon Mar 16 12:52:39 +0000 2020</t>
  </si>
  <si>
    <t xml:space="preserve">http://twitter.com/mjau10303930/statuses/1239535046249402368</t>
  </si>
  <si>
    <t xml:space="preserve">1239534390889320448</t>
  </si>
  <si>
    <t xml:space="preserve">@akutdoktorn Om de går runt utan symptom är det inte bra. Som en italiensk läkare skrev. https://t.co/hPK0bOnD6P</t>
  </si>
  <si>
    <t xml:space="preserve">Mon Mar 16 12:50:02 +0000 2020</t>
  </si>
  <si>
    <t xml:space="preserve">1239530034785931270</t>
  </si>
  <si>
    <t xml:space="preserve">http://twitter.com/mjau10303930/statuses/1239534390889320448</t>
  </si>
  <si>
    <t xml:space="preserve">{"hashtags":[],"symbols":[],"user_mentions":[{"screen_name":"akutdoktorn","name":"Katrin Hruska","id":309841846,"id_str":"309841846","indices":[0,12]}],"urls":[],"media":[{"id":1239534384996331500,"id_str":"1239534384996331520","indices":[89,112],"media_url":"http://pbs.twimg.com/media/ETO19LCWsAAm6Ub.jpg","media_url_https":"https://pbs.twimg.com/media/ETO19LCWsAAm6Ub.jpg","url":"https://t.co/hPK0bOnD6P","display_url":"pic.twitter.com/hPK0bOnD6P","expanded_url":"https://twitter.com/mjau10303930/status/1239534390889320448/photo/1","type":"photo","sizes":{"small":{"w":680,"h":505,"resize":"fit"},"thumb":{"w":150,"h":150,"resize":"crop"},"medium":{"w":744,"h":552,"resize":"fit"},"large":{"w":744,"h":552,"resize":"fit"}}}]}</t>
  </si>
  <si>
    <t xml:space="preserve">1239533273560371200</t>
  </si>
  <si>
    <t xml:space="preserve">RT @gorberg: Ett litet tankeexperiment: ponera att viruset hade dödat framförallt unga och friska (som spanska sjukans virus gjorde) istället för gamla och svaga, hade vi då låtit smittan de facto ha sin gång? #Coronasverige</t>
  </si>
  <si>
    <t xml:space="preserve">Mon Mar 16 12:45:36 +0000 2020</t>
  </si>
  <si>
    <t xml:space="preserve">http://twitter.com/mjau10303930/statuses/1239533273560371200</t>
  </si>
  <si>
    <t xml:space="preserve">1239533065367584769</t>
  </si>
  <si>
    <t xml:space="preserve">RT @ROGSAHL: Vi ska inget göra.
Vi ska inget göra.
Vi ska inget göra.
Vi har tappat kontrollen.
#Coronasverige #corona #svpol #pklogik</t>
  </si>
  <si>
    <t xml:space="preserve">Mon Mar 16 12:44:46 +0000 2020</t>
  </si>
  <si>
    <t xml:space="preserve">http://twitter.com/mjau10303930/statuses/1239533065367584769</t>
  </si>
  <si>
    <t xml:space="preserve">{"hashtags":[{"text":"Coronasverige","indices":[96,110]},{"text":"corona","indices":[111,118]},{"text":"svpol","indices":[119,125]},{"text":"pklogik","indices":[126,134]}],"symbols":[],"user_mentions":[{"screen_name":"ROGSAHL","name":"Roger större än Expressen o Aftonbladet Sahlström","id":182935271,"id_str":"182935271","indices":[3,11]}],"urls":[]}</t>
  </si>
  <si>
    <t xml:space="preserve">1239527650584133632</t>
  </si>
  <si>
    <t xml:space="preserve">@Chris1966 @KattyKay_ Swedish Government acting the same way. Totally irresponsible. Our @Folkhalsomynd are seeing Britain as a good example and talk more about economy than public health.</t>
  </si>
  <si>
    <t xml:space="preserve">Mon Mar 16 12:23:15 +0000 2020</t>
  </si>
  <si>
    <t xml:space="preserve">19349293</t>
  </si>
  <si>
    <t xml:space="preserve">Chris1966</t>
  </si>
  <si>
    <t xml:space="preserve">1239526533737385984</t>
  </si>
  <si>
    <t xml:space="preserve">http://twitter.com/mjau10303930/statuses/1239527650584133632</t>
  </si>
  <si>
    <t xml:space="preserve">{"hashtags":[],"symbols":[],"user_mentions":[{"screen_name":"Chris1966","name":"Chris1966.","id":19349293,"id_str":"19349293","indices":[0,10]},{"screen_name":"KattyKay_","name":"Katty Kay","id":43996908,"id_str":"43996908","indices":[11,21]},{"screen_name":"Folkhalsomynd","name":"Folkhälsomyndigheten","id":388858301,"id_str":"388858301","indices":[89,103]}],"urls":[]}</t>
  </si>
  <si>
    <t xml:space="preserve">1239526321212002304</t>
  </si>
  <si>
    <t xml:space="preserve">Kan säga så här mycket, delar av landet verkar börja förbereda för distansundervisning...</t>
  </si>
  <si>
    <t xml:space="preserve">Mon Mar 16 12:17:58 +0000 2020</t>
  </si>
  <si>
    <t xml:space="preserve">http://twitter.com/mjau10303930/statuses/1239526321212002304</t>
  </si>
  <si>
    <t xml:space="preserve">1239523963165868034</t>
  </si>
  <si>
    <t xml:space="preserve">RT @akutdoktorn: Äldre, multisjuka börjar dö av Corona. Kanske var de djupt älskade av några som nu sörjer, kanske var de helt ensamma. Vet inte vilket som är mest tragiskt, men ge dem alla en tyst minut av omtanke och respekt.</t>
  </si>
  <si>
    <t xml:space="preserve">Mon Mar 16 12:08:36 +0000 2020</t>
  </si>
  <si>
    <t xml:space="preserve">http://twitter.com/mjau10303930/statuses/1239523963165868034</t>
  </si>
  <si>
    <t xml:space="preserve">1239521960650047489</t>
  </si>
  <si>
    <t xml:space="preserve">Jag frågar mig varför @Folkhalsomynd förnekar att vissa grupper som WHO listar som riskgrupper för att drabbas hårt av covid-19 skulle vara det. Om du är osäker på om du tillhör riskgrupperna, kolla in WHOs information. Hittills har inte FHM haft många rätt i sina bedömningar.</t>
  </si>
  <si>
    <t xml:space="preserve">Mon Mar 16 12:00:39 +0000 2020</t>
  </si>
  <si>
    <t xml:space="preserve">http://twitter.com/mjau10303930/statuses/1239521960650047489</t>
  </si>
  <si>
    <t xml:space="preserve">{"hashtags":[],"symbols":[],"user_mentions":[{"screen_name":"Folkhalsomynd","name":"Folkhälsomyndigheten","id":388858301,"id_str":"388858301","indices":[22,36]}],"urls":[]}</t>
  </si>
  <si>
    <t xml:space="preserve">1239520407864164354</t>
  </si>
  <si>
    <t xml:space="preserve">@menno_stalros @mats_aberg Förövrigt är det många 20-40 åringar utan kronisk sjukdom som hamnat i respirator också pga covid-19.</t>
  </si>
  <si>
    <t xml:space="preserve">Mon Mar 16 11:54:29 +0000 2020</t>
  </si>
  <si>
    <t xml:space="preserve">764077328955740160</t>
  </si>
  <si>
    <t xml:space="preserve">menno_stalros</t>
  </si>
  <si>
    <t xml:space="preserve">1239431390661414912</t>
  </si>
  <si>
    <t xml:space="preserve">http://twitter.com/mjau10303930/statuses/1239520407864164354</t>
  </si>
  <si>
    <t xml:space="preserve">{"hashtags":[],"symbols":[],"user_mentions":[{"screen_name":"menno_stalros","name":"Menno Stålros, högerman","id":764077328955740200,"id_str":"764077328955740160","indices":[0,14]},{"screen_name":"mats_aberg","name":"Mats Åberg 🐝 🐜","id":3380067689,"id_str":"3380067689","indices":[15,26]}],"urls":[]}</t>
  </si>
  <si>
    <t xml:space="preserve">1239520109636583424</t>
  </si>
  <si>
    <t xml:space="preserve">@menno_stalros @mats_aberg De äldre tjatar de ju om att skydda iallafall. Men det finns andra högriskgrupper också. De talas det tyst om. @Folkhalsomynd förnekar till och med att grupper WHO listar som riskgrupper skulle vara det.</t>
  </si>
  <si>
    <t xml:space="preserve">Mon Mar 16 11:53:17 +0000 2020</t>
  </si>
  <si>
    <t xml:space="preserve">http://twitter.com/mjau10303930/statuses/1239520109636583424</t>
  </si>
  <si>
    <t xml:space="preserve">{"hashtags":[],"symbols":[],"user_mentions":[{"screen_name":"menno_stalros","name":"Menno Stålros, högerman","id":764077328955740200,"id_str":"764077328955740160","indices":[0,14]},{"screen_name":"mats_aberg","name":"Mats Åberg 🐝 🐜","id":3380067689,"id_str":"3380067689","indices":[15,26]},{"screen_name":"Folkhalsomynd","name":"Folkhälsomyndigheten","id":388858301,"id_str":"388858301","indices":[138,152]}],"urls":[]}</t>
  </si>
  <si>
    <t xml:space="preserve">1239519191906095108</t>
  </si>
  <si>
    <t xml:space="preserve">@mats_aberg Covid-19 är inte en influensa.</t>
  </si>
  <si>
    <t xml:space="preserve">Mon Mar 16 11:49:39 +0000 2020</t>
  </si>
  <si>
    <t xml:space="preserve">3380067689</t>
  </si>
  <si>
    <t xml:space="preserve">mats_aberg</t>
  </si>
  <si>
    <t xml:space="preserve">1239397563222147072</t>
  </si>
  <si>
    <t xml:space="preserve">http://twitter.com/mjau10303930/statuses/1239519191906095108</t>
  </si>
  <si>
    <t xml:space="preserve">{"hashtags":[],"symbols":[],"user_mentions":[{"screen_name":"mats_aberg","name":"Mats Åberg 🐝 🐜","id":3380067689,"id_str":"3380067689","indices":[0,11]}],"urls":[]}</t>
  </si>
  <si>
    <t xml:space="preserve">1239518115496636416</t>
  </si>
  <si>
    <t xml:space="preserve">@Dystopia2100 @Magnus31110521 @EkbergMats @ROGSAHL Sverige är också senfärdiga. De låter viruset härja. Detta kommer att bli resultatet: https://t.co/eglCEENGf9</t>
  </si>
  <si>
    <t xml:space="preserve">Mon Mar 16 11:45:22 +0000 2020</t>
  </si>
  <si>
    <t xml:space="preserve">512042286</t>
  </si>
  <si>
    <t xml:space="preserve">Dystopia2100</t>
  </si>
  <si>
    <t xml:space="preserve">1239499871037644800</t>
  </si>
  <si>
    <t xml:space="preserve">http://twitter.com/mjau10303930/statuses/1239518115496636416</t>
  </si>
  <si>
    <t xml:space="preserve">{"hashtags":[],"symbols":[],"user_mentions":[{"screen_name":"Dystopia2100","name":"Pessimisten","id":512042286,"id_str":"512042286","indices":[0,13]},{"screen_name":"Magnus31110521","name":"Magnus Barnlock","id":1079376614151147500,"id_str":"1079376614151147520","indices":[14,29]},{"screen_name":"EkbergMats","name":"Sir Mats Ekberg","id":552531226,"id_str":"552531226","indices":[30,41]},{"screen_name":"ROGSAHL","name":"Roger större än Expressen o Aftonbladet Sahlström","id":182935271,"id_str":"182935271","indices":[42,50]}],"urls":[],"media":[{"id":1239518109075148800,"id_str":"1239518109075148801","indices":[137,160],"media_url":"http://pbs.twimg.com/media/ETOnJygWkAEYuei.jpg","media_url_https":"https://pbs.twimg.com/media/ETOnJygWkAEYuei.jpg","url":"https://t.co/eglCEENGf9","display_url":"pic.twitter.com/eglCEENGf9","expanded_url":"https://twitter.com/mjau10303930/status/1239518115496636416/photo/1","type":"photo","sizes":{"thumb":{"w":150,"h":150,"resize":"crop"},"medium":{"w":745,"h":659,"resize":"fit"},"large":{"w":745,"h":659,"resize":"fit"},"small":{"w":680,"h":602,"resize":"fit"}}}]}</t>
  </si>
  <si>
    <t xml:space="preserve">1239516888163647488</t>
  </si>
  <si>
    <t xml:space="preserve">RT @Triska85: @EkbergMats @ROGSAHL Sen det simpla faktum att folk som har varit smittade ej blivit immuna och smittats igen, det tar ingen i beräkning.</t>
  </si>
  <si>
    <t xml:space="preserve">Mon Mar 16 11:40:29 +0000 2020</t>
  </si>
  <si>
    <t xml:space="preserve">http://twitter.com/mjau10303930/statuses/1239516888163647488</t>
  </si>
  <si>
    <t xml:space="preserve">{"hashtags":[],"symbols":[],"user_mentions":[{"screen_name":"Triska85","name":"Marcus Andersson","id":963154324078477300,"id_str":"963154324078477312","indices":[3,12]},{"screen_name":"EkbergMats","name":"Sir Mats Ekberg","id":552531226,"id_str":"552531226","indices":[14,25]},{"screen_name":"ROGSAHL","name":"Roger större än Expressen o Aftonbladet Sahlström","id":182935271,"id_str":"182935271","indices":[26,34]}],"urls":[]}</t>
  </si>
  <si>
    <t xml:space="preserve">1239516795524067329</t>
  </si>
  <si>
    <t xml:space="preserve">RT @EkbergMats: @mayapersson2 Jodå, men de väljer att inte tro på det för att det inte stämmer överens med deras världsbild och för att de "experter" som de lyssnar på inte talar klarspråk</t>
  </si>
  <si>
    <t xml:space="preserve">Mon Mar 16 11:40:07 +0000 2020</t>
  </si>
  <si>
    <t xml:space="preserve">http://twitter.com/mjau10303930/statuses/1239516795524067329</t>
  </si>
  <si>
    <t xml:space="preserve">{"hashtags":[],"symbols":[],"user_mentions":[{"screen_name":"EkbergMats","name":"Sir Mats Ekberg","id":552531226,"id_str":"552531226","indices":[3,14]},{"screen_name":"mayapersson2","name":"Maya Persson","id":1164625726349414400,"id_str":"1164625726349414400","indices":[16,29]}],"urls":[]}</t>
  </si>
  <si>
    <t xml:space="preserve">1239516734131965954</t>
  </si>
  <si>
    <t xml:space="preserve">RT @mayapersson2: @EkbergMats Jag anklagas för alarmism när jag försöker visa med siffror att folk kommer att dö i enorma mängder om vi inte begränsar smittspridningen. Jag når inte fram. Vad är det med folk? Kan de inte räkna?</t>
  </si>
  <si>
    <t xml:space="preserve">Mon Mar 16 11:39:53 +0000 2020</t>
  </si>
  <si>
    <t xml:space="preserve">http://twitter.com/mjau10303930/statuses/1239516734131965954</t>
  </si>
  <si>
    <t xml:space="preserve">{"hashtags":[],"symbols":[],"user_mentions":[{"screen_name":"mayapersson2","name":"Maya Persson","id":1164625726349414400,"id_str":"1164625726349414400","indices":[3,16]},{"screen_name":"EkbergMats","name":"Sir Mats Ekberg","id":552531226,"id_str":"552531226","indices":[18,29]}],"urls":[]}</t>
  </si>
  <si>
    <t xml:space="preserve">1239516529290547200</t>
  </si>
  <si>
    <t xml:space="preserve">@EkbergMats @ROGSAHL Kommer att bli mer pga bristande sjukhusvård. Italien har fler vårdplatser per person än Sverige, deras dödlighet i covid-19 bedöms ligga närmare 6% om jag fattat det rätt. Folk dör för att det finns för få respiratorer etc.</t>
  </si>
  <si>
    <t xml:space="preserve">Mon Mar 16 11:39:04 +0000 2020</t>
  </si>
  <si>
    <t xml:space="preserve">552531226</t>
  </si>
  <si>
    <t xml:space="preserve">EkbergMats</t>
  </si>
  <si>
    <t xml:space="preserve">1239488186155503616</t>
  </si>
  <si>
    <t xml:space="preserve">http://twitter.com/mjau10303930/statuses/1239516529290547200</t>
  </si>
  <si>
    <t xml:space="preserve">{"hashtags":[],"symbols":[],"user_mentions":[{"screen_name":"EkbergMats","name":"Sir Mats Ekberg","id":552531226,"id_str":"552531226","indices":[0,11]},{"screen_name":"ROGSAHL","name":"Roger större än Expressen o Aftonbladet Sahlström","id":182935271,"id_str":"182935271","indices":[12,20]}],"urls":[]}</t>
  </si>
  <si>
    <t xml:space="preserve">1239514802978017280</t>
  </si>
  <si>
    <t xml:space="preserve">RT @MathiasTengdahl: @Hellpella Allas vår älskade statsepidemiolog Anders Tegnell säger att du har fel. Han är ju "expert" så han vet ju faktiskt väldigt mycket
...eller? 🤔 https://t.co/23FJD895He</t>
  </si>
  <si>
    <t xml:space="preserve">Mon Mar 16 11:32:12 +0000 2020</t>
  </si>
  <si>
    <t xml:space="preserve">http://twitter.com/mjau10303930/statuses/1239514802978017280</t>
  </si>
  <si>
    <t xml:space="preserve">{"hashtags":[],"symbols":[],"user_mentions":[{"screen_name":"MathiasTengdahl","name":"Tengdahl","id":1095079971083771900,"id_str":"1095079971083771905","indices":[3,19]},{"screen_name":"Hellpella","name":"Helena 🐾 🔍 😽","id":3030169520,"id_str":"3030169520","indices":[21,31]}],"urls":[]}</t>
  </si>
  <si>
    <t xml:space="preserve">1239514619531706369</t>
  </si>
  <si>
    <t xml:space="preserve">RT @MrStenstrom: @Hellpella Håller dottern hemma nu tills vidare. Hon är bara 6 och inte i direkt livsfara. Dock har hon fått åka ambulans till akuten med andningsbesvär vid vanlig influensa. Vill inte utsätta henne för skräcken att ligga själv på infektionsavdelning med endast människor i rymddräkter.</t>
  </si>
  <si>
    <t xml:space="preserve">Mon Mar 16 11:31:29 +0000 2020</t>
  </si>
  <si>
    <t xml:space="preserve">http://twitter.com/mjau10303930/statuses/1239514619531706369</t>
  </si>
  <si>
    <t xml:space="preserve">{"hashtags":[],"symbols":[],"user_mentions":[{"screen_name":"MrStenstrom","name":"Niklas Stenström","id":4381595115,"id_str":"4381595115","indices":[3,15]},{"screen_name":"Hellpella","name":"Helena 🐾 🔍 😽","id":3030169520,"id_str":"3030169520","indices":[17,27]}],"urls":[]}</t>
  </si>
  <si>
    <t xml:space="preserve">1239514250328133632</t>
  </si>
  <si>
    <t xml:space="preserve">RT @VJonasLundgren: Ni som fotograferar tomma hyllor i affärerna och uppmanar folk att inte bunkra, vad tror ni att folk gör när dom ser att vissa varor börjar ta slut?</t>
  </si>
  <si>
    <t xml:space="preserve">Mon Mar 16 11:30:00 +0000 2020</t>
  </si>
  <si>
    <t xml:space="preserve">http://twitter.com/mjau10303930/statuses/1239514250328133632</t>
  </si>
  <si>
    <t xml:space="preserve">{"hashtags":[],"symbols":[],"user_mentions":[{"screen_name":"VJonasLundgren","name":"Jonas Lundgren","id":397466667,"id_str":"397466667","indices":[3,18]}],"urls":[]}</t>
  </si>
  <si>
    <t xml:space="preserve">1239514023940554755</t>
  </si>
  <si>
    <t xml:space="preserve">RT @vonsilfverfisk: ”-Vi gör inget eftersom inget virus i Sverige............Vi gör inget eftersom virus överallt i Sverige”.
Kram Anders</t>
  </si>
  <si>
    <t xml:space="preserve">Mon Mar 16 11:29:07 +0000 2020</t>
  </si>
  <si>
    <t xml:space="preserve">http://twitter.com/mjau10303930/statuses/1239514023940554755</t>
  </si>
  <si>
    <t xml:space="preserve">{"hashtags":[],"symbols":[],"user_mentions":[{"screen_name":"vonsilfverfisk","name":"Von Silfverfisk","id":1214997544293535700,"id_str":"1214997544293535745","indices":[3,18]}],"urls":[]}</t>
  </si>
  <si>
    <t xml:space="preserve">1239513938808668162</t>
  </si>
  <si>
    <t xml:space="preserve">RT @Hellpella: Alla med astma och övriga luftvägsbesvär, samt personer med nedsatt immunförsvar etc bör få stanna hemma från sina arbeten med omedelbar verkan och full sjuklön eller annan rimlig ersättning. Proaktiv åtgärd utan att personerna uppvisat några sjukdomstecken. #SkyddaDeSvaga</t>
  </si>
  <si>
    <t xml:space="preserve">Mon Mar 16 11:28:46 +0000 2020</t>
  </si>
  <si>
    <t xml:space="preserve">http://twitter.com/mjau10303930/statuses/1239513938808668162</t>
  </si>
  <si>
    <t xml:space="preserve">{"hashtags":[],"symbols":[],"user_mentions":[{"screen_name":"Hellpella","name":"Helena 🐾 🔍 😽","id":3030169520,"id_str":"3030169520","indices":[3,13]}],"urls":[]}</t>
  </si>
  <si>
    <t xml:space="preserve">1239513683216171008</t>
  </si>
  <si>
    <t xml:space="preserve">@vonsilfverfisk Som andra sagt. Du har en massa nätanvändare att bolla med. Det är viktigt att inte behöva vara ensam med sina tankar. Finns även diverse hjälplinjer men de kanske är nedringda som läget är just nu.</t>
  </si>
  <si>
    <t xml:space="preserve">Mon Mar 16 11:27:45 +0000 2020</t>
  </si>
  <si>
    <t xml:space="preserve">1239284365944918028</t>
  </si>
  <si>
    <t xml:space="preserve">http://twitter.com/mjau10303930/statuses/1239513683216171008</t>
  </si>
  <si>
    <t xml:space="preserve">1239512502263779330</t>
  </si>
  <si>
    <t xml:space="preserve">@ROGSAHL *sömnlös så klart.</t>
  </si>
  <si>
    <t xml:space="preserve">Mon Mar 16 11:23:04 +0000 2020</t>
  </si>
  <si>
    <t xml:space="preserve">1239512324194664449</t>
  </si>
  <si>
    <t xml:space="preserve">http://twitter.com/mjau10303930/statuses/1239512502263779330</t>
  </si>
  <si>
    <t xml:space="preserve">@ROGSAHL Inte är han ett geni iallafall. I alla intervjuer med honom framstår han dock som högst oempatisk och verkar se sig själv i det närmaste ofelbar, trots alla fel han gjort. Han ångrar inget, ligger inte sömlös, ser inte sin egen del i vad som gått fel.</t>
  </si>
  <si>
    <t xml:space="preserve">Mon Mar 16 11:22:21 +0000 2020</t>
  </si>
  <si>
    <t xml:space="preserve">1239502796984143872</t>
  </si>
  <si>
    <t xml:space="preserve">http://twitter.com/mjau10303930/statuses/1239512324194664449</t>
  </si>
  <si>
    <t xml:space="preserve">1239510096213917698</t>
  </si>
  <si>
    <t xml:space="preserve">@ROGSAHL Synd att de avskaffat tjänstemannaansvaret. Borde återinföras.</t>
  </si>
  <si>
    <t xml:space="preserve">Mon Mar 16 11:13:30 +0000 2020</t>
  </si>
  <si>
    <t xml:space="preserve">1239477229366792193</t>
  </si>
  <si>
    <t xml:space="preserve">http://twitter.com/mjau10303930/statuses/1239510096213917698</t>
  </si>
  <si>
    <t xml:space="preserve">1239509760854163458</t>
  </si>
  <si>
    <t xml:space="preserve">RT @karlakerma: @ROGSAHL https://t.co/1d7P7Aol6q</t>
  </si>
  <si>
    <t xml:space="preserve">Mon Mar 16 11:12:10 +0000 2020</t>
  </si>
  <si>
    <t xml:space="preserve">http://twitter.com/mjau10303930/statuses/1239509760854163458</t>
  </si>
  <si>
    <t xml:space="preserve">{"hashtags":[],"symbols":[],"user_mentions":[{"screen_name":"karlakerma","name":"Karl","id":1155018378337226800,"id_str":"1155018378337226752","indices":[3,14]},{"screen_name":"ROGSAHL","name":"Roger större än Expressen o Aftonbladet Sahlström","id":182935271,"id_str":"182935271","indices":[16,24]}],"urls":[{"url":"https://t.co/1d7P7Aol6q","expanded_url":"https://www.telegraph.co.uk/science/2020/03/04/coronavirus-has-mutated-aggressive-disease-say-scientists/","display_url":"telegraph.co.uk/science/2020/0…","indices":[25,48]}]}</t>
  </si>
  <si>
    <t xml:space="preserve">1239509549649985537</t>
  </si>
  <si>
    <t xml:space="preserve">RT @karlakerma: @ROGSAHL Och vad gör dom när folk inte blir immuna!
I och med viruset har muterat tidigare så kommer det säkert göra det igen.
https://t.co/ShCgfyVTs0</t>
  </si>
  <si>
    <t xml:space="preserve">Mon Mar 16 11:11:20 +0000 2020</t>
  </si>
  <si>
    <t xml:space="preserve">http://twitter.com/mjau10303930/statuses/1239509549649985537</t>
  </si>
  <si>
    <t xml:space="preserve">{"hashtags":[],"symbols":[],"user_mentions":[{"screen_name":"karlakerma","name":"Karl","id":1155018378337226800,"id_str":"1155018378337226752","indices":[3,14]},{"screen_name":"ROGSAHL","name":"Roger större än Expressen o Aftonbladet Sahlström","id":182935271,"id_str":"182935271","indices":[16,24]}],"urls":[]}</t>
  </si>
  <si>
    <t xml:space="preserve">1239500967881703424</t>
  </si>
  <si>
    <t xml:space="preserve">RT @_atsik_: @hanifbali @OlssonKarin  Såna muppar kommer in i vår livsmedelsbutik. 
"Ja, min fru är sjuk i corona efter att vi åkte skidor, så nu blir det jag som får handla, men jag vet ju knappt var nånting finns, haha". 
Sa den senaste idioten igår.
Fika nära...</t>
  </si>
  <si>
    <t xml:space="preserve">Mon Mar 16 10:37:14 +0000 2020</t>
  </si>
  <si>
    <t xml:space="preserve">http://twitter.com/mjau10303930/statuses/1239500967881703424</t>
  </si>
  <si>
    <t xml:space="preserve">{"hashtags":[],"symbols":[],"user_mentions":[{"screen_name":"_atsik_","name":"Elisa 🇸🇪","id":743190917142700000,"id_str":"743190917142700032","indices":[3,11]},{"screen_name":"hanifbali","name":"Hanif Bali","id":104778698,"id_str":"104778698","indices":[13,23]},{"screen_name":"OlssonKarin","name":"Karin Olsson","id":18759086,"id_str":"18759086","indices":[24,36]}],"urls":[]}</t>
  </si>
  <si>
    <t xml:space="preserve">1239500682639613952</t>
  </si>
  <si>
    <t xml:space="preserve">RT @hanifbali: @OlssonKarin @Jonas_Gardell Han kallar återkommande viruset felaktigt och farligt för ”influensa” med en slutsats att det är hälsosamt att bryta social distansiering väl medveten om att de värsta superspridarna i ex Sydkorea har varit kyrkoevents.
Detta är kanske den mest ansvarslösa publikationen hittils.</t>
  </si>
  <si>
    <t xml:space="preserve">Mon Mar 16 10:36:06 +0000 2020</t>
  </si>
  <si>
    <t xml:space="preserve">http://twitter.com/mjau10303930/statuses/1239500682639613952</t>
  </si>
  <si>
    <t xml:space="preserve">{"hashtags":[],"symbols":[],"user_mentions":[{"screen_name":"hanifbali","name":"Hanif Bali","id":104778698,"id_str":"104778698","indices":[3,13]},{"screen_name":"OlssonKarin","name":"Karin Olsson","id":18759086,"id_str":"18759086","indices":[15,27]},{"screen_name":"Jonas_Gardell","name":"Jonas Gardell","id":93899982,"id_str":"93899982","indices":[28,42]}],"urls":[]}</t>
  </si>
  <si>
    <t xml:space="preserve">1239495730529742848</t>
  </si>
  <si>
    <t xml:space="preserve">@suhaidskan För att ge en bild av hur mycket ett kilo krydda är i fysisk volym... https://t.co/mftXwR6OgN</t>
  </si>
  <si>
    <t xml:space="preserve">Mon Mar 16 10:16:25 +0000 2020</t>
  </si>
  <si>
    <t xml:space="preserve">1239494057308622848</t>
  </si>
  <si>
    <t xml:space="preserve">http://twitter.com/mjau10303930/statuses/1239495730529742848</t>
  </si>
  <si>
    <t xml:space="preserve">{"hashtags":[],"symbols":[],"user_mentions":[{"screen_name":"suhaidskan","name":"Infertil karriärsubba","id":347316511,"id_str":"347316511","indices":[0,11]}],"urls":[],"media":[{"id":1239495722975838200,"id_str":"1239495722975838208","indices":[82,105],"media_url":"http://pbs.twimg.com/media/ETOSyvyXQAAFv--.jpg","media_url_https":"https://pbs.twimg.com/media/ETOSyvyXQAAFv--.jpg","url":"https://t.co/mftXwR6OgN","display_url":"pic.twitter.com/mftXwR6OgN","expanded_url":"https://twitter.com/mjau10303930/status/1239495730529742848/photo/1","type":"photo","sizes":{"thumb":{"w":150,"h":150,"resize":"crop"},"large":{"w":1536,"h":2048,"resize":"fit"},"small":{"w":510,"h":680,"resize":"fit"},"medium":{"w":900,"h":1200,"resize":"fit"}}}]}</t>
  </si>
  <si>
    <t xml:space="preserve">@suhaidskan Har ett stort lager med baljväxter, kikärtsmjöl, diverse kryddor. Jag har 1 kg(!) kasoori methi. Redan sedan innan folk började bunkra. Bor i mindre stad så storhandlat från nätet. Älskar indisk mat. Ändå blir det att äta färdigmat just nu, ingen mental ork till att laga mat.</t>
  </si>
  <si>
    <t xml:space="preserve">Mon Mar 16 10:09:46 +0000 2020</t>
  </si>
  <si>
    <t xml:space="preserve">347316511</t>
  </si>
  <si>
    <t xml:space="preserve">suhaidskan</t>
  </si>
  <si>
    <t xml:space="preserve">1239144768954826752</t>
  </si>
  <si>
    <t xml:space="preserve">http://twitter.com/mjau10303930/statuses/1239494057308622848</t>
  </si>
  <si>
    <t xml:space="preserve">{"hashtags":[],"symbols":[],"user_mentions":[{"screen_name":"suhaidskan","name":"Infertil karriärsubba","id":347316511,"id_str":"347316511","indices":[0,11]}],"urls":[]}</t>
  </si>
  <si>
    <t xml:space="preserve">1239492138473263105</t>
  </si>
  <si>
    <t xml:space="preserve">RT @DoctorYasmin: Today Italy saw its biggest spike in #COVID19 deaths in 24 hours. 368 deaths in a day bringing the death toll to 1,809.
2/3rds of these deaths were in Lombardy, the hardest hit region. At this rate, Italy's death toll could exceed China’s death toll by Friday</t>
  </si>
  <si>
    <t xml:space="preserve">Mon Mar 16 10:02:09 +0000 2020</t>
  </si>
  <si>
    <t xml:space="preserve">http://twitter.com/mjau10303930/statuses/1239492138473263105</t>
  </si>
  <si>
    <t xml:space="preserve">{"hashtags":[{"text":"COVID19","indices":[55,63]}],"symbols":[],"user_mentions":[{"screen_name":"DoctorYasmin","name":"Dr. Seema Yasmin","id":213689248,"id_str":"213689248","indices":[3,16]}],"urls":[]}</t>
  </si>
  <si>
    <t xml:space="preserve">1239491951365423104</t>
  </si>
  <si>
    <t xml:space="preserve">RT @omni_red: Smittspridningen i Sverige kan nå en nivå som i Italien, säger professorn Joacim Rocklöv i Agenda. “Intensivvårdplatser i Stockholm kan ta slut i april”.
https://t.co/VUqsp6x4xs https://t.co/K0JSUuvMbz</t>
  </si>
  <si>
    <t xml:space="preserve">Mon Mar 16 10:01:24 +0000 2020</t>
  </si>
  <si>
    <t xml:space="preserve">http://twitter.com/mjau10303930/statuses/1239491951365423104</t>
  </si>
  <si>
    <t xml:space="preserve">{"hashtags":[],"symbols":[],"user_mentions":[{"screen_name":"omni_red","name":"Omni","id":1479340489,"id_str":"1479340489","indices":[3,12]}],"urls":[]}</t>
  </si>
  <si>
    <t xml:space="preserve">1239491537282699264</t>
  </si>
  <si>
    <t xml:space="preserve">RT @chrisforsne: Tror och möjligen är ledord när Anders Tegnell intervjuas i P1. Konklusionen är att alla andra länder har fel medan Sverige har ett budskap som heter "vi väntar och ser"</t>
  </si>
  <si>
    <t xml:space="preserve">Mon Mar 16 09:59:45 +0000 2020</t>
  </si>
  <si>
    <t xml:space="preserve">http://twitter.com/mjau10303930/statuses/1239491537282699264</t>
  </si>
  <si>
    <t xml:space="preserve">{"hashtags":[],"symbols":[],"user_mentions":[{"screen_name":"chrisforsne","name":"Chris Forsne","id":57369931,"id_str":"57369931","indices":[3,15]}],"urls":[]}</t>
  </si>
  <si>
    <t xml:space="preserve">1239491312673591298</t>
  </si>
  <si>
    <t xml:space="preserve">RT @nycHealthy: ** New #COVID19 guidance for New York City **
Everyone in NYC should act as if they have been exposed to coronavirus. That means monitoring your health closely and staying home from work if you are sick. New Yorkers who are not sick should also stay home as much as possible.</t>
  </si>
  <si>
    <t xml:space="preserve">Mon Mar 16 09:58:52 +0000 2020</t>
  </si>
  <si>
    <t xml:space="preserve">http://twitter.com/mjau10303930/statuses/1239491312673591298</t>
  </si>
  <si>
    <t xml:space="preserve">{"hashtags":[{"text":"COVID19","indices":[23,31]}],"symbols":[],"user_mentions":[{"screen_name":"nycHealthy","name":"nycHealthy","id":17997467,"id_str":"17997467","indices":[3,14]}],"urls":[]}</t>
  </si>
  <si>
    <t xml:space="preserve">1239491172609019904</t>
  </si>
  <si>
    <t xml:space="preserve">RT @reinasoly: Jag förlorade min mamma efter att hon fick lunginflammation och gick bort...
Nyligen har en av mina bästa kollegor förlorat sin mamma efter en lunginflammation som visade sig bero på cancer...
Jag orkar inte... det här med #COVID19 och alla som går bort pga det... 😭😭😭💔💔💔</t>
  </si>
  <si>
    <t xml:space="preserve">Mon Mar 16 09:58:18 +0000 2020</t>
  </si>
  <si>
    <t xml:space="preserve">http://twitter.com/mjau10303930/statuses/1239491172609019904</t>
  </si>
  <si>
    <t xml:space="preserve">{"hashtags":[],"symbols":[],"user_mentions":[{"screen_name":"reinasoly","name":"$oly 🌌","id":16395543,"id_str":"16395543","indices":[3,13]}],"urls":[]}</t>
  </si>
  <si>
    <t xml:space="preserve">1239490949723705345</t>
  </si>
  <si>
    <t xml:space="preserve">RT @chrisforsne: Hur vore det om de 75 miljoner som MSB får för att trycka upp broschyrer satsades på att bättra tillgängligheten för skyddsmaterial för sjukhusen och öka antalet tillfälliga Coronavårdsplatser?Vi ligger i botten av EU.</t>
  </si>
  <si>
    <t xml:space="preserve">Mon Mar 16 09:57:25 +0000 2020</t>
  </si>
  <si>
    <t xml:space="preserve">http://twitter.com/mjau10303930/statuses/1239490949723705345</t>
  </si>
  <si>
    <t xml:space="preserve">1239490318606700544</t>
  </si>
  <si>
    <t xml:space="preserve">RT @Tedekeroth: 75 miljoner kr för en pr kampanj om att tvätta händerna?
Sverige är ett dårhus.
#COVID19 #svpol #psykbrytSverige</t>
  </si>
  <si>
    <t xml:space="preserve">Mon Mar 16 09:54:55 +0000 2020</t>
  </si>
  <si>
    <t xml:space="preserve">http://twitter.com/mjau10303930/statuses/1239490318606700544</t>
  </si>
  <si>
    <t xml:space="preserve">{"hashtags":[{"text":"COVID19","indices":[97,105]},{"text":"svpol","indices":[106,112]},{"text":"psykbrytSverige","indices":[113,129]}],"symbols":[],"user_mentions":[{"screen_name":"Tedekeroth","name":"Ted Ekeroth","id":133200254,"id_str":"133200254","indices":[3,14]}],"urls":[]}</t>
  </si>
  <si>
    <t xml:space="preserve">1239490291528273921</t>
  </si>
  <si>
    <t xml:space="preserve">RT @chrisforsne: Nu går allt starkare rykten om att Paris kan sättas i karantän. Redan har alla restauranger, butiker utom livsmedel, apotek, banker och telebutiker stängts. I Sverige säger Folkhälsomyndighetens AndersTegnell att man inte direkt funderar på mer restriktiva åtgärder än handtvätt</t>
  </si>
  <si>
    <t xml:space="preserve">Mon Mar 16 09:54:48 +0000 2020</t>
  </si>
  <si>
    <t xml:space="preserve">http://twitter.com/mjau10303930/statuses/1239490291528273921</t>
  </si>
  <si>
    <t xml:space="preserve">1239386771202478080</t>
  </si>
  <si>
    <t xml:space="preserve">@Tornedalingen @Bacchus38823823 I det här fallet är nog lite civil olydnad bra.</t>
  </si>
  <si>
    <t xml:space="preserve">Mon Mar 16 03:03:27 +0000 2020</t>
  </si>
  <si>
    <t xml:space="preserve">1177090048870813696</t>
  </si>
  <si>
    <t xml:space="preserve">Tornedalingen</t>
  </si>
  <si>
    <t xml:space="preserve">1239330456686002176</t>
  </si>
  <si>
    <t xml:space="preserve">http://twitter.com/mjau10303930/statuses/1239386771202478080</t>
  </si>
  <si>
    <t xml:space="preserve">{"hashtags":[],"symbols":[],"user_mentions":[{"screen_name":"Tornedalingen","name":"Mikael Öhman","id":1177090048870813700,"id_str":"1177090048870813696","indices":[0,14]},{"screen_name":"Bacchus38823823","name":"Bacchus 🥃","id":1229030961939189800,"id_str":"1229030961939189760","indices":[15,31]}],"urls":[]}</t>
  </si>
  <si>
    <t xml:space="preserve">1239378267125284865</t>
  </si>
  <si>
    <t xml:space="preserve">@Bacchus38823823 Tydligen är ett av covid-19 symptomen diarré, även om det hör till de ovanligare symptomen. Eller folk kanske har planer på längre isolering än bara några veckor.</t>
  </si>
  <si>
    <t xml:space="preserve">Mon Mar 16 02:29:40 +0000 2020</t>
  </si>
  <si>
    <t xml:space="preserve">1229030961939189760</t>
  </si>
  <si>
    <t xml:space="preserve">Bacchus38823823</t>
  </si>
  <si>
    <t xml:space="preserve">1239326250960896006</t>
  </si>
  <si>
    <t xml:space="preserve">http://twitter.com/mjau10303930/statuses/1239378267125284865</t>
  </si>
  <si>
    <t xml:space="preserve">{"hashtags":[],"symbols":[],"user_mentions":[{"screen_name":"Bacchus38823823","name":"Bacchus 🥃","id":1229030961939189800,"id_str":"1229030961939189760","indices":[0,16]}],"urls":[]}</t>
  </si>
  <si>
    <t xml:space="preserve">1239375833216815106</t>
  </si>
  <si>
    <t xml:space="preserve">@andresenmar @AgnesWold Den här kanske. Fanns något om strategi från folkhälsomyndigheten också och det vanliga tjatet om gamla medan alla andra riskgrupper ignoreras som vanligt. https://t.co/CgHm31pRGb</t>
  </si>
  <si>
    <t xml:space="preserve">Mon Mar 16 02:19:59 +0000 2020</t>
  </si>
  <si>
    <t xml:space="preserve">2731940239</t>
  </si>
  <si>
    <t xml:space="preserve">andresenmar</t>
  </si>
  <si>
    <t xml:space="preserve">1239189068610666500</t>
  </si>
  <si>
    <t xml:space="preserve">http://twitter.com/mjau10303930/statuses/1239375833216815106</t>
  </si>
  <si>
    <t xml:space="preserve">{"hashtags":[],"symbols":[],"user_mentions":[{"screen_name":"andresenmar","name":"andrésenM 🌹","id":2731940239,"id_str":"2731940239","indices":[0,12]},{"screen_name":"AgnesWold","name":"Agnes Wold","id":1400777804,"id_str":"1400777804","indices":[13,23]}],"urls":[],"media":[{"id":1239375825675473000,"id_str":"1239375825675472896","indices":[180,203],"media_url":"http://pbs.twimg.com/media/ETMlvziX0AARIrv.jpg","media_url_https":"https://pbs.twimg.com/media/ETMlvziX0AARIrv.jpg","url":"https://t.co/CgHm31pRGb","display_url":"pic.twitter.com/CgHm31pRGb","expanded_url":"https://twitter.com/mjau10303930/status/1239375833216815106/photo/1","type":"photo","sizes":{"thumb":{"w":150,"h":150,"resize":"crop"},"large":{"w":750,"h":1334,"resize":"fit"},"medium":{"w":675,"h":1200,"resize":"fit"},"small":{"w":382,"h":680,"resize":"fit"}}}]}</t>
  </si>
  <si>
    <t xml:space="preserve">1239374515983003649</t>
  </si>
  <si>
    <t xml:space="preserve">RT @PeterStroganof1: @AgnesWold Man blir så arg på de dumma outbildade bönderna! Men låt oss kejsare och stora tänkare nu fortsätta med firandet. FHM stoppade ju faktiskt Corona från att spridas här totalt, de är stora hjältar!</t>
  </si>
  <si>
    <t xml:space="preserve">Mon Mar 16 02:14:45 +0000 2020</t>
  </si>
  <si>
    <t xml:space="preserve">http://twitter.com/mjau10303930/statuses/1239374515983003649</t>
  </si>
  <si>
    <t xml:space="preserve">{"hashtags":[],"symbols":[],"user_mentions":[{"screen_name":"PeterStroganof1","name":"Peter Stroganoff","id":1203595890331664400,"id_str":"1203595890331664384","indices":[3,19]},{"screen_name":"AgnesWold","name":"Agnes Wold","id":1400777804,"id_str":"1400777804","indices":[21,31]}],"urls":[]}</t>
  </si>
  <si>
    <t xml:space="preserve">1239374092530262018</t>
  </si>
  <si>
    <t xml:space="preserve">RT @AndersN59694610: @AgnesWold Du bör nog tydligare ta avstånd från det du skrivit. Sångerskan Lisa Nilsson pratar nu om coronapartyn (likt vattenkoppor) och Maria Ripenberg om att det är viktigt att vi smittar vår "yngre flock" för att skydda de svaga. Vansinne! https://t.co/lTDOytXHnK</t>
  </si>
  <si>
    <t xml:space="preserve">Mon Mar 16 02:13:04 +0000 2020</t>
  </si>
  <si>
    <t xml:space="preserve">http://twitter.com/mjau10303930/statuses/1239374092530262018</t>
  </si>
  <si>
    <t xml:space="preserve">{"hashtags":[],"symbols":[],"user_mentions":[{"screen_name":"AndersN59694610","name":"Anders Nilsson","id":1067920932688285700,"id_str":"1067920932688285696","indices":[3,19]},{"screen_name":"AgnesWold","name":"Agnes Wold","id":1400777804,"id_str":"1400777804","indices":[21,31]}],"urls":[]}</t>
  </si>
  <si>
    <t xml:space="preserve">1239371766188908544</t>
  </si>
  <si>
    <t xml:space="preserve">@LogicalIndians Over here some people think colloidal silver is the solution against covid-19...</t>
  </si>
  <si>
    <t xml:space="preserve">Mon Mar 16 02:03:50 +0000 2020</t>
  </si>
  <si>
    <t xml:space="preserve">2264849412</t>
  </si>
  <si>
    <t xml:space="preserve">LogicalIndians</t>
  </si>
  <si>
    <t xml:space="preserve">1239062898745331714</t>
  </si>
  <si>
    <t xml:space="preserve">http://twitter.com/mjau10303930/statuses/1239371766188908544</t>
  </si>
  <si>
    <t xml:space="preserve">{"hashtags":[],"symbols":[],"user_mentions":[{"screen_name":"LogicalIndians","name":"The Logical Indian","id":2264849412,"id_str":"2264849412","indices":[0,15]}],"urls":[]}</t>
  </si>
  <si>
    <t xml:space="preserve">1239367620429852673</t>
  </si>
  <si>
    <t xml:space="preserve">RT @systeryster66: @RingstromRobin @AgnesWold Att friska människor inte borde ha några större problem med att klara ett virus? Ungefär samma människor som inte förstått varför vi i riskgrupperna vaccinerar oss mot "bara lite" influensa.</t>
  </si>
  <si>
    <t xml:space="preserve">Mon Mar 16 01:47:21 +0000 2020</t>
  </si>
  <si>
    <t xml:space="preserve">http://twitter.com/mjau10303930/statuses/1239367620429852673</t>
  </si>
  <si>
    <t xml:space="preserve">{"hashtags":[],"symbols":[],"user_mentions":[{"screen_name":"systeryster66","name":"Don´t shoot me, i´m only the piano player","id":935853828523679700,"id_str":"935853828523679744","indices":[3,17]},{"screen_name":"RingstromRobin","name":"Robin Ringström","id":1144920200061562900,"id_str":"1144920200061562881","indices":[19,34]},{"screen_name":"AgnesWold","name":"Agnes Wold","id":1400777804,"id_str":"1400777804","indices":[35,45]}],"urls":[]}</t>
  </si>
  <si>
    <t xml:space="preserve">1239367345887461376</t>
  </si>
  <si>
    <t xml:space="preserve">RT @niklastheL: @AgnesWold Jag hoppas att du är väl medveten om att friskförklarade personer i Wuhan får tillbaka symptomen och några har dött. Bla en ung man i 36-årsåldern. 
Er metod att smitta alla i Sverige kommer att döda alldeles för många. Tänk om innan det är för sent!
https://t.co/Sk4UPfclkN</t>
  </si>
  <si>
    <t xml:space="preserve">Mon Mar 16 01:46:16 +0000 2020</t>
  </si>
  <si>
    <t xml:space="preserve">http://twitter.com/mjau10303930/statuses/1239367345887461376</t>
  </si>
  <si>
    <t xml:space="preserve">{"hashtags":[],"symbols":[],"user_mentions":[{"screen_name":"niklastheL","name":"niklas","id":1033418701415034900,"id_str":"1033418701415034880","indices":[3,14]},{"screen_name":"AgnesWold","name":"Agnes Wold","id":1400777804,"id_str":"1400777804","indices":[16,26]}],"urls":[]}</t>
  </si>
  <si>
    <t xml:space="preserve">1239367052365901826</t>
  </si>
  <si>
    <t xml:space="preserve">RT @bjurrab: @AgnesWold Strategin sågades precis med fotknölarna av tre svenska forskare. Om du kan sluta dig från Folkhälsans twitter och titta på nyheterna ibland.</t>
  </si>
  <si>
    <t xml:space="preserve">Mon Mar 16 01:45:06 +0000 2020</t>
  </si>
  <si>
    <t xml:space="preserve">http://twitter.com/mjau10303930/statuses/1239367052365901826</t>
  </si>
  <si>
    <t xml:space="preserve">{"hashtags":[],"symbols":[],"user_mentions":[{"screen_name":"bjurrab","name":"Christian Bjurstedt","id":228449498,"id_str":"228449498","indices":[3,11]},{"screen_name":"AgnesWold","name":"Agnes Wold","id":1400777804,"id_str":"1400777804","indices":[13,23]}],"urls":[]}</t>
  </si>
  <si>
    <t xml:space="preserve">1239367006442401792</t>
  </si>
  <si>
    <t xml:space="preserve">RT @uffe_74: @AgnesWold Är det inte bättre att tant slutar att skriva här och ägnar sig åt något vettigt?</t>
  </si>
  <si>
    <t xml:space="preserve">Mon Mar 16 01:44:55 +0000 2020</t>
  </si>
  <si>
    <t xml:space="preserve">http://twitter.com/mjau10303930/statuses/1239367006442401792</t>
  </si>
  <si>
    <t xml:space="preserve">{"hashtags":[],"symbols":[],"user_mentions":[{"screen_name":"uffe_74","name":"Venandi U","id":1296071646,"id_str":"1296071646","indices":[3,11]},{"screen_name":"AgnesWold","name":"Agnes Wold","id":1400777804,"id_str":"1400777804","indices":[13,23]}],"urls":[]}</t>
  </si>
  <si>
    <t xml:space="preserve">1239366950536568833</t>
  </si>
  <si>
    <t xml:space="preserve">RT @Awooo555: @AgnesWold @beckmansasikter Dags för en Twitterpaus Agnes. Kanske ge dig ut och hjälpa till med att avlasta vården i stället.</t>
  </si>
  <si>
    <t xml:space="preserve">Mon Mar 16 01:44:41 +0000 2020</t>
  </si>
  <si>
    <t xml:space="preserve">http://twitter.com/mjau10303930/statuses/1239366950536568833</t>
  </si>
  <si>
    <t xml:space="preserve">{"hashtags":[],"symbols":[],"user_mentions":[{"screen_name":"Awooo555","name":"The alt-right","id":900076778252898300,"id_str":"900076778252898304","indices":[3,12]},{"screen_name":"AgnesWold","name":"Agnes Wold","id":1400777804,"id_str":"1400777804","indices":[14,24]},{"screen_name":"beckmansasikter","name":"Lars Beckman","id":298744792,"id_str":"298744792","indices":[25,41]}],"urls":[]}</t>
  </si>
  <si>
    <t xml:space="preserve">1239361450734505986</t>
  </si>
  <si>
    <t xml:space="preserve">@AgnesWold Om hälsomyndigheten menar allvar med att skydda riskgrupper borde de till exempel gå ut och meddela att skolplikt inte är nödvändig just nu för hushåll som har medlemmar som tillhör riskgrupperna osv.</t>
  </si>
  <si>
    <t xml:space="preserve">Mon Mar 16 01:22:50 +0000 2020</t>
  </si>
  <si>
    <t xml:space="preserve">1400777804</t>
  </si>
  <si>
    <t xml:space="preserve">AgnesWold</t>
  </si>
  <si>
    <t xml:space="preserve">1239122947853426688</t>
  </si>
  <si>
    <t xml:space="preserve">http://twitter.com/mjau10303930/statuses/1239361450734505986</t>
  </si>
  <si>
    <t xml:space="preserve">{"hashtags":[],"symbols":[],"user_mentions":[{"screen_name":"AgnesWold","name":"Agnes Wold","id":1400777804,"id_str":"1400777804","indices":[0,10]}],"urls":[]}</t>
  </si>
  <si>
    <t xml:space="preserve">1239358820759076864</t>
  </si>
  <si>
    <r>
      <rPr>
        <sz val="8"/>
        <rFont val="Cambria"/>
        <family val="0"/>
        <charset val="1"/>
      </rPr>
      <t xml:space="preserve">RT @ChristerSfeir: Daesh stoppar terrorresor av rädsla för...#COVID</t>
    </r>
    <r>
      <rPr>
        <sz val="8"/>
        <rFont val="Noto Sans CJK SC"/>
        <family val="2"/>
      </rPr>
      <t xml:space="preserve">ー</t>
    </r>
    <r>
      <rPr>
        <sz val="8"/>
        <rFont val="Cambria"/>
        <family val="0"/>
        <charset val="1"/>
      </rPr>
      <t xml:space="preserve">19 
https://t.co/Hi0V9dEhDd</t>
    </r>
  </si>
  <si>
    <t xml:space="preserve">Mon Mar 16 01:12:23 +0000 2020</t>
  </si>
  <si>
    <t xml:space="preserve">http://twitter.com/mjau10303930/statuses/1239358820759076864</t>
  </si>
  <si>
    <r>
      <rPr>
        <sz val="8"/>
        <rFont val="Cambria"/>
        <family val="0"/>
        <charset val="1"/>
      </rPr>
      <t xml:space="preserve">{"hashtags":[{"text":"COVID</t>
    </r>
    <r>
      <rPr>
        <sz val="8"/>
        <rFont val="Noto Sans CJK SC"/>
        <family val="2"/>
      </rPr>
      <t xml:space="preserve">ー</t>
    </r>
    <r>
      <rPr>
        <sz val="8"/>
        <rFont val="Cambria"/>
        <family val="0"/>
        <charset val="1"/>
      </rPr>
      <t xml:space="preserve">19","indices":[61,70]}],"symbols":[],"user_mentions":[{"screen_name":"ChristerSfeir","name":"Christer Sfeir</t>
    </r>
    <r>
      <rPr>
        <sz val="8"/>
        <rFont val="Arial"/>
        <family val="0"/>
        <charset val="1"/>
      </rPr>
      <t xml:space="preserve">كريستر</t>
    </r>
    <r>
      <rPr>
        <sz val="8"/>
        <rFont val="Cambria"/>
        <family val="0"/>
        <charset val="1"/>
      </rPr>
      <t xml:space="preserve">","id":495085031,"id_str":"495085031","indices":[3,17]}],"urls":[{"url":"https://t.co/Hi0V9dEhDd","expanded_url":"https://nypost.com/2020/03/15/isis-tells-its-terrorists-not-to-travel-to-europe-for-jihad-because-coronavirus/?utm_source=twitter_sitebuttons&amp;utm_medium=site%20buttons&amp;utm_campaign=site%20buttons","display_url":"nypost.com/2020/03/15/isi…","indices":[73,96]}]}</t>
    </r>
  </si>
  <si>
    <t xml:space="preserve">1239356592325263360</t>
  </si>
  <si>
    <t xml:space="preserve">RT @nooshiit: För att minska trycket på vården föreslår Vänsterpartiet att kravet på sjukintyg efter sjunde dagen slopas. Nu behöver vårdpersonalen fokusera på att vårda sjuka, inte belastas med mer administration.</t>
  </si>
  <si>
    <t xml:space="preserve">Mon Mar 16 01:03:32 +0000 2020</t>
  </si>
  <si>
    <t xml:space="preserve">http://twitter.com/mjau10303930/statuses/1239356592325263360</t>
  </si>
  <si>
    <t xml:space="preserve">{"hashtags":[],"symbols":[],"user_mentions":[{"screen_name":"nooshiit","name":"Nooshi Dadgostar","id":282532238,"id_str":"282532238","indices":[3,12]}],"urls":[]}</t>
  </si>
  <si>
    <t xml:space="preserve">1239356311206330368</t>
  </si>
  <si>
    <t xml:space="preserve">@danieljpeter @jsjostedt You guys have too many kids. They all seem ro be the same age too.</t>
  </si>
  <si>
    <t xml:space="preserve">Mon Mar 16 01:02:25 +0000 2020</t>
  </si>
  <si>
    <t xml:space="preserve">58560915</t>
  </si>
  <si>
    <t xml:space="preserve">danieljpeter</t>
  </si>
  <si>
    <t xml:space="preserve">1238551670327402496</t>
  </si>
  <si>
    <t xml:space="preserve">http://twitter.com/mjau10303930/statuses/1239356311206330368</t>
  </si>
  <si>
    <t xml:space="preserve">{"hashtags":[],"symbols":[],"user_mentions":[{"screen_name":"danieljpeter","name":"Daniel Peter","id":58560915,"id_str":"58560915","indices":[0,13]},{"screen_name":"jsjostedt","name":"Jonas Sjöstedt","id":435854067,"id_str":"435854067","indices":[14,24]}],"urls":[]}</t>
  </si>
  <si>
    <t xml:space="preserve">1239355669704331272</t>
  </si>
  <si>
    <t xml:space="preserve">RT @juankalleja: @enriquegf11 @danieljpeter https://t.co/1Glu8lZUG9</t>
  </si>
  <si>
    <t xml:space="preserve">Mon Mar 16 00:59:52 +0000 2020</t>
  </si>
  <si>
    <t xml:space="preserve">http://twitter.com/mjau10303930/statuses/1239355669704331272</t>
  </si>
  <si>
    <t xml:space="preserve">{"hashtags":[],"symbols":[],"user_mentions":[{"screen_name":"juankalleja","name":"Juan Calleja","id":37666092,"id_str":"37666092","indices":[3,15]},{"screen_name":"enriquegf11","name":"neuromante","id":1086696692471160800,"id_str":"1086696692471160832","indices":[17,29]},{"screen_name":"danieljpeter","name":"Daniel Peter","id":58560915,"id_str":"58560915","indices":[30,43]}],"urls":[],"media":[{"id":1238871533809959000,"id_str":"1238871533809958913","indices":[44,67],"media_url":"http://pbs.twimg.com/media/ETFbGJ8WAAEkr8V.jpg","media_url_https":"https://pbs.twimg.com/media/ETFbGJ8WAAEkr8V.jpg","url":"https://t.co/1Glu8lZUG9","display_url":"pic.twitter.com/1Glu8lZUG9","expanded_url":"https://twitter.com/juankalleja/status/1238871538763550726/photo/1","type":"photo","sizes":{"small":{"w":680,"h":392,"resize":"fit"},"thumb":{"w":150,"h":150,"resize":"crop"},"medium":{"w":960,"h":553,"resize":"fit"},"large":{"w":960,"h":553,"resize":"fit"}},"source_status_id":1238871538763550700,"source_status_id_str":"1238871538763550726","source_user_id":37666092,"source_user_id_str":"37666092"}]}</t>
  </si>
  <si>
    <t xml:space="preserve">1239353888312119296</t>
  </si>
  <si>
    <t xml:space="preserve">RT @pwolodarski: ”The problem in society we have at the moment is everyone is afraid of making a mistake. Everyone is afraid of the consequence of error, but the greatest error is not to move, the greatest error is to be paralyzed by the fear of failure”</t>
  </si>
  <si>
    <t xml:space="preserve">Mon Mar 16 00:52:47 +0000 2020</t>
  </si>
  <si>
    <t xml:space="preserve">http://twitter.com/mjau10303930/statuses/1239353888312119296</t>
  </si>
  <si>
    <t xml:space="preserve">1239353829361160198</t>
  </si>
  <si>
    <t xml:space="preserve">RT @pwolodarski: ”You must be the first mover. The virus will always get you if you don’t move quickly. And you need to be prepared... If you need to be right before you move, you will never win.”</t>
  </si>
  <si>
    <t xml:space="preserve">Mon Mar 16 00:52:33 +0000 2020</t>
  </si>
  <si>
    <t xml:space="preserve">http://twitter.com/mjau10303930/statuses/1239353829361160198</t>
  </si>
  <si>
    <t xml:space="preserve">1239353628395294720</t>
  </si>
  <si>
    <t xml:space="preserve">These simulations show how to flatten the coronavirus growth curve https://t.co/lySQBwIfoL</t>
  </si>
  <si>
    <t xml:space="preserve">Mon Mar 16 00:51:45 +0000 2020</t>
  </si>
  <si>
    <t xml:space="preserve">http://twitter.com/mjau10303930/statuses/1239353628395294720</t>
  </si>
  <si>
    <t xml:space="preserve">{"hashtags":[],"symbols":[],"user_mentions":[],"urls":[{"url":"https://t.co/lySQBwIfoL","expanded_url":"https://wapo.st/corona-simulator?tid=ss_tw","display_url":"wapo.st/corona-simulat…","indices":[67,90]}]}</t>
  </si>
  <si>
    <t xml:space="preserve">1239352342937366529</t>
  </si>
  <si>
    <t xml:space="preserve">RT @pwolodarski: De som tror att detta är ”populism” eller ”brist på vetenskaplighet”, snälla, hitta bättre argument. Se till vad andra länder gjort och gör, se till vad tunga internationella forskare säger, vad WHO uttrycker. Snabba insatser och social distans är otroligt viktigt i detta läge</t>
  </si>
  <si>
    <t xml:space="preserve">Mon Mar 16 00:46:39 +0000 2020</t>
  </si>
  <si>
    <t xml:space="preserve">http://twitter.com/mjau10303930/statuses/1239352342937366529</t>
  </si>
  <si>
    <t xml:space="preserve">1239339842783383554</t>
  </si>
  <si>
    <t xml:space="preserve">RT @Bacchus38823823: Nu har jag hållt på och tvätta händerna sedan presskonferensen, hur länge förväntas pandemin fortsätta?</t>
  </si>
  <si>
    <t xml:space="preserve">Sun Mar 15 23:56:58 +0000 2020</t>
  </si>
  <si>
    <t xml:space="preserve">http://twitter.com/mjau10303930/statuses/1239339842783383554</t>
  </si>
  <si>
    <t xml:space="preserve">1239339542961967104</t>
  </si>
  <si>
    <t xml:space="preserve">RT @will_malone: A coronavirus cautionary tale from Italy: Don’t do what we did https://t.co/d0oylDMejF</t>
  </si>
  <si>
    <t xml:space="preserve">Sun Mar 15 23:55:47 +0000 2020</t>
  </si>
  <si>
    <t xml:space="preserve">http://twitter.com/mjau10303930/statuses/1239339542961967104</t>
  </si>
  <si>
    <t xml:space="preserve">{"hashtags":[],"symbols":[],"user_mentions":[{"screen_name":"will_malone","name":"Will Malone","id":217228590,"id_str":"217228590","indices":[3,15]}],"urls":[{"url":"https://t.co/d0oylDMejF","expanded_url":"https://www.bostonglobe.com/2020/03/13/opinion/coronavirus-cautionary-tale-italy-dont-do-what-we-did/","display_url":"bostonglobe.com/2020/03/13/opi…","indices":[80,103]}]}</t>
  </si>
  <si>
    <t xml:space="preserve">1239338761131102210</t>
  </si>
  <si>
    <t xml:space="preserve">RT @Geggamojja: Killen som just nu står i tv och pratar om att han skall flyga utomlands idag och sedan tycker att Sverige skall ta sitt ansvar och hämta hem folk om vi stänger gränserna innan han tänker åka hem igen... 🙄</t>
  </si>
  <si>
    <t xml:space="preserve">Sun Mar 15 23:52:41 +0000 2020</t>
  </si>
  <si>
    <t xml:space="preserve">http://twitter.com/mjau10303930/statuses/1239338761131102210</t>
  </si>
  <si>
    <t xml:space="preserve">{"hashtags":[],"symbols":[],"user_mentions":[{"screen_name":"Geggamojja","name":"eva","id":45436598,"id_str":"45436598","indices":[3,14]}],"urls":[]}</t>
  </si>
  <si>
    <t xml:space="preserve">1239338678465544193</t>
  </si>
  <si>
    <t xml:space="preserve">RT @hanifbali: Jag vet inte hur, men när Sverige nått vägs ände med sin coronastrategi, så kommer man kovända och sen landa i att det var min debattons fel att det blev så.</t>
  </si>
  <si>
    <t xml:space="preserve">Sun Mar 15 23:52:21 +0000 2020</t>
  </si>
  <si>
    <t xml:space="preserve">http://twitter.com/mjau10303930/statuses/1239338678465544193</t>
  </si>
  <si>
    <t xml:space="preserve">1239338293453561858</t>
  </si>
  <si>
    <t xml:space="preserve">Utdrag från https://t.co/xqnulhHtp5 https://t.co/dwqBQ8CuQK</t>
  </si>
  <si>
    <t xml:space="preserve">Sun Mar 15 23:50:49 +0000 2020</t>
  </si>
  <si>
    <t xml:space="preserve">http://twitter.com/mjau10303930/statuses/1239338293453561858</t>
  </si>
  <si>
    <t xml:space="preserve">{"hashtags":[],"symbols":[],"user_mentions":[],"urls":[{"url":"https://t.co/xqnulhHtp5","expanded_url":"https://www.newsweek.com/young-unafraid-coronavirus-pandemic-good-you-now-stop-killing-people-opinion-1491797","display_url":"newsweek.com/young-unafraid…","indices":[12,35]}],"media":[{"id":1239338286113591300,"id_str":"1239338286113591298","indices":[36,59],"media_url":"http://pbs.twimg.com/media/ETMDmtxXkAIVigp.jpg","media_url_https":"https://pbs.twimg.com/media/ETMDmtxXkAIVigp.jpg","url":"https://t.co/dwqBQ8CuQK","display_url":"pic.twitter.com/dwqBQ8CuQK","expanded_url":"https://twitter.com/mjau10303930/status/1239338293453561858/photo/1","type":"photo","sizes":{"thumb":{"w":150,"h":150,"resize":"crop"},"small":{"w":562,"h":680,"resize":"fit"},"large":{"w":732,"h":885,"resize":"fit"},"medium":{"w":732,"h":885,"resize":"fit"}}}]}</t>
  </si>
  <si>
    <t xml:space="preserve">1239332256319143938</t>
  </si>
  <si>
    <t xml:space="preserve">Young and Unafraid of the Coronavirus Pandemic? Good for You. Now Stop Killing People | Opinion https://t.co/xqnulhHtp5</t>
  </si>
  <si>
    <t xml:space="preserve">Sun Mar 15 23:26:50 +0000 2020</t>
  </si>
  <si>
    <t xml:space="preserve">http://twitter.com/mjau10303930/statuses/1239332256319143938</t>
  </si>
  <si>
    <t xml:space="preserve">{"hashtags":[],"symbols":[],"user_mentions":[],"urls":[{"url":"https://t.co/xqnulhHtp5","expanded_url":"https://www.newsweek.com/young-unafraid-coronavirus-pandemic-good-you-now-stop-killing-people-opinion-1491797","display_url":"newsweek.com/young-unafraid…","indices":[96,119]}]}</t>
  </si>
  <si>
    <t xml:space="preserve">1239330274175041541</t>
  </si>
  <si>
    <t xml:space="preserve">RT @brianklaas: Crises can also bring out the best in humanity. There’s an initiative in the UK where healthy, low-risk people deliver a postcard to their self-isolating neighbors, offering to help deliver food, supplies, or even just a friendly phone call. How lovely: https://t.co/TG0aDkMLlD</t>
  </si>
  <si>
    <t xml:space="preserve">Sun Mar 15 23:18:57 +0000 2020</t>
  </si>
  <si>
    <t xml:space="preserve">http://twitter.com/mjau10303930/statuses/1239330274175041541</t>
  </si>
  <si>
    <t xml:space="preserve">{"hashtags":[],"symbols":[],"user_mentions":[{"screen_name":"brianklaas","name":"Brian Klaas","id":39279821,"id_str":"39279821","indices":[3,14]}],"urls":[]}</t>
  </si>
  <si>
    <t xml:space="preserve">1239328988566294528</t>
  </si>
  <si>
    <t xml:space="preserve">RT @gorberg: FHM talar om att skydda  högriskgrupper. På vilket sätt? Nu är Lunds sjukhus infekterat, kanske också sjukhuset i Varberg. WHO rekommenderar masstestning och isolering av smittbärare eftersom det visat sig fungera. Vad är det Sverige vet som inga andra länder vet? #Coronasverige</t>
  </si>
  <si>
    <t xml:space="preserve">Sun Mar 15 23:13:51 +0000 2020</t>
  </si>
  <si>
    <t xml:space="preserve">http://twitter.com/mjau10303930/statuses/1239328988566294528</t>
  </si>
  <si>
    <t xml:space="preserve">1239321059561783304</t>
  </si>
  <si>
    <t xml:space="preserve">RT @akutdoktorn: Hur tänker de som inte är rädda för Covid? Tror de att alla politiker plötsligt är överens om att ta bort karensdagar och släcka ned halva landet för att rädda livet på några multisjuka 80-åringar?</t>
  </si>
  <si>
    <t xml:space="preserve">Sun Mar 15 22:42:20 +0000 2020</t>
  </si>
  <si>
    <t xml:space="preserve">http://twitter.com/mjau10303930/statuses/1239321059561783304</t>
  </si>
  <si>
    <t xml:space="preserve">1239320665255272449</t>
  </si>
  <si>
    <t xml:space="preserve">RT @DellAnnaLuca: WHY HERD IMMUNITY IS A TERRIBLE IDEA
1) We're not sure if getting sick provides long-lasting immunity
2) We don't know which % of recovered has organ damage
3) If the infection is fast, we cannot cure everyone as beds are limited ☠️
If we get wrong any of the 3, catastrophe.</t>
  </si>
  <si>
    <t xml:space="preserve">Sun Mar 15 22:40:46 +0000 2020</t>
  </si>
  <si>
    <t xml:space="preserve">http://twitter.com/mjau10303930/statuses/1239320665255272449</t>
  </si>
  <si>
    <t xml:space="preserve">{"hashtags":[],"symbols":[],"user_mentions":[{"screen_name":"DellAnnaLuca","name":"Luca Dellanna","id":89729328,"id_str":"89729328","indices":[3,16]}],"urls":[]}</t>
  </si>
  <si>
    <t xml:space="preserve">1239320303815311361</t>
  </si>
  <si>
    <t xml:space="preserve">@akutdoktorn @sinustakykard @Folkhalsomynd Ja, nu är det något år sedan min senaste lunginflammation, men som riskgrupp är det oroande och frustrerande att de inte meddelar hur övriga riskgrupper ska skyddas. Rädd för att bli så sjuk igen. Det var en enorm dödsångest.</t>
  </si>
  <si>
    <t xml:space="preserve">Sun Mar 15 22:39:20 +0000 2020</t>
  </si>
  <si>
    <t xml:space="preserve">1239314790335610880</t>
  </si>
  <si>
    <t xml:space="preserve">http://twitter.com/mjau10303930/statuses/1239320303815311361</t>
  </si>
  <si>
    <t xml:space="preserve">{"hashtags":[],"symbols":[],"user_mentions":[{"screen_name":"akutdoktorn","name":"Katrin Hruska","id":309841846,"id_str":"309841846","indices":[0,12]},{"screen_name":"sinustakykard","name":"WASH YOUR HANDS! Cicci - EMS 🚩","id":141240693,"id_str":"141240693","indices":[13,27]},{"screen_name":"Folkhalsomynd","name":"Folkhälsomyndigheten","id":388858301,"id_str":"388858301","indices":[28,42]}],"urls":[]}</t>
  </si>
  <si>
    <t xml:space="preserve">1239312540376739844</t>
  </si>
  <si>
    <t xml:space="preserve">RT @Carenholm: Kan vi alla enas om att istället för att hylla och applådera vårdpersonalen som hjältar i kristider, så höjer vi deras löner och status även i normaltider?</t>
  </si>
  <si>
    <t xml:space="preserve">Sun Mar 15 22:08:29 +0000 2020</t>
  </si>
  <si>
    <t xml:space="preserve">http://twitter.com/mjau10303930/statuses/1239312540376739844</t>
  </si>
  <si>
    <t xml:space="preserve">{"hashtags":[],"symbols":[],"user_mentions":[{"screen_name":"Carenholm","name":"Erik Carenholm","id":40550617,"id_str":"40550617","indices":[3,13]}],"urls":[]}</t>
  </si>
  <si>
    <t xml:space="preserve">1239312363230302211</t>
  </si>
  <si>
    <t xml:space="preserve">RT @fiskargubbe: saknar när vårt största problem var att asap Rocky serverades Cowboysoppa</t>
  </si>
  <si>
    <t xml:space="preserve">Sun Mar 15 22:07:47 +0000 2020</t>
  </si>
  <si>
    <t xml:space="preserve">http://twitter.com/mjau10303930/statuses/1239312363230302211</t>
  </si>
  <si>
    <t xml:space="preserve">{"hashtags":[],"symbols":[],"user_mentions":[{"screen_name":"fiskargubbe","name":"gömda kärnor av sås","id":586844122,"id_str":"586844122","indices":[3,15]}],"urls":[]}</t>
  </si>
  <si>
    <t xml:space="preserve">1239307093405888512</t>
  </si>
  <si>
    <t xml:space="preserve">@DrEkstrom Kanske också visa samma hänsyn till folk med KOL, svår astma och andra riskgrupper. Är inte bara gamla som är i farozonen. Många yngre lär också stryka med.</t>
  </si>
  <si>
    <t xml:space="preserve">Sun Mar 15 21:46:50 +0000 2020</t>
  </si>
  <si>
    <t xml:space="preserve">1239305688087756801</t>
  </si>
  <si>
    <t xml:space="preserve">http://twitter.com/mjau10303930/statuses/1239307093405888512</t>
  </si>
  <si>
    <t xml:space="preserve">1239305226764640257</t>
  </si>
  <si>
    <t xml:space="preserve">@Bacchus38823823 Går inte att släppa viruset lös bland barn utan att även vuxna i riskgrupperna drabbas eftersom de kan vara vårdnadshavare. Finns säkert multisjuka barn med tex svår astma också.</t>
  </si>
  <si>
    <t xml:space="preserve">Sun Mar 15 21:39:25 +0000 2020</t>
  </si>
  <si>
    <t xml:space="preserve">1238971593054920710</t>
  </si>
  <si>
    <t xml:space="preserve">http://twitter.com/mjau10303930/statuses/1239305226764640257</t>
  </si>
  <si>
    <t xml:space="preserve">1239302743359139842</t>
  </si>
  <si>
    <t xml:space="preserve">@sinustakykard @akutdoktorn Viruset kanske är fienden men @Folkhalsomynd är då inte min vän. Inga åtgärder än så länge för att skydda riskgrupper som har skolplikt eller är vårdnadshavare. Jag har fått lunginflammation och behövt sjukhusvård vid vanligt influensautbrott.</t>
  </si>
  <si>
    <t xml:space="preserve">Sun Mar 15 21:29:33 +0000 2020</t>
  </si>
  <si>
    <t xml:space="preserve">141240693</t>
  </si>
  <si>
    <t xml:space="preserve">sinustakykard</t>
  </si>
  <si>
    <t xml:space="preserve">1238957963596959745</t>
  </si>
  <si>
    <t xml:space="preserve">http://twitter.com/mjau10303930/statuses/1239302743359139842</t>
  </si>
  <si>
    <t xml:space="preserve">{"hashtags":[],"symbols":[],"user_mentions":[{"screen_name":"sinustakykard","name":"WASH YOUR HANDS! Cicci - EMS 🚩","id":141240693,"id_str":"141240693","indices":[0,14]},{"screen_name":"akutdoktorn","name":"Katrin Hruska","id":309841846,"id_str":"309841846","indices":[15,27]},{"screen_name":"Folkhalsomynd","name":"Folkhälsomyndigheten","id":388858301,"id_str":"388858301","indices":[58,72]}],"urls":[]}</t>
  </si>
  <si>
    <t xml:space="preserve">1239296248198434816</t>
  </si>
  <si>
    <t xml:space="preserve">RT @rebeccaamiri: Joacim Rocklöv på #svtagenda nu: Vi ligger några veckor efter Italien. I maj kommer vi har mellan 500-1000 covid-19 patienter som behöver intensivvård (med de kurvor vi har idag och de åtgärder vi vidtagit idag). #COVID19sverige</t>
  </si>
  <si>
    <t xml:space="preserve">Sun Mar 15 21:03:45 +0000 2020</t>
  </si>
  <si>
    <t xml:space="preserve">http://twitter.com/mjau10303930/statuses/1239296248198434816</t>
  </si>
  <si>
    <t xml:space="preserve">{"hashtags":[{"text":"svtagenda","indices":[36,46]}],"symbols":[],"user_mentions":[{"screen_name":"rebeccaamiri","name":"Rebecca Amiri","id":97217647,"id_str":"97217647","indices":[3,16]}],"urls":[]}</t>
  </si>
  <si>
    <t xml:space="preserve">1239295857020846083</t>
  </si>
  <si>
    <t xml:space="preserve">RT @nntaleb: So the methodology (with heuristics we can even teach at #RWRI) is figuring out potential model impact from simple nonlinearity.
Alas, many epi models turn into pure hogwash. Nice representation, but unreliable for decision making. https://t.co/hJlgAMqWVI</t>
  </si>
  <si>
    <t xml:space="preserve">Sun Mar 15 21:02:11 +0000 2020</t>
  </si>
  <si>
    <t xml:space="preserve">http://twitter.com/mjau10303930/statuses/1239295857020846083</t>
  </si>
  <si>
    <t xml:space="preserve">{"hashtags":[{"text":"RWRI","indices":[70,75]}],"symbols":[],"user_mentions":[{"screen_name":"nntaleb","name":"Nassim Nicholas Taleb","id":381289719,"id_str":"381289719","indices":[3,11]}],"urls":[]}</t>
  </si>
  <si>
    <t xml:space="preserve">1239280339840839681</t>
  </si>
  <si>
    <t xml:space="preserve">RT @Preppis1: Jag måste bara få ur mig det. Jag tycker det är fult av regeringen att fokusera på att tvätta händerna som om svenska folket är små barn. 
Den inhemska smittspridningen är så mkt större än vad de vågar erkänna för folket! De planerar för triagehantering. Låt det sjunka in.</t>
  </si>
  <si>
    <t xml:space="preserve">Sun Mar 15 20:00:32 +0000 2020</t>
  </si>
  <si>
    <t xml:space="preserve">http://twitter.com/mjau10303930/statuses/1239280339840839681</t>
  </si>
  <si>
    <t xml:space="preserve">{"hashtags":[],"symbols":[],"user_mentions":[{"screen_name":"Preppis1","name":"En annan dimension","id":1089534568552718300,"id_str":"1089534568552718337","indices":[3,12]}],"urls":[]}</t>
  </si>
  <si>
    <t xml:space="preserve">1239280278125916162</t>
  </si>
  <si>
    <t xml:space="preserve">RT @gustin_donna: NJ hospital in dire need of N95 masks, have many young adult male patients in ICU with coronavirus, please ship any you can purchase direct to them at Don Ecker, Holy Name Med Ctr, 718 Teaneck Rd, Teaneck, NJ 07666 @pulte @ActuallyRea  @RealitySteve @CMichaelGibson @SeanLowe09</t>
  </si>
  <si>
    <t xml:space="preserve">Sun Mar 15 20:00:17 +0000 2020</t>
  </si>
  <si>
    <t xml:space="preserve">http://twitter.com/mjau10303930/statuses/1239280278125916162</t>
  </si>
  <si>
    <t xml:space="preserve">{"hashtags":[],"symbols":[],"user_mentions":[{"screen_name":"gustin_donna","name":"Donna Gustin","id":4731418501,"id_str":"4731418501","indices":[3,16]}],"urls":[]}</t>
  </si>
  <si>
    <t xml:space="preserve">1239280213172924417</t>
  </si>
  <si>
    <t xml:space="preserve">RT @Bacchus38823823: Ett ex jobbar hemifrån kommande vecka efter att några anställda testat positivt på Covid-19. Hon har också symptomen nu.
Fri spridning i Växjö därmed bekräftat.</t>
  </si>
  <si>
    <t xml:space="preserve">Sun Mar 15 20:00:02 +0000 2020</t>
  </si>
  <si>
    <t xml:space="preserve">http://twitter.com/mjau10303930/statuses/1239280213172924417</t>
  </si>
  <si>
    <t xml:space="preserve">1239279319635066881</t>
  </si>
  <si>
    <t xml:space="preserve">RT @Andromake000: Ifall någon är intresserad av kvällens presskonferens i Frankrike : 
"Hoppas att ni förstår stundens allvar.   Antalet diagnostiserade fördubblades under de senaste 72 timmarna till 4 500.  I grav tillstånd: 300 och 91 är döda. "</t>
  </si>
  <si>
    <t xml:space="preserve">Sun Mar 15 19:56:29 +0000 2020</t>
  </si>
  <si>
    <t xml:space="preserve">http://twitter.com/mjau10303930/statuses/1239279319635066881</t>
  </si>
  <si>
    <t xml:space="preserve">{"hashtags":[],"symbols":[],"user_mentions":[{"screen_name":"Andromake000","name":"Andromache","id":2893142548,"id_str":"2893142548","indices":[3,16]}],"urls":[]}</t>
  </si>
  <si>
    <t xml:space="preserve">1239261287005257728</t>
  </si>
  <si>
    <t xml:space="preserve">RT @Panshiri_M: smitta alla andra: 
De äldre 
De som har diabetes
de som har astma
De med högt blodtryck 
De med cancer 
De med hjärt- och kärlsjukdomar
En gång för alla nu. Det handlar inte om dig. Det handlar om alla andra.</t>
  </si>
  <si>
    <t xml:space="preserve">Sun Mar 15 18:44:49 +0000 2020</t>
  </si>
  <si>
    <t xml:space="preserve">http://twitter.com/mjau10303930/statuses/1239261287005257728</t>
  </si>
  <si>
    <t xml:space="preserve">{"hashtags":[],"symbols":[],"user_mentions":[{"screen_name":"Panshiri_M","name":"Mustafa Panshiri","id":1191045336,"id_str":"1191045336","indices":[3,14]}],"urls":[]}</t>
  </si>
  <si>
    <t xml:space="preserve">1239261273843474434</t>
  </si>
  <si>
    <t xml:space="preserve">RT @Panshiri_M: Det handlar inte om dig. Det handlar om alla andra. 
Folk som säger att de är unga och friska och därmed inte oroliga för att smittas av Covid-19 har inte förstått någonting om viruset och dess påverkan på samhället. Det handlar inte om att du ska smittas, det handlar om att inte</t>
  </si>
  <si>
    <t xml:space="preserve">Sun Mar 15 18:44:46 +0000 2020</t>
  </si>
  <si>
    <t xml:space="preserve">http://twitter.com/mjau10303930/statuses/1239261273843474434</t>
  </si>
  <si>
    <t xml:space="preserve">1239260692840165378</t>
  </si>
  <si>
    <r>
      <rPr>
        <sz val="8"/>
        <rFont val="Cambria"/>
        <family val="0"/>
        <charset val="1"/>
      </rPr>
      <t xml:space="preserve">RT @ThomasDiLeva: Sverige behöver som andra i EU snabbt tillfälligt stänga sina gränser &amp;amp; skolor. Myndigheterna ska inte spela rysk roulett med våra liv &amp;amp; hälsa. Idén att uppnå ”flockimmunitet” är ett farligt  experiment. Lands-Karantän är det beprövade enligt världens ledande experter. #COVID</t>
    </r>
    <r>
      <rPr>
        <sz val="8"/>
        <rFont val="Noto Sans CJK SC"/>
        <family val="2"/>
      </rPr>
      <t xml:space="preserve">ー</t>
    </r>
    <r>
      <rPr>
        <sz val="8"/>
        <rFont val="Cambria"/>
        <family val="0"/>
        <charset val="1"/>
      </rPr>
      <t xml:space="preserve">19</t>
    </r>
  </si>
  <si>
    <t xml:space="preserve">Sun Mar 15 18:42:28 +0000 2020</t>
  </si>
  <si>
    <t xml:space="preserve">http://twitter.com/mjau10303930/statuses/1239260692840165378</t>
  </si>
  <si>
    <t xml:space="preserve">{"hashtags":[],"symbols":[],"user_mentions":[{"screen_name":"ThomasDiLeva","name":"Thomas Di Leva","id":148731102,"id_str":"148731102","indices":[3,16]}],"urls":[]}</t>
  </si>
  <si>
    <t xml:space="preserve">1239258491916779522</t>
  </si>
  <si>
    <t xml:space="preserve">RT @Jerlerup: Troligen kommer DN:s, Expressens och Aftonbladets rapportering om den usla krisberedskapen att rädda många människoliv. Det får regering och myndigheter att göra det nu som borde gjorts innan. Vid en kris behövs en fri press som ifrågassätter och granskar!</t>
  </si>
  <si>
    <t xml:space="preserve">Sun Mar 15 18:33:43 +0000 2020</t>
  </si>
  <si>
    <t xml:space="preserve">http://twitter.com/mjau10303930/statuses/1239258491916779522</t>
  </si>
  <si>
    <t xml:space="preserve">1239256402776002562</t>
  </si>
  <si>
    <t xml:space="preserve">RT @BurryVE1: @DimmanJr @peppret Folk kan glömma estimeringarna på Death Rate när sjukvården kollapsar. Då blir det inte kul.</t>
  </si>
  <si>
    <t xml:space="preserve">Sun Mar 15 18:25:25 +0000 2020</t>
  </si>
  <si>
    <t xml:space="preserve">http://twitter.com/mjau10303930/statuses/1239256402776002562</t>
  </si>
  <si>
    <t xml:space="preserve">{"hashtags":[],"symbols":[],"user_mentions":[{"screen_name":"BurryVE1","name":"Dr Burry","id":1433831071,"id_str":"1433831071","indices":[3,12]},{"screen_name":"DimmanJr","name":"Dimman","id":824803526371053600,"id_str":"824803526371053569","indices":[14,23]},{"screen_name":"peppret","name":"Robert","id":874586041000370200,"id_str":"874586041000370177","indices":[24,32]}],"urls":[]}</t>
  </si>
  <si>
    <t xml:space="preserve">1239253982410944514</t>
  </si>
  <si>
    <t xml:space="preserve">RT @leilanimarkets: Reposting for the people in the back row or still don’t understand #SocialDistance https://t.co/nPZ2tKBCKS</t>
  </si>
  <si>
    <t xml:space="preserve">Sun Mar 15 18:15:48 +0000 2020</t>
  </si>
  <si>
    <t xml:space="preserve">http://twitter.com/mjau10303930/statuses/1239253982410944514</t>
  </si>
  <si>
    <t xml:space="preserve">{"hashtags":[{"text":"SocialDistance","indices":[87,102]}],"symbols":[],"user_mentions":[{"screen_name":"leilanimarkets","name":"Leilani Brown","id":2359842018,"id_str":"2359842018","indices":[3,18]}],"urls":[],"media":[{"id":1239191951506800600,"id_str":"1239191951506800642","indices":[103,126],"media_url":"http://pbs.twimg.com/ext_tw_video_thumb/1239191951506800642/pu/img/HrJwXkZ67z7VhzmJ.jpg","media_url_https":"https://pbs.twimg.com/ext_tw_video_thumb/1239191951506800642/pu/img/HrJwXkZ67z7VhzmJ.jpg","url":"https://t.co/nPZ2tKBCKS","display_url":"pic.twitter.com/nPZ2tKBCKS","expanded_url":"https://twitter.com/leilanimarkets/status/1239191973426274304/video/1","type":"photo","sizes":{"thumb":{"w":150,"h":150,"resize":"crop"},"small":{"w":680,"h":680,"resize":"fit"},"medium":{"w":720,"h":720,"resize":"fit"},"large":{"w":720,"h":720,"resize":"fit"}},"source_status_id":1239191973426274300,"source_status_id_str":"1239191973426274304","source_user_id":2359842018,"source_user_id_str":"2359842018"}]}</t>
  </si>
  <si>
    <t xml:space="preserve">1239253793155538944</t>
  </si>
  <si>
    <t xml:space="preserve">RT @TSnuifduif: @lookner @Momo_x5x @lookner this includes a 16 y/o with no underlying conditions. I hope he will make it through 🙏</t>
  </si>
  <si>
    <t xml:space="preserve">Sun Mar 15 18:15:03 +0000 2020</t>
  </si>
  <si>
    <t xml:space="preserve">http://twitter.com/mjau10303930/statuses/1239253793155538944</t>
  </si>
  <si>
    <t xml:space="preserve">{"hashtags":[],"symbols":[],"user_mentions":[{"screen_name":"TSnuifduif","name":"TammeSnuifduif","id":1172972277631193000,"id_str":"1172972277631193088","indices":[3,14]},{"screen_name":"lookner","name":"Steve Lookner","id":51661036,"id_str":"51661036","indices":[16,24]},{"screen_name":"Momo_x5x","name":"Momo","id":1042394161092223000,"id_str":"1042394161092222976","indices":[25,34]},{"screen_name":"lookner","name":"Steve Lookner","id":51661036,"id_str":"51661036","indices":[35,43]}],"urls":[]}</t>
  </si>
  <si>
    <t xml:space="preserve">1239253725702762497</t>
  </si>
  <si>
    <t xml:space="preserve">RT @CrochetRemy: @lookner @Momo_x5x Same in France it's the two last line, i translate :" Coronavirus: we have more than 300 serious cases in intensive care, from which 50% are under 60 years old" https://t.co/jkUkp49lWr</t>
  </si>
  <si>
    <t xml:space="preserve">Sun Mar 15 18:14:47 +0000 2020</t>
  </si>
  <si>
    <t xml:space="preserve">http://twitter.com/mjau10303930/statuses/1239253725702762497</t>
  </si>
  <si>
    <t xml:space="preserve">{"hashtags":[],"symbols":[],"user_mentions":[{"screen_name":"CrochetRemy","name":"Rémy Crochet","id":1009538797065965600,"id_str":"1009538797065965568","indices":[3,15]},{"screen_name":"lookner","name":"Steve Lookner","id":51661036,"id_str":"51661036","indices":[17,25]},{"screen_name":"Momo_x5x","name":"Momo","id":1042394161092223000,"id_str":"1042394161092222976","indices":[26,35]}],"urls":[]}</t>
  </si>
  <si>
    <t xml:space="preserve">1239253465798492160</t>
  </si>
  <si>
    <t xml:space="preserve">RT @axelsandin: Folkhälsomyndigheten: Nu är risken för smittspridning stor och stora sammankomster bör und
Sthlm: Käften. Var e bron? https://t.co/rKKnP8OL9B</t>
  </si>
  <si>
    <t xml:space="preserve">Sun Mar 15 18:13:45 +0000 2020</t>
  </si>
  <si>
    <t xml:space="preserve">http://twitter.com/mjau10303930/statuses/1239253465798492160</t>
  </si>
  <si>
    <t xml:space="preserve">{"hashtags":[],"symbols":[],"user_mentions":[{"screen_name":"axelsandin","name":"Axel Sandin","id":19626620,"id_str":"19626620","indices":[3,14]}],"urls":[]}</t>
  </si>
  <si>
    <t xml:space="preserve">1239252016427339777</t>
  </si>
  <si>
    <t xml:space="preserve">RT @NilssonPM: Man kan ha synpunkter på lämpliga åtgärder men att påstå att @pwolodarski sprider alternativa fakta är fel. Han beskriver i huvudsak läget i andra länder och ställer relevanta frågor om Sverige.</t>
  </si>
  <si>
    <t xml:space="preserve">Sun Mar 15 18:07:59 +0000 2020</t>
  </si>
  <si>
    <t xml:space="preserve">http://twitter.com/mjau10303930/statuses/1239252016427339777</t>
  </si>
  <si>
    <t xml:space="preserve">{"hashtags":[],"symbols":[],"user_mentions":[{"screen_name":"NilssonPM","name":"PM Nilsson","id":19240396,"id_str":"19240396","indices":[3,13]},{"screen_name":"pwolodarski","name":"Peter Wolodarski","id":188282409,"id_str":"188282409","indices":[76,88]}],"urls":[]}</t>
  </si>
  <si>
    <t xml:space="preserve">1239249586604163072</t>
  </si>
  <si>
    <t xml:space="preserve">RT @akutdoktorn: Vi har inte den mentala beredskapen för en katastrof i Sverige. Det kommer bli fruktansvärt tufft för alla oss som är vana vid att kunna ge allt och lite till för de svårt sjuka. Vi kommer att tvingas till prioriteringar vi inte vill göra. Ibland kommer vi att göra felbedömningar</t>
  </si>
  <si>
    <t xml:space="preserve">Sun Mar 15 17:58:20 +0000 2020</t>
  </si>
  <si>
    <t xml:space="preserve">http://twitter.com/mjau10303930/statuses/1239249586604163072</t>
  </si>
  <si>
    <t xml:space="preserve">1239248557191737345</t>
  </si>
  <si>
    <t xml:space="preserve">RT @micke_jakt: @Ivarpi Jag tycker Tegnell, Wold et al. Ska ta första bästa första tåg till fronten i Italien och ge dess sjukvård- och hälsopersonal goda råd, nu direkt helst igår!
Svenska smittskyddet tycks sitta inne med kunskap som ingen annan har.</t>
  </si>
  <si>
    <t xml:space="preserve">Sun Mar 15 17:54:14 +0000 2020</t>
  </si>
  <si>
    <t xml:space="preserve">http://twitter.com/mjau10303930/statuses/1239248557191737345</t>
  </si>
  <si>
    <t xml:space="preserve">{"hashtags":[],"symbols":[],"user_mentions":[{"screen_name":"micke_jakt","name":"Micke Jakt","id":940198260559568900,"id_str":"940198260559568897","indices":[3,14]},{"screen_name":"Ivarpi","name":"Ivar Arpi","id":34504853,"id_str":"34504853","indices":[16,23]}],"urls":[]}</t>
  </si>
  <si>
    <t xml:space="preserve">1239244154045116417</t>
  </si>
  <si>
    <t xml:space="preserve">RT @nntaleb: Why you are harming others by not "overreacting"
https://t.co/iSDperUx8g https://t.co/sojDM03Oia</t>
  </si>
  <si>
    <t xml:space="preserve">Sun Mar 15 17:36:45 +0000 2020</t>
  </si>
  <si>
    <t xml:space="preserve">http://twitter.com/mjau10303930/statuses/1239244154045116417</t>
  </si>
  <si>
    <t xml:space="preserve">{"hashtags":[],"symbols":[],"user_mentions":[{"screen_name":"nntaleb","name":"Nassim Nicholas Taleb","id":381289719,"id_str":"381289719","indices":[3,11]}],"urls":[{"url":"https://t.co/iSDperUx8g","expanded_url":"https://www.academia.edu/42223846/Ethics_of_Precaution_Individual_and_Systemic_Risk","display_url":"academia.edu/42223846/Ethic…","indices":[63,86]}],"media":[{"id":1239243528078835700,"id_str":"1239243528078835713","indices":[87,110],"media_url":"http://pbs.twimg.com/media/ETKtbElXQAE7cHd.jpg","media_url_https":"https://pbs.twimg.com/media/ETKtbElXQAE7cHd.jpg","url":"https://t.co/sojDM03Oia","display_url":"pic.twitter.com/sojDM03Oia","expanded_url":"https://twitter.com/nntaleb/status/1239243622916259841/photo/1","type":"photo","sizes":{"thumb":{"w":150,"h":150,"resize":"crop"},"large":{"w":1294,"h":1268,"resize":"fit"},"small":{"w":680,"h":666,"resize":"fit"},"medium":{"w":1200,"h":1176,"resize":"fit"}},"source_status_id":1239243622916259800,"source_status_id_str":"1239243622916259841","source_user_id":381289719,"source_user_id_str":"381289719"}]}</t>
  </si>
  <si>
    <t xml:space="preserve">1239242277681278977</t>
  </si>
  <si>
    <t xml:space="preserve">@Ivarpi Även folk i 20-40 års åldern utan bakomliggande sjukdomar har hamnat i respirator pga covid-19. Att minska risken för smittspridning är allas ansvar.</t>
  </si>
  <si>
    <t xml:space="preserve">Sun Mar 15 17:29:17 +0000 2020</t>
  </si>
  <si>
    <t xml:space="preserve">34504853</t>
  </si>
  <si>
    <t xml:space="preserve">Ivarpi</t>
  </si>
  <si>
    <t xml:space="preserve">1239238015458910208</t>
  </si>
  <si>
    <t xml:space="preserve">http://twitter.com/mjau10303930/statuses/1239242277681278977</t>
  </si>
  <si>
    <t xml:space="preserve">{"hashtags":[],"symbols":[],"user_mentions":[{"screen_name":"Ivarpi","name":"Ivar Arpi","id":34504853,"id_str":"34504853","indices":[0,7]}],"urls":[]}</t>
  </si>
  <si>
    <t xml:space="preserve">1239237638105825281</t>
  </si>
  <si>
    <t xml:space="preserve">RT @Bacchus38823823: Vi har nu en stupstock för gamla och sjuka av alla åldrar.</t>
  </si>
  <si>
    <t xml:space="preserve">Sun Mar 15 17:10:51 +0000 2020</t>
  </si>
  <si>
    <t xml:space="preserve">http://twitter.com/mjau10303930/statuses/1239237638105825281</t>
  </si>
  <si>
    <t xml:space="preserve">1239233229149929472</t>
  </si>
  <si>
    <t xml:space="preserve">@ALinnean1000 @Bacchus38823823 En till bekräftat död i Sverige. Men tvätta händerna så är det nog lugnt 🤷🏻‍♀️🙄</t>
  </si>
  <si>
    <t xml:space="preserve">Sun Mar 15 16:53:20 +0000 2020</t>
  </si>
  <si>
    <t xml:space="preserve">611914232</t>
  </si>
  <si>
    <t xml:space="preserve">ALinnean1000</t>
  </si>
  <si>
    <t xml:space="preserve">1239223515905232902</t>
  </si>
  <si>
    <t xml:space="preserve">http://twitter.com/mjau10303930/statuses/1239233229149929472</t>
  </si>
  <si>
    <t xml:space="preserve">{"hashtags":[],"symbols":[],"user_mentions":[{"screen_name":"ALinnean1000","name":"A🇸🇪🇬🇷","id":611914232,"id_str":"611914232","indices":[0,13]},{"screen_name":"Bacchus38823823","name":"Bacchus 🥃","id":1229030961939189800,"id_str":"1229030961939189760","indices":[14,30]}],"urls":[]}</t>
  </si>
  <si>
    <t xml:space="preserve">1239232108524187649</t>
  </si>
  <si>
    <t xml:space="preserve">@linda82_linda @pwolodarski Barn är visst smittdrivande för de kan vara infekterade och sprida smittan utan att visa några direkta symptom.</t>
  </si>
  <si>
    <t xml:space="preserve">Sun Mar 15 16:48:53 +0000 2020</t>
  </si>
  <si>
    <t xml:space="preserve">1268752662</t>
  </si>
  <si>
    <t xml:space="preserve">linda82_linda</t>
  </si>
  <si>
    <t xml:space="preserve">1238925927377240064</t>
  </si>
  <si>
    <t xml:space="preserve">http://twitter.com/mjau10303930/statuses/1239232108524187649</t>
  </si>
  <si>
    <t xml:space="preserve">{"hashtags":[],"symbols":[],"user_mentions":[{"screen_name":"linda82_linda","name":"Linda Persson 📎","id":1268752662,"id_str":"1268752662","indices":[0,14]},{"screen_name":"pwolodarski","name":"Peter Wolodarski","id":188282409,"id_str":"188282409","indices":[15,27]}],"urls":[]}</t>
  </si>
  <si>
    <t xml:space="preserve">1239231278274183170</t>
  </si>
  <si>
    <t xml:space="preserve">@linda82_linda @pwolodarski Jag har hamnat på sjukhus med andningshjälp vid vanlig influensa pga svår lunginflammation. Jag tillhör riskgrupp som tar vaccin mot säsongsinfluensan, ändå förväntas jag skicka min 10 åring till skolan. Hur skyddas jag?</t>
  </si>
  <si>
    <t xml:space="preserve">Sun Mar 15 16:45:35 +0000 2020</t>
  </si>
  <si>
    <t xml:space="preserve">http://twitter.com/mjau10303930/statuses/1239231278274183170</t>
  </si>
  <si>
    <t xml:space="preserve">1239230831169802247</t>
  </si>
  <si>
    <t xml:space="preserve">@linda82_linda @pwolodarski Det finns barn och ungdomar med svår astma, diabetes, hjärtsjukdomar etc. Det finns ingen strategi för att skydda dessa. Bara gamla människor som till stor del verkar se sig som odödliga...</t>
  </si>
  <si>
    <t xml:space="preserve">Sun Mar 15 16:43:48 +0000 2020</t>
  </si>
  <si>
    <t xml:space="preserve">http://twitter.com/mjau10303930/statuses/1239230831169802247</t>
  </si>
  <si>
    <t xml:space="preserve">1239230431385485312</t>
  </si>
  <si>
    <t xml:space="preserve">@linda82_linda @pwolodarski Du är medveten om att det inte bara är äldre som dör i covid-19? Många i åldern 20-40 behöver också respiratorvård. Det finns gott om människor i högriskgrupper som är vårdnadshavare till barn med skolplikt. Alla kroniker är i riskgrupp att bli allvarligt sjuka och dö.</t>
  </si>
  <si>
    <t xml:space="preserve">Sun Mar 15 16:42:13 +0000 2020</t>
  </si>
  <si>
    <t xml:space="preserve">http://twitter.com/mjau10303930/statuses/1239230431385485312</t>
  </si>
  <si>
    <t xml:space="preserve">1239228287458652160</t>
  </si>
  <si>
    <t xml:space="preserve">RT @marcus_dahlman: @CallingDanny @pwolodarski Vi har en 6 gånger mindre befolkning. Men per invånare har de 2-3 gånger fler vårdplatser. Så risk finns att det går sämre i Sverige.</t>
  </si>
  <si>
    <t xml:space="preserve">Sun Mar 15 16:33:42 +0000 2020</t>
  </si>
  <si>
    <t xml:space="preserve">http://twitter.com/mjau10303930/statuses/1239228287458652160</t>
  </si>
  <si>
    <t xml:space="preserve">{"hashtags":[],"symbols":[],"user_mentions":[{"screen_name":"marcus_dahlman","name":"Marcus Dahlman","id":169452561,"id_str":"169452561","indices":[3,18]},{"screen_name":"CallingDanny","name":"GUFR","id":1004279461855064000,"id_str":"1004279461855064064","indices":[20,33]},{"screen_name":"pwolodarski","name":"Peter Wolodarski","id":188282409,"id_str":"188282409","indices":[34,46]}],"urls":[]}</t>
  </si>
  <si>
    <t xml:space="preserve">1239227744627699714</t>
  </si>
  <si>
    <t xml:space="preserve">RT @JonasLandstrom: @pwolodarski Helt otroligt att Sverige inte följer WHOs rekommendationer och kraftsamlar kring testa, spåra, bryt smittkedjan. Detta tillsammans med kraftfull distansering är det enda som visat sig effektivt. Konsekvenserna av nuvarande strategi är supertydlig i datan -&amp;gt; Italien.</t>
  </si>
  <si>
    <t xml:space="preserve">Sun Mar 15 16:31:32 +0000 2020</t>
  </si>
  <si>
    <t xml:space="preserve">http://twitter.com/mjau10303930/statuses/1239227744627699714</t>
  </si>
  <si>
    <t xml:space="preserve">{"hashtags":[],"symbols":[],"user_mentions":[{"screen_name":"JonasLandstrom","name":"Jonas Landström","id":453087681,"id_str":"453087681","indices":[3,18]},{"screen_name":"pwolodarski","name":"Peter Wolodarski","id":188282409,"id_str":"188282409","indices":[20,32]}],"urls":[]}</t>
  </si>
  <si>
    <t xml:space="preserve">1239227506579968001</t>
  </si>
  <si>
    <t xml:space="preserve">@KennethBodin @pmbengtsson @pwolodarski @Folkhalsomynd Det finns inget som talar för att flockimmunitet via smitta ens fungerar med covid-19. Det går att smittas igen.</t>
  </si>
  <si>
    <t xml:space="preserve">Sun Mar 15 16:30:35 +0000 2020</t>
  </si>
  <si>
    <t xml:space="preserve">285599650</t>
  </si>
  <si>
    <t xml:space="preserve">KennethBodin</t>
  </si>
  <si>
    <t xml:space="preserve">1238746292249079808</t>
  </si>
  <si>
    <t xml:space="preserve">http://twitter.com/mjau10303930/statuses/1239227506579968001</t>
  </si>
  <si>
    <t xml:space="preserve">{"hashtags":[],"symbols":[],"user_mentions":[{"screen_name":"KennethBodin","name":"Kenneth Bodin","id":285599650,"id_str":"285599650","indices":[0,13]},{"screen_name":"pmbengtsson","name":"Per Bengtsson","id":1024895904,"id_str":"1024895904","indices":[14,26]},{"screen_name":"pwolodarski","name":"Peter Wolodarski","id":188282409,"id_str":"188282409","indices":[27,39]},{"screen_name":"Folkhalsomynd","name":"Folkhälsomyndigheten","id":388858301,"id_str":"388858301","indices":[40,54]}],"urls":[]}</t>
  </si>
  <si>
    <t xml:space="preserve">1239226613662978048</t>
  </si>
  <si>
    <t xml:space="preserve">RT @QuickTake: "You need to react quickly."
WHO's Dr. Michael J Ryan shared lessons learned from the Ebola outbreak that can help address the #Covid_19 pandemic https://t.co/9YzKejWX4x</t>
  </si>
  <si>
    <t xml:space="preserve">Sun Mar 15 16:27:03 +0000 2020</t>
  </si>
  <si>
    <t xml:space="preserve">http://twitter.com/mjau10303930/statuses/1239226613662978048</t>
  </si>
  <si>
    <t xml:space="preserve">{"hashtags":[],"symbols":[],"user_mentions":[{"screen_name":"QuickTake","name":"QuickTake by Bloomberg","id":252751061,"id_str":"252751061","indices":[3,13]}],"urls":[]}</t>
  </si>
  <si>
    <t xml:space="preserve">1239226393218736136</t>
  </si>
  <si>
    <t xml:space="preserve">RT @pwolodarski: Har sedan januari nära följt utveckligen utanför Sverige och läst vad de främsta internationella epidemiologerna sagt. Budskapet är tydligt, agera tidigt, sätt inte in åtgärderna sent. I nuvarande läge är social distans a och o.</t>
  </si>
  <si>
    <t xml:space="preserve">Sun Mar 15 16:26:10 +0000 2020</t>
  </si>
  <si>
    <t xml:space="preserve">http://twitter.com/mjau10303930/statuses/1239226393218736136</t>
  </si>
  <si>
    <t xml:space="preserve">1239226345315590146</t>
  </si>
  <si>
    <t xml:space="preserve">RT @pwolodarski: Min drivkraft är att jag inte vill se ett kollapsat sjukvårdssystem i Sverige om ett par veckor, med svårblickbara konsekvenser och stort lidande, jag befarar att vi med stormsteg är på väg dit om vi inte agerar resolut.</t>
  </si>
  <si>
    <t xml:space="preserve">Sun Mar 15 16:25:59 +0000 2020</t>
  </si>
  <si>
    <t xml:space="preserve">http://twitter.com/mjau10303930/statuses/1239226345315590146</t>
  </si>
  <si>
    <t xml:space="preserve">1239225997310001154</t>
  </si>
  <si>
    <t xml:space="preserve">RT @Zenga7575: @pwolodarski Ska vi gissa på ett "vi har varit naiva" uttalande om säg sisådär 2 veckor?</t>
  </si>
  <si>
    <t xml:space="preserve">Sun Mar 15 16:24:36 +0000 2020</t>
  </si>
  <si>
    <t xml:space="preserve">http://twitter.com/mjau10303930/statuses/1239225997310001154</t>
  </si>
  <si>
    <t xml:space="preserve">{"hashtags":[],"symbols":[],"user_mentions":[{"screen_name":"Zenga7575","name":"Henk Bom","id":1157428788,"id_str":"1157428788","indices":[3,13]},{"screen_name":"pwolodarski","name":"Peter Wolodarski","id":188282409,"id_str":"188282409","indices":[15,27]}],"urls":[]}</t>
  </si>
  <si>
    <t xml:space="preserve">1239224621150490626</t>
  </si>
  <si>
    <t xml:space="preserve">RT @Zenga7575: @kwidewitt @oisincantwell @Expressen Naiviteten är skrämmande. Nya rön säger att personer i Japan återsmittats efter att dom bedömts som friska. Överlevare har fått 30% lägre lungkapacitet pga sjukdomen. Du förstår att det är rysk roulette som vi pysslar med när vi försöker "leva som vanligt"?</t>
  </si>
  <si>
    <t xml:space="preserve">Sun Mar 15 16:19:08 +0000 2020</t>
  </si>
  <si>
    <t xml:space="preserve">http://twitter.com/mjau10303930/statuses/1239224621150490626</t>
  </si>
  <si>
    <t xml:space="preserve">{"hashtags":[],"symbols":[],"user_mentions":[{"screen_name":"Zenga7575","name":"Henk Bom","id":1157428788,"id_str":"1157428788","indices":[3,13]},{"screen_name":"kwidewitt","name":"Lisa Nilsson","id":826052646,"id_str":"826052646","indices":[15,25]},{"screen_name":"oisincantwell","name":"Oisín Cantwell","id":212702260,"id_str":"212702260","indices":[26,40]},{"screen_name":"Expressen","name":"Expressen","id":2097191,"id_str":"2097191","indices":[41,51]}],"urls":[]}</t>
  </si>
  <si>
    <t xml:space="preserve">1239221870504955909</t>
  </si>
  <si>
    <t xml:space="preserve">RT @frukaptens: "Har regeringen diskuterat att stänga Sveriges gränser?"
Löfven: "Nej."
Ridå.</t>
  </si>
  <si>
    <t xml:space="preserve">Sun Mar 15 16:08:12 +0000 2020</t>
  </si>
  <si>
    <t xml:space="preserve">http://twitter.com/mjau10303930/statuses/1239221870504955909</t>
  </si>
  <si>
    <t xml:space="preserve">{"hashtags":[],"symbols":[],"user_mentions":[{"screen_name":"frukaptens","name":"Nanuq","id":1237784896300605400,"id_str":"1237784896300605441","indices":[3,14]}],"urls":[]}</t>
  </si>
  <si>
    <t xml:space="preserve">1239221756512133120</t>
  </si>
  <si>
    <t xml:space="preserve">RT @FrejeFrilans: Löfven live nu på P1, om alla blir sjuka samtidigt  så"KAN bli övermäktigt för sjukvården". 
Kan? Kommer bli, eller rättare sagt - är redan övermäktigt för sjukvården. Pust. Vårdpersonalen kämpar och går på knäna, vi är redan där.</t>
  </si>
  <si>
    <t xml:space="preserve">Sun Mar 15 16:07:45 +0000 2020</t>
  </si>
  <si>
    <t xml:space="preserve">http://twitter.com/mjau10303930/statuses/1239221756512133120</t>
  </si>
  <si>
    <t xml:space="preserve">{"hashtags":[],"symbols":[],"user_mentions":[{"screen_name":"FrejeFrilans","name":"Josephine Freje","id":50372818,"id_str":"50372818","indices":[3,16]}],"urls":[]}</t>
  </si>
  <si>
    <t xml:space="preserve">1239221606095994882</t>
  </si>
  <si>
    <t xml:space="preserve">RT @DellAnnaLuca: TIL: Taiwan already began ON THE 5TH OF JANUARY to screen and track travelers who’ve been in Wuhan in the last 2 weeks
5 Jan is the date the WHO *publicly* published a report of abnormal pneumonia cases in Wuhan
What were the other countries doing?
It wasn’t a knowledge problem</t>
  </si>
  <si>
    <t xml:space="preserve">Sun Mar 15 16:07:09 +0000 2020</t>
  </si>
  <si>
    <t xml:space="preserve">http://twitter.com/mjau10303930/statuses/1239221606095994882</t>
  </si>
  <si>
    <t xml:space="preserve">1239220339797786625</t>
  </si>
  <si>
    <t xml:space="preserve">RT @akutdoktorn: Covid19 är inte särskilt farligt för unga människor. Jag förstår att det är svårt att förhålla sig till, så jag vill göra en jämförelse med blindtarmsinflammation (app på medicinslang). Det är ju en i stort sett helt ofarlig åkomma nuförtiden om man inte är gammal och skör.</t>
  </si>
  <si>
    <t xml:space="preserve">Sun Mar 15 16:02:07 +0000 2020</t>
  </si>
  <si>
    <t xml:space="preserve">http://twitter.com/mjau10303930/statuses/1239220339797786625</t>
  </si>
  <si>
    <t xml:space="preserve">1239220215755485185</t>
  </si>
  <si>
    <t xml:space="preserve">RT @akutdoktorn: @Voltzor1 Det finns ju en ansenlig mängd som hamnar i respirator i gruppen 20-40 och enligt min mest optimistiska beräkning skulle ca 1300 dö. Detta under förutsättning att resurserna räckte till dem.</t>
  </si>
  <si>
    <t xml:space="preserve">Sun Mar 15 16:01:37 +0000 2020</t>
  </si>
  <si>
    <t xml:space="preserve">http://twitter.com/mjau10303930/statuses/1239220215755485185</t>
  </si>
  <si>
    <t xml:space="preserve">{"hashtags":[],"symbols":[],"user_mentions":[{"screen_name":"akutdoktorn","name":"Katrin Hruska","id":309841846,"id_str":"309841846","indices":[3,15]},{"screen_name":"Voltzor1","name":"🔥🇮🇹🇸🇪Fresco-Boyz🇸🇪🇮🇹🔥","id":1170811309459497000,"id_str":"1170811309459496961","indices":[17,26]}],"urls":[]}</t>
  </si>
  <si>
    <t xml:space="preserve">1239219306107461632</t>
  </si>
  <si>
    <t xml:space="preserve">RT @Bacchus38823823: Detta går inte att ta in. https://t.co/sbpIVqicNP</t>
  </si>
  <si>
    <t xml:space="preserve">Sun Mar 15 15:58:00 +0000 2020</t>
  </si>
  <si>
    <t xml:space="preserve">http://twitter.com/mjau10303930/statuses/1239219306107461632</t>
  </si>
  <si>
    <t xml:space="preserve">{"hashtags":[],"symbols":[],"user_mentions":[{"screen_name":"Bacchus38823823","name":"Bacchus 🥃","id":1229030961939189800,"id_str":"1229030961939189760","indices":[3,19]}],"urls":[],"media":[{"id":1238608186204135400,"id_str":"1238608186204135430","indices":[47,70],"media_url":"http://pbs.twimg.com/media/ETBrlTqWoAYudKR.jpg","media_url_https":"https://pbs.twimg.com/media/ETBrlTqWoAYudKR.jpg","url":"https://t.co/sbpIVqicNP","display_url":"pic.twitter.com/sbpIVqicNP","expanded_url":"https://twitter.com/Bacchus38823823/status/1238608214175989761/photo/1","type":"photo","sizes":{"thumb":{"w":150,"h":150,"resize":"crop"},"small":{"w":680,"h":657,"resize":"fit"},"medium":{"w":750,"h":725,"resize":"fit"},"large":{"w":750,"h":725,"resize":"fit"}},"source_status_id":1238608214175989800,"source_status_id_str":"1238608214175989761","source_user_id":1229030961939189800,"source_user_id_str":"1229030961939189760"}]}</t>
  </si>
  <si>
    <t xml:space="preserve">1239218396539105282</t>
  </si>
  <si>
    <t xml:space="preserve">RT @chrisforsne: Österrike förbjuder fler än 5 personer att umgås. Sverige 500. Lite svårt för oss amatörer att begripa...</t>
  </si>
  <si>
    <t xml:space="preserve">Sun Mar 15 15:54:23 +0000 2020</t>
  </si>
  <si>
    <t xml:space="preserve">http://twitter.com/mjau10303930/statuses/1239218396539105282</t>
  </si>
  <si>
    <t xml:space="preserve">1239218035963113484</t>
  </si>
  <si>
    <t xml:space="preserve">RT @chrisforsne: Löfvén håller presskonferens för att säga : tvätta händerna...</t>
  </si>
  <si>
    <t xml:space="preserve">Sun Mar 15 15:52:57 +0000 2020</t>
  </si>
  <si>
    <t xml:space="preserve">http://twitter.com/mjau10303930/statuses/1239218035963113484</t>
  </si>
  <si>
    <t xml:space="preserve">1239217848834277378</t>
  </si>
  <si>
    <t xml:space="preserve">RT @piersmorgan: If UK govt has stopped testing all but seriously ill with COVID-19, how do they know how many have it? And if they don’t, why is @MattHancock boasting about our ‘relatively low’ infection numbers compared to other European countries? Easy to keep numbers low if you don’t count.</t>
  </si>
  <si>
    <t xml:space="preserve">Sun Mar 15 15:52:13 +0000 2020</t>
  </si>
  <si>
    <t xml:space="preserve">http://twitter.com/mjau10303930/statuses/1239217848834277378</t>
  </si>
  <si>
    <t xml:space="preserve">{"hashtags":[],"symbols":[],"user_mentions":[{"screen_name":"piersmorgan","name":"Piers Morgan","id":216299334,"id_str":"216299334","indices":[3,15]}],"urls":[]}</t>
  </si>
  <si>
    <t xml:space="preserve">1239217485762699268</t>
  </si>
  <si>
    <t xml:space="preserve">@rebeccaamiri @Bacchus38823823 Även astmamedicin ska kunna ha förvärrande effekt på covid-19, tyvärr måste den tas ändå.</t>
  </si>
  <si>
    <t xml:space="preserve">Sun Mar 15 15:50:46 +0000 2020</t>
  </si>
  <si>
    <t xml:space="preserve">97217647</t>
  </si>
  <si>
    <t xml:space="preserve">rebeccaamiri</t>
  </si>
  <si>
    <t xml:space="preserve">1239143458926886913</t>
  </si>
  <si>
    <t xml:space="preserve">http://twitter.com/mjau10303930/statuses/1239217485762699268</t>
  </si>
  <si>
    <t xml:space="preserve">{"hashtags":[],"symbols":[],"user_mentions":[{"screen_name":"rebeccaamiri","name":"Rebecca Amiri","id":97217647,"id_str":"97217647","indices":[0,13]},{"screen_name":"Bacchus38823823","name":"Bacchus 🥃","id":1229030961939189800,"id_str":"1229030961939189760","indices":[14,30]}],"urls":[]}</t>
  </si>
  <si>
    <t xml:space="preserve">1239212540359516160</t>
  </si>
  <si>
    <t xml:space="preserve">RT @Bacchus38823823: Fråga inte vad ditt land kan göra för dig för man blir så himla deprimerad.</t>
  </si>
  <si>
    <t xml:space="preserve">Sun Mar 15 15:31:07 +0000 2020</t>
  </si>
  <si>
    <t xml:space="preserve">http://twitter.com/mjau10303930/statuses/1239212540359516160</t>
  </si>
  <si>
    <t xml:space="preserve">1239210610145079297</t>
  </si>
  <si>
    <t xml:space="preserve">RT @guardian: I’m an epidemiologist. When I heard about Britain’s ‘herd immunity’ coronavirus plan, I thought it was satire | William Hanage https://t.co/uvtDWAsIrt</t>
  </si>
  <si>
    <t xml:space="preserve">Sun Mar 15 15:23:27 +0000 2020</t>
  </si>
  <si>
    <t xml:space="preserve">http://twitter.com/mjau10303930/statuses/1239210610145079297</t>
  </si>
  <si>
    <t xml:space="preserve">{"hashtags":[],"symbols":[],"user_mentions":[{"screen_name":"guardian","name":"The Guardian","id":87818409,"id_str":"87818409","indices":[3,12]}],"urls":[]}</t>
  </si>
  <si>
    <t xml:space="preserve">1239208587706204162</t>
  </si>
  <si>
    <t xml:space="preserve">We're about to learn a terrible lesson from coronavirus: inequality kills | Owen Jones https://t.co/tDAIIIxSNP</t>
  </si>
  <si>
    <t xml:space="preserve">Sun Mar 15 15:15:25 +0000 2020</t>
  </si>
  <si>
    <t xml:space="preserve">http://twitter.com/mjau10303930/statuses/1239208587706204162</t>
  </si>
  <si>
    <t xml:space="preserve">{"hashtags":[],"symbols":[],"user_mentions":[],"urls":[{"url":"https://t.co/tDAIIIxSNP","expanded_url":"https://www.theguardian.com/commentisfree/2020/mar/14/coronavirus-outbreak-inequality-austerity-pandemic","display_url":"theguardian.com/commentisfree/…","indices":[87,110]}]}</t>
  </si>
  <si>
    <t xml:space="preserve">1239202700128124928</t>
  </si>
  <si>
    <r>
      <rPr>
        <sz val="8"/>
        <rFont val="Cambria"/>
        <family val="0"/>
        <charset val="1"/>
      </rPr>
      <t xml:space="preserve">Riskgrupperna ingen vill tala om...
https://t.co/hQUDmFw2yv  #COVID19sverige #COVID</t>
    </r>
    <r>
      <rPr>
        <sz val="8"/>
        <rFont val="Noto Sans CJK SC"/>
        <family val="2"/>
      </rPr>
      <t xml:space="preserve">ー</t>
    </r>
    <r>
      <rPr>
        <sz val="8"/>
        <rFont val="Cambria"/>
        <family val="0"/>
        <charset val="1"/>
      </rPr>
      <t xml:space="preserve">19</t>
    </r>
  </si>
  <si>
    <t xml:space="preserve">Sun Mar 15 14:52:01 +0000 2020</t>
  </si>
  <si>
    <t xml:space="preserve">http://twitter.com/mjau10303930/statuses/1239202700128124928</t>
  </si>
  <si>
    <r>
      <rPr>
        <sz val="8"/>
        <rFont val="Cambria"/>
        <family val="0"/>
        <charset val="1"/>
      </rPr>
      <t xml:space="preserve">{"hashtags":[{"text":"COVID19sverige","indices":[61,76]},{"text":"COVID</t>
    </r>
    <r>
      <rPr>
        <sz val="8"/>
        <rFont val="Noto Sans CJK SC"/>
        <family val="2"/>
      </rPr>
      <t xml:space="preserve">ー</t>
    </r>
    <r>
      <rPr>
        <sz val="8"/>
        <rFont val="Cambria"/>
        <family val="0"/>
        <charset val="1"/>
      </rPr>
      <t xml:space="preserve">19","indices":[77,86]}],"symbols":[],"user_mentions":[],"urls":[{"url":"https://t.co/hQUDmFw2yv","expanded_url":"https://www.nytimes.com/2020/03/12/health/coronavirus-midlife-conditions.html","display_url":"nytimes.com/2020/03/12/hea…","indices":[36,59]}]}</t>
    </r>
  </si>
  <si>
    <t xml:space="preserve">1239194898064191491</t>
  </si>
  <si>
    <t xml:space="preserve">RT @DrEricDing: 7) SK data illustrates young people maybe ~akin to “Typhoid Mary’s” (a maid in 1800’s who famously carried typhoid house to house infecting 51 people). While young adults cases aren’t asymptomatic, their social interactions likely may have ⬆️contagion impact on #COVID19 pandemic https://t.co/YrGLG2t3Ow</t>
  </si>
  <si>
    <t xml:space="preserve">Sun Mar 15 14:21:01 +0000 2020</t>
  </si>
  <si>
    <t xml:space="preserve">http://twitter.com/mjau10303930/statuses/1239194898064191491</t>
  </si>
  <si>
    <t xml:space="preserve">{"hashtags":[],"symbols":[],"user_mentions":[{"screen_name":"DrEricDing","name":"Eric Feigl-Ding","id":18831926,"id_str":"18831926","indices":[3,14]}],"urls":[]}</t>
  </si>
  <si>
    <t xml:space="preserve">1239194784411136005</t>
  </si>
  <si>
    <t xml:space="preserve">RT @DrEricDing: 6) So next time someone says “Oh don’t worry, it’s mild for young people” — explain that complacency and ignorance of this virus’s true infectious reservoir of mild carriers — will actually spur on the outbreak more. #COVID19 has an epidemic doubling time of ~6 days. Do the math.</t>
  </si>
  <si>
    <t xml:space="preserve">Sun Mar 15 14:20:34 +0000 2020</t>
  </si>
  <si>
    <t xml:space="preserve">http://twitter.com/mjau10303930/statuses/1239194784411136005</t>
  </si>
  <si>
    <t xml:space="preserve">1239194732384989192</t>
  </si>
  <si>
    <t xml:space="preserve">RT @DrEricDing: 5) ...And while conquering the 🌍, #COVID19 will make its mild young carriers bring it home to grandma, grandpa, or their friends who have diabetes, heart disease, stroke, high blood pressure, asthma, COPD, cystic fibrosis, kidney disease— kill them along the way: as conduit to💀</t>
  </si>
  <si>
    <t xml:space="preserve">Sun Mar 15 14:20:21 +0000 2020</t>
  </si>
  <si>
    <t xml:space="preserve">http://twitter.com/mjau10303930/statuses/1239194732384989192</t>
  </si>
  <si>
    <t xml:space="preserve">{"hashtags":[{"text":"COVID19","indices":[50,58]}],"symbols":[],"user_mentions":[{"screen_name":"DrEricDing","name":"Eric Feigl-Ding","id":18831926,"id_str":"18831926","indices":[3,14]}],"urls":[]}</t>
  </si>
  <si>
    <t xml:space="preserve">1239194679708733441</t>
  </si>
  <si>
    <t xml:space="preserve">RT @DrEricDing: 4) Remember that a virus that kills fast flames out fast. But virus that has long incubation, infectious during asymptomatic periods, kills carriers slowly, and is mild for its key demographic of carriers (young people)... is the virus that will end up conquering the world 🌎.</t>
  </si>
  <si>
    <t xml:space="preserve">Sun Mar 15 14:20:09 +0000 2020</t>
  </si>
  <si>
    <t xml:space="preserve">http://twitter.com/mjau10303930/statuses/1239194679708733441</t>
  </si>
  <si>
    <t xml:space="preserve">1239194613111566336</t>
  </si>
  <si>
    <t xml:space="preserve">RT @DrEricDing: 3) So even if 80% cases are mild+moderate, which most young adults would be— imagine 80 young carriers vs 20 elderly carriers. The 20 elderly get hospitalized &amp;amp; reach limited others. But the 80 young mild carriers can infect maybe 800 others because they‘re aloof of their disease</t>
  </si>
  <si>
    <t xml:space="preserve">Sun Mar 15 14:19:53 +0000 2020</t>
  </si>
  <si>
    <t xml:space="preserve">http://twitter.com/mjau10303930/statuses/1239194613111566336</t>
  </si>
  <si>
    <t xml:space="preserve">1239194535286075393</t>
  </si>
  <si>
    <t xml:space="preserve">RT @DrEricDing: 2) Why is this important? Aren’t young people better able to handle this virus? That’s not the point. The issue is that young people are likely 10x more active and social than elderly and can infect 10x number of people (esp. if #COVID19 is mild and not noticed by young adults</t>
  </si>
  <si>
    <t xml:space="preserve">Sun Mar 15 14:19:34 +0000 2020</t>
  </si>
  <si>
    <t xml:space="preserve">http://twitter.com/mjau10303930/statuses/1239194535286075393</t>
  </si>
  <si>
    <t xml:space="preserve">1239194437596651520</t>
  </si>
  <si>
    <t xml:space="preserve">RT @DrEricDing: I’m NERVOUS again- about young adults. Korea’s pop wide #COVID19 tests have revealed something scary: YOUNG PEOPLE are leading carriers. (Italy only tests the rather sick, biases to old people). If the socially active age20-29 truly carry 30% of all cases— that means trouble! 😨 https://t.co/r9RxAeTVrF</t>
  </si>
  <si>
    <t xml:space="preserve">Sun Mar 15 14:19:11 +0000 2020</t>
  </si>
  <si>
    <t xml:space="preserve">http://twitter.com/mjau10303930/statuses/1239194437596651520</t>
  </si>
  <si>
    <t xml:space="preserve">{"hashtags":[{"text":"COVID19","indices":[72,80]}],"symbols":[],"user_mentions":[{"screen_name":"DrEricDing","name":"Eric Feigl-Ding","id":18831926,"id_str":"18831926","indices":[3,14]}],"urls":[]}</t>
  </si>
  <si>
    <t xml:space="preserve">1239193781678866438</t>
  </si>
  <si>
    <t xml:space="preserve">RT @Jerlerup: @GustafSigurdsso @ThomasS65969135 @regionstockholm @lenahallengren @Folkhalsomynd @AgnesWold @pwolodarski Det får jag hoppas. (Nej det är inte det mest akuta. Men det är knäppt. Att få brist på nåt som är så enkelt att tillverka? Kan vi då överhuivudtaget lita på nåt de styrande företar sig?</t>
  </si>
  <si>
    <t xml:space="preserve">Sun Mar 15 14:16:35 +0000 2020</t>
  </si>
  <si>
    <t xml:space="preserve">http://twitter.com/mjau10303930/statuses/1239193781678866438</t>
  </si>
  <si>
    <t xml:space="preserve">{"hashtags":[],"symbols":[],"user_mentions":[{"screen_name":"Jerlerup","name":"Torbjörn Jerlerup 📎","id":34904247,"id_str":"34904247","indices":[3,12]},{"screen_name":"GustafSigurdsso","name":"Gustaf Sigurdsson ⭐⭐","id":819815005,"id_str":"819815005","indices":[14,30]},{"screen_name":"ThomasS65969135","name":"Thomas Schwartz","id":1061555877747015700,"id_str":"1061555877747015680","indices":[31,47]},{"screen_name":"regionstockholm","name":"Region Stockholm","id":150577351,"id_str":"150577351","indices":[48,64]},{"screen_name":"lenahallengren","name":"Lena Hallengren","id":122078343,"id_str":"122078343","indices":[65,80]},{"screen_name":"Folkhalsomynd","name":"Folkhälsomyndigheten","id":388858301,"id_str":"388858301","indices":[81,95]},{"screen_name":"AgnesWold","name":"Agnes Wold","id":1400777804,"id_str":"1400777804","indices":[96,106]},{"screen_name":"pwolodarski","name":"Peter Wolodarski","id":188282409,"id_str":"188282409","indices":[107,119]}],"urls":[]}</t>
  </si>
  <si>
    <t xml:space="preserve">1239193214508302337</t>
  </si>
  <si>
    <t xml:space="preserve">RT @MagnusRanstorp: Coronavirus Can Live in Patients for Five Weeks After Contagion https://t.co/1l3fGLq5Qf</t>
  </si>
  <si>
    <t xml:space="preserve">Sun Mar 15 14:14:20 +0000 2020</t>
  </si>
  <si>
    <t xml:space="preserve">http://twitter.com/mjau10303930/statuses/1239193214508302337</t>
  </si>
  <si>
    <t xml:space="preserve">{"hashtags":[],"symbols":[],"user_mentions":[{"screen_name":"MagnusRanstorp","name":"Magnus Ranstorp","id":245467017,"id_str":"245467017","indices":[3,18]}],"urls":[{"url":"https://t.co/1l3fGLq5Qf","expanded_url":"https://www.bloomberg.com/news/articles/2020-03-12/coronavirus-can-live-in-patients-for-five-weeks-after-contagion","display_url":"bloomberg.com/news/articles/…","indices":[84,107]}]}</t>
  </si>
  <si>
    <t xml:space="preserve">1239191940824010752</t>
  </si>
  <si>
    <t xml:space="preserve">RT @hanifbali: Det är extremt oansvarigt att upphovsmännen till detta ”provprat” och felaktiga gissning fortfarande har tråden uppe.
Ser den delas i vida kretsar. I tråden konstateras att denna teori är FHM:s strategi. Något FHM förnekar. Tegnells otydlighet förvärrade kraftigt.</t>
  </si>
  <si>
    <t xml:space="preserve">Sun Mar 15 14:09:16 +0000 2020</t>
  </si>
  <si>
    <t xml:space="preserve">http://twitter.com/mjau10303930/statuses/1239191940824010752</t>
  </si>
  <si>
    <t xml:space="preserve">1239191210474045442</t>
  </si>
  <si>
    <t xml:space="preserve">Finns iallafall vettiga lärare där ute verkar det som... https://t.co/5tuhnLMMcZ</t>
  </si>
  <si>
    <t xml:space="preserve">Sun Mar 15 14:06:22 +0000 2020</t>
  </si>
  <si>
    <t xml:space="preserve">http://twitter.com/mjau10303930/statuses/1239191210474045442</t>
  </si>
  <si>
    <t xml:space="preserve">{"hashtags":[],"symbols":[],"user_mentions":[],"urls":[],"media":[{"id":1239191195680637000,"id_str":"1239191195680636929","indices":[57,80],"media_url":"http://pbs.twimg.com/media/ETJ907NWAAEXbA2.jpg","media_url_https":"https://pbs.twimg.com/media/ETJ907NWAAEXbA2.jpg","url":"https://t.co/5tuhnLMMcZ","display_url":"pic.twitter.com/5tuhnLMMcZ","expanded_url":"https://twitter.com/mjau10303930/status/1239191210474045442/photo/1","type":"photo","sizes":{"thumb":{"w":150,"h":150,"resize":"crop"},"large":{"w":750,"h":659,"resize":"fit"},"small":{"w":680,"h":597,"resize":"fit"},"medium":{"w":750,"h":659,"resize":"fit"}}}]}</t>
  </si>
  <si>
    <t xml:space="preserve">1239190597820448768</t>
  </si>
  <si>
    <t xml:space="preserve">@Folkhalsomynd Borde inte högriskgrupper rimligtvis undantas saker som skolplikten? Eller hur har ni exempelvis tänkt skydda alla elever och vårdnadshavare i riskgrupperna? Ni talar om ”värna riskgrupperna” men hur då?</t>
  </si>
  <si>
    <t xml:space="preserve">Sun Mar 15 14:03:56 +0000 2020</t>
  </si>
  <si>
    <t xml:space="preserve">388858301</t>
  </si>
  <si>
    <t xml:space="preserve">Folkhalsomynd</t>
  </si>
  <si>
    <t xml:space="preserve">http://twitter.com/mjau10303930/statuses/1239190597820448768</t>
  </si>
  <si>
    <t xml:space="preserve">{"hashtags":[],"symbols":[],"user_mentions":[{"screen_name":"Folkhalsomynd","name":"Folkhälsomyndigheten","id":388858301,"id_str":"388858301","indices":[0,14]}],"urls":[]}</t>
  </si>
  <si>
    <t xml:space="preserve">1239004291790184449</t>
  </si>
  <si>
    <t xml:space="preserve">@ExpressenLedare @rokkein Det viktigaste är att skydda just sådana som Linde, Wold och Tegnell mot smittan, med det återkommande mantrat att vi måste skydde de äldre.
Lungsjuka barn, ungdomar och vårdnadshavare finns det ingen plan att skydda. Vi är oviktiga.</t>
  </si>
  <si>
    <t xml:space="preserve">Sun Mar 15 01:43:37 +0000 2020</t>
  </si>
  <si>
    <t xml:space="preserve">1239003297866035200</t>
  </si>
  <si>
    <t xml:space="preserve">http://twitter.com/mjau10303930/statuses/1239004291790184449</t>
  </si>
  <si>
    <t xml:space="preserve">{"hashtags":[],"symbols":[],"user_mentions":[{"screen_name":"ExpressenLedare","name":"Expressen Ledare","id":19333183,"id_str":"19333183","indices":[0,16]},{"screen_name":"rokkein","name":"Rokkein","id":1197848925769752600,"id_str":"1197848925769752577","indices":[17,25]}],"urls":[]}</t>
  </si>
  <si>
    <t xml:space="preserve">@ExpressenLedare @rokkein De väntar på att alla skolbarn ska smittas och sedan smitta sina föräldrar. Både Agnes Wold och Annika Linde tycker att det är en bra idé och tror att det är det folkhälsomyndigheten sysslar med.
Elever och vårdnadshavare i riskgrupperna får agera kanonmat i detta experiment...</t>
  </si>
  <si>
    <t xml:space="preserve">Sun Mar 15 01:39:40 +0000 2020</t>
  </si>
  <si>
    <t xml:space="preserve">19333183</t>
  </si>
  <si>
    <t xml:space="preserve">ExpressenLedare</t>
  </si>
  <si>
    <t xml:space="preserve">1238155474949857298</t>
  </si>
  <si>
    <t xml:space="preserve">http://twitter.com/mjau10303930/statuses/1239003297866035200</t>
  </si>
  <si>
    <t xml:space="preserve">1238998755317362689</t>
  </si>
  <si>
    <t xml:space="preserve">RT @PontusPersson5: Den 24:e februari sa socialministern att svensk beredskap för coronaviruset är god.
Två veckor senare rapporterar flera sjukhus att de har slut på skyddsmasker, handsprit och skyddskläder.
Är det definitionen av "god beredskap"?</t>
  </si>
  <si>
    <t xml:space="preserve">Sun Mar 15 01:21:37 +0000 2020</t>
  </si>
  <si>
    <t xml:space="preserve">http://twitter.com/mjau10303930/statuses/1238998755317362689</t>
  </si>
  <si>
    <t xml:space="preserve">{"hashtags":[],"symbols":[],"user_mentions":[{"screen_name":"PontusPersson5","name":"Pontus Persson","id":4866509625,"id_str":"4866509625","indices":[3,18]}],"urls":[]}</t>
  </si>
  <si>
    <t xml:space="preserve">1238998565072130049</t>
  </si>
  <si>
    <t xml:space="preserve">RT @EgorPutilov: Det tog inte lång tid innan "regeringen" började använda den falska statistiken som ett argument för att Sverige minsann klarar sig bättre än grannländerna. Syftet med att stoppa provtagningen har blivit uppenbart https://t.co/DDpftQf2VW</t>
  </si>
  <si>
    <t xml:space="preserve">Sun Mar 15 01:20:52 +0000 2020</t>
  </si>
  <si>
    <t xml:space="preserve">http://twitter.com/mjau10303930/statuses/1238998565072130049</t>
  </si>
  <si>
    <t xml:space="preserve">{"hashtags":[],"symbols":[],"user_mentions":[{"screen_name":"EgorPutilov","name":"Egor Putilov","id":2313725803,"id_str":"2313725803","indices":[3,15]}],"urls":[]}</t>
  </si>
  <si>
    <t xml:space="preserve">1238998041283244033</t>
  </si>
  <si>
    <t xml:space="preserve">RT @otradutor57: Finns på plats:
Jämställdhetsplan
Mångfaldsplan
Likabehandlingsplan
CSR-plan
Finns inte på plats:
Handsprit
Skyddsmasker
Testkit</t>
  </si>
  <si>
    <t xml:space="preserve">Sun Mar 15 01:18:47 +0000 2020</t>
  </si>
  <si>
    <t xml:space="preserve">http://twitter.com/mjau10303930/statuses/1238998041283244033</t>
  </si>
  <si>
    <t xml:space="preserve">{"hashtags":[],"symbols":[],"user_mentions":[{"screen_name":"otradutor57","name":"Henrik","id":716343281551077400,"id_str":"716343281551077376","indices":[3,15]}],"urls":[]}</t>
  </si>
  <si>
    <t xml:space="preserve">1238997776152829952</t>
  </si>
  <si>
    <t xml:space="preserve">RT @sjunnedotcom: Italien:       Vi stänger alla skolor
Danmark:  Vi stänger alla skolor
Irland:        Vi stänger alla skolor
Norge:       Vi stänger alla skolor
Kroatien:   Vi stänger alla skolor
Frankrike:  Vi stänger alla skolor
Sverige:     Vi slutar testa folk...</t>
  </si>
  <si>
    <t xml:space="preserve">Sun Mar 15 01:17:43 +0000 2020</t>
  </si>
  <si>
    <t xml:space="preserve">http://twitter.com/mjau10303930/statuses/1238997776152829952</t>
  </si>
  <si>
    <t xml:space="preserve">{"hashtags":[],"symbols":[],"user_mentions":[{"screen_name":"sjunnedotcom","name":"Jan Sjunnesson","id":49568716,"id_str":"49568716","indices":[3,16]}],"urls":[]}</t>
  </si>
  <si>
    <t xml:space="preserve">1238997704505798667</t>
  </si>
  <si>
    <t xml:space="preserve">RT @annamarialinnb: Som läkarstudent har jag inte kommenterat covid då jag knappast vet mer än gemene man, men Tegnells uttalande om jämlik smittspridning var helt uppåt väggarna. Den socialistiska devisen om att alla ska ha det lika dåligt är förödande och slutar alltid med att alla får det sämre.</t>
  </si>
  <si>
    <t xml:space="preserve">Sun Mar 15 01:17:26 +0000 2020</t>
  </si>
  <si>
    <t xml:space="preserve">http://twitter.com/mjau10303930/statuses/1238997704505798667</t>
  </si>
  <si>
    <t xml:space="preserve">{"hashtags":[],"symbols":[],"user_mentions":[{"screen_name":"annamarialinnb","name":"Linn B","id":1092732399555960800,"id_str":"1092732399555960832","indices":[3,18]}],"urls":[]}</t>
  </si>
  <si>
    <t xml:space="preserve">1238972996972351489</t>
  </si>
  <si>
    <t xml:space="preserve">@Kattakatt1 @hanifbali Precis. De vägrar svara på hur övriga riskgrupper ska skyddas. Alla skolbarn och deras vårdnadshavare som tillhör riskgrupperna är kanonmat. Wold har skrivit på twitter att planen är att skolbarn ska drabbas och sedan deras föräldrar. Tydligen bara äldre som är värda att rädda.</t>
  </si>
  <si>
    <t xml:space="preserve">Sat Mar 14 23:39:16 +0000 2020</t>
  </si>
  <si>
    <t xml:space="preserve">2991875639</t>
  </si>
  <si>
    <t xml:space="preserve">Kattakatt1</t>
  </si>
  <si>
    <t xml:space="preserve">1238971241446486016</t>
  </si>
  <si>
    <t xml:space="preserve">http://twitter.com/mjau10303930/statuses/1238972996972351489</t>
  </si>
  <si>
    <t xml:space="preserve">{"hashtags":[],"symbols":[],"user_mentions":[{"screen_name":"Kattakatt1","name":"KattaFürstenberg","id":2991875639,"id_str":"2991875639","indices":[0,11]},{"screen_name":"hanifbali","name":"Hanif Bali","id":104778698,"id_str":"104778698","indices":[12,22]}],"urls":[]}</t>
  </si>
  <si>
    <t xml:space="preserve">1238971936748814336</t>
  </si>
  <si>
    <t xml:space="preserve">RT @ItenRasmus: @hanifbali Flockimmunitet utan vaccin: https://t.co/o1NxCBGVaC</t>
  </si>
  <si>
    <t xml:space="preserve">Sat Mar 14 23:35:03 +0000 2020</t>
  </si>
  <si>
    <t xml:space="preserve">http://twitter.com/mjau10303930/statuses/1238971936748814336</t>
  </si>
  <si>
    <t xml:space="preserve">{"hashtags":[],"symbols":[],"user_mentions":[{"screen_name":"ItenRasmus","name":"Rasmus Iten","id":1148169685973831700,"id_str":"1148169685973831680","indices":[3,14]},{"screen_name":"hanifbali","name":"Hanif Bali","id":104778698,"id_str":"104778698","indices":[16,26]}],"urls":[],"media":[{"id":1238970756609998800,"id_str":"1238970756609998849","indices":[55,78],"media_url":"http://pbs.twimg.com/media/ETG1VrrWAAEqptl.jpg","media_url_https":"https://pbs.twimg.com/media/ETG1VrrWAAEqptl.jpg","url":"https://t.co/o1NxCBGVaC","display_url":"pic.twitter.com/o1NxCBGVaC","expanded_url":"https://twitter.com/ItenRasmus/status/1238970762054324225/photo/1","type":"photo","sizes":{"medium":{"w":700,"h":454,"resize":"fit"},"thumb":{"w":150,"h":150,"resize":"crop"},"large":{"w":700,"h":454,"resize":"fit"},"small":{"w":680,"h":441,"resize":"fit"}},"source_status_id":1238970762054324200,"source_status_id_str":"1238970762054324225","source_user_id":1148169685973831700,"source_user_id_str":"1148169685973831680"}]}</t>
  </si>
  <si>
    <t xml:space="preserve">1238971504072822784</t>
  </si>
  <si>
    <t xml:space="preserve">@hanifbali A Wold tycker också att det är en bra idé. Tanken är tydligen enligt hennes beskrivning att skolbarn ska smitta sina föräldrar osv. Det viktiga är att inte folk i Tegnell och Wolds ålder smittas. Att det finns barn, ungdomar och föräldrar som tillhör högriskgrupper är skitsamma.</t>
  </si>
  <si>
    <t xml:space="preserve">Sat Mar 14 23:33:20 +0000 2020</t>
  </si>
  <si>
    <t xml:space="preserve">1238969289920483328</t>
  </si>
  <si>
    <t xml:space="preserve">http://twitter.com/mjau10303930/statuses/1238971504072822784</t>
  </si>
  <si>
    <t xml:space="preserve">1238970039258226688</t>
  </si>
  <si>
    <t xml:space="preserve">RT @IBM1401: @hanifbali Får en att tappa hoppet för mänskligheten när man ser hur lite folk bryr sig om riskgrupperna. Hör ständigt argument om hur covid19 inte är så farligt "eftersom det bara är äldre och folk med nedsatt immunförsvar som råkar illa ut". De förtjänar tydligen inte att leva I guess.</t>
  </si>
  <si>
    <t xml:space="preserve">Sat Mar 14 23:27:30 +0000 2020</t>
  </si>
  <si>
    <t xml:space="preserve">http://twitter.com/mjau10303930/statuses/1238970039258226688</t>
  </si>
  <si>
    <t xml:space="preserve">{"hashtags":[],"symbols":[],"user_mentions":[{"screen_name":"IBM1401","name":"𝑭𝑹𝑬𝑬 𝑯𝑶𝑵𝑮 𝑲𝑶𝑵𝑮","id":464665073,"id_str":"464665073","indices":[3,11]},{"screen_name":"hanifbali","name":"Hanif Bali","id":104778698,"id_str":"104778698","indices":[13,23]}],"urls":[]}</t>
  </si>
  <si>
    <t xml:space="preserve">1238969834148429824</t>
  </si>
  <si>
    <t xml:space="preserve">RT @isobelsverkstad: Tyvärr trovärdigt om problemen med att platta till kurvan https://t.co/wsbm15bpfX</t>
  </si>
  <si>
    <t xml:space="preserve">Sat Mar 14 23:26:42 +0000 2020</t>
  </si>
  <si>
    <t xml:space="preserve">http://twitter.com/mjau10303930/statuses/1238969834148429824</t>
  </si>
  <si>
    <t xml:space="preserve">{"hashtags":[],"symbols":[],"user_mentions":[{"screen_name":"isobelsverkstad","name":"Isobel Hadley-Kamptz","id":20665508,"id_str":"20665508","indices":[3,19]}],"urls":[{"url":"https://t.co/wsbm15bpfX","expanded_url":"https://medium.com/@joschabach/flattening-the-curve-is-a-deadly-delusion-eea324fe9727","display_url":"medium.com/@joschabach/fl…","indices":[79,102]}]}</t>
  </si>
  <si>
    <t xml:space="preserve">1238968734594850818</t>
  </si>
  <si>
    <t xml:space="preserve">RT @DrJenGunter: I wrote about my experiences with social distancing. I did it for 18 months pre Facebook, smart phone, and WiFi https://t.co/ews0XzZF6V via @NYTimes</t>
  </si>
  <si>
    <t xml:space="preserve">Sat Mar 14 23:22:19 +0000 2020</t>
  </si>
  <si>
    <t xml:space="preserve">http://twitter.com/mjau10303930/statuses/1238968734594850818</t>
  </si>
  <si>
    <t xml:space="preserve">{"hashtags":[],"symbols":[],"user_mentions":[{"screen_name":"DrJenGunter","name":"Jennifer Gunter","id":25728193,"id_str":"25728193","indices":[3,15]}],"urls":[]}</t>
  </si>
  <si>
    <t xml:space="preserve">1238968673525776387</t>
  </si>
  <si>
    <t xml:space="preserve">RT @Jerlerup: Vi hemlighåller givetvis lagerhållningen och bristen på material för att om sanningen skulle komma fram vore det risk för panik. Så enkelt är det.I dagens läge kan man inte göra annorlunda.  https://t.co/uUuBaqcQTw</t>
  </si>
  <si>
    <t xml:space="preserve">Sat Mar 14 23:22:05 +0000 2020</t>
  </si>
  <si>
    <t xml:space="preserve">http://twitter.com/mjau10303930/statuses/1238968673525776387</t>
  </si>
  <si>
    <t xml:space="preserve">1238968616827203584</t>
  </si>
  <si>
    <t xml:space="preserve">RT @citronpoet1: Kritiken haglar inom EU över Sverige och Storbritannien för deras Coronainsats. Gör för lite och för långsamt https://t.co/DP799CRfoN</t>
  </si>
  <si>
    <t xml:space="preserve">Sat Mar 14 23:21:51 +0000 2020</t>
  </si>
  <si>
    <t xml:space="preserve">http://twitter.com/mjau10303930/statuses/1238968616827203584</t>
  </si>
  <si>
    <t xml:space="preserve">{"hashtags":[],"symbols":[],"user_mentions":[{"screen_name":"citronpoet1","name":"citronpoet","id":2991460702,"id_str":"2991460702","indices":[3,15]}],"urls":[]}</t>
  </si>
  <si>
    <t xml:space="preserve">1238968577090297856</t>
  </si>
  <si>
    <t xml:space="preserve">RT @Jerlerup: Varför i helvete (ursäkta svenskan) har inte regeringen försökt lösa materialkrisen förrän först nu? Vi hade 1,5 månader på oss att fixa fram tillverkning inhemskt! https://t.co/uUuBaqcQTw</t>
  </si>
  <si>
    <t xml:space="preserve">Sat Mar 14 23:21:42 +0000 2020</t>
  </si>
  <si>
    <t xml:space="preserve">http://twitter.com/mjau10303930/statuses/1238968577090297856</t>
  </si>
  <si>
    <t xml:space="preserve">1238968348299460611</t>
  </si>
  <si>
    <t xml:space="preserve">RT @doctor_oxford: This is quite something for a government supposedly following the science.
229 scientists from UK universities slam the government's "laissez-faire" attitude to #COVID19, warning its approach "risks many more lives than necessary."
Deeply concerning.
https://t.co/D9egzkUFXo</t>
  </si>
  <si>
    <t xml:space="preserve">Sat Mar 14 23:20:47 +0000 2020</t>
  </si>
  <si>
    <t xml:space="preserve">http://twitter.com/mjau10303930/statuses/1238968348299460611</t>
  </si>
  <si>
    <t xml:space="preserve">{"hashtags":[],"symbols":[],"user_mentions":[{"screen_name":"doctor_oxford","name":"Rachel Clarke","id":3383159573,"id_str":"3383159573","indices":[3,17]}],"urls":[]}</t>
  </si>
  <si>
    <t xml:space="preserve">1238966280545337344</t>
  </si>
  <si>
    <t xml:space="preserve">@Folkhalsomynd Vad är planen för att skydda övriga högriskgrupper?
Skolbarn, ungdomar och deras föräldrar som tillhör riskgrupperna...
@AgnesWold snackar om att bygga immunitet bland annat genom att skolbarn ska smitta sina föräldrar och att det är eran plan.</t>
  </si>
  <si>
    <t xml:space="preserve">Sat Mar 14 23:12:34 +0000 2020</t>
  </si>
  <si>
    <t xml:space="preserve">http://twitter.com/mjau10303930/statuses/1238966280545337344</t>
  </si>
  <si>
    <t xml:space="preserve">{"hashtags":[],"symbols":[],"user_mentions":[{"screen_name":"Folkhalsomynd","name":"Folkhälsomyndigheten","id":388858301,"id_str":"388858301","indices":[0,14]},{"screen_name":"AgnesWold","name":"Agnes Wold","id":1400777804,"id_str":"1400777804","indices":[135,145]}],"urls":[]}</t>
  </si>
  <si>
    <t xml:space="preserve">1238964004904742915</t>
  </si>
  <si>
    <t xml:space="preserve">@SlutaUrbanisera @AgnesWold Om du läser mellan raderna var det det. De hoppas bilda immunitet genom skolbarn som sedan smittar sina föräldrar osv. Bara det att det finns lungsjuka barn, ungdomar och föräldrar också.
Varken Agnes eller Folkhälsomyndigheten vill svara på hur övriga högriskgrupper ska skyddas.</t>
  </si>
  <si>
    <t xml:space="preserve">Sat Mar 14 23:03:32 +0000 2020</t>
  </si>
  <si>
    <t xml:space="preserve">1038091217605730305</t>
  </si>
  <si>
    <t xml:space="preserve">SlutaUrbanisera</t>
  </si>
  <si>
    <t xml:space="preserve">1238961302539841539</t>
  </si>
  <si>
    <t xml:space="preserve">http://twitter.com/mjau10303930/statuses/1238964004904742915</t>
  </si>
  <si>
    <t xml:space="preserve">{"hashtags":[],"symbols":[],"user_mentions":[{"screen_name":"SlutaUrbanisera","name":"Stefan","id":1038091217605730300,"id_str":"1038091217605730305","indices":[0,16]},{"screen_name":"AgnesWold","name":"Agnes Wold","id":1400777804,"id_str":"1400777804","indices":[17,27]}],"urls":[]}</t>
  </si>
  <si>
    <t xml:space="preserve">1238959681416167426</t>
  </si>
  <si>
    <t xml:space="preserve">Coronapositiv vårdades dagar utan isolering https://t.co/bZT90A2llS</t>
  </si>
  <si>
    <t xml:space="preserve">Sat Mar 14 22:46:21 +0000 2020</t>
  </si>
  <si>
    <t xml:space="preserve">http://twitter.com/mjau10303930/statuses/1238959681416167426</t>
  </si>
  <si>
    <t xml:space="preserve">{"hashtags":[],"symbols":[],"user_mentions":[],"urls":[{"url":"https://t.co/bZT90A2llS","expanded_url":"https://www.aftonbladet.se/a/dO2QLq","display_url":"aftonbladet.se/a/dO2QLq","indices":[44,67]}]}</t>
  </si>
  <si>
    <t xml:space="preserve">1238956397880057857</t>
  </si>
  <si>
    <t xml:space="preserve">RT @Jerlerup: Nu säger han "ingen fara vi har nästan ingen samhällsspridning." @Folkhalsomynd är reaktiv, inte proaktiv. Anders uttalanden har skadat folks förtroende för myndigheten. Tyvärr.</t>
  </si>
  <si>
    <t xml:space="preserve">Sat Mar 14 22:33:18 +0000 2020</t>
  </si>
  <si>
    <t xml:space="preserve">http://twitter.com/mjau10303930/statuses/1238956397880057857</t>
  </si>
  <si>
    <t xml:space="preserve">{"hashtags":[],"symbols":[],"user_mentions":[{"screen_name":"Jerlerup","name":"Torbjörn Jerlerup 📎","id":34904247,"id_str":"34904247","indices":[3,12]},{"screen_name":"Folkhalsomynd","name":"Folkhälsomyndigheten","id":388858301,"id_str":"388858301","indices":[79,93]}],"urls":[]}</t>
  </si>
  <si>
    <t xml:space="preserve">1238956343056388096</t>
  </si>
  <si>
    <t xml:space="preserve">RT @Jerlerup: Först sa Anders Tegnell i en månads tid att "det är få eller inga importfall, ingen hög risk för spridning hit, vi behöver inte restriktioner mot turistande". Sen när vi fått importfall i massor sa han "ingen fara, vi når kulmen snart".... (forts)</t>
  </si>
  <si>
    <t xml:space="preserve">Sat Mar 14 22:33:05 +0000 2020</t>
  </si>
  <si>
    <t xml:space="preserve">http://twitter.com/mjau10303930/statuses/1238956343056388096</t>
  </si>
  <si>
    <t xml:space="preserve">1238956257614200833</t>
  </si>
  <si>
    <t xml:space="preserve">RT @EgorPutilov: I Lombardiet krävde hela 12% av alla Covid-19 fall intensivvård (jmf 5% i Kina). De gjorde mycket långtgående förberedelser med dedikerade Covid-19-sjukhus, screening i ett tidigt skede, en fördubbling av intensivvårdsplatser osv. Görs något av detta i Sv? https://t.co/zc9SkT715s</t>
  </si>
  <si>
    <t xml:space="preserve">Sat Mar 14 22:32:45 +0000 2020</t>
  </si>
  <si>
    <t xml:space="preserve">http://twitter.com/mjau10303930/statuses/1238956257614200833</t>
  </si>
  <si>
    <t xml:space="preserve">1238955872241451011</t>
  </si>
  <si>
    <r>
      <rPr>
        <sz val="8"/>
        <rFont val="Cambria"/>
        <family val="0"/>
        <charset val="1"/>
      </rPr>
      <t xml:space="preserve">För folkhälsomyndigheten har ju haft så många rätt hittills...
#COVID</t>
    </r>
    <r>
      <rPr>
        <sz val="8"/>
        <rFont val="Noto Sans CJK SC"/>
        <family val="2"/>
      </rPr>
      <t xml:space="preserve">ー</t>
    </r>
    <r>
      <rPr>
        <sz val="8"/>
        <rFont val="Cambria"/>
        <family val="0"/>
        <charset val="1"/>
      </rPr>
      <t xml:space="preserve">19 https://t.co/TJ2w2mrCoZ</t>
    </r>
  </si>
  <si>
    <t xml:space="preserve">Sat Mar 14 22:31:13 +0000 2020</t>
  </si>
  <si>
    <t xml:space="preserve">http://twitter.com/mjau10303930/statuses/1238955872241451011</t>
  </si>
  <si>
    <r>
      <rPr>
        <sz val="8"/>
        <rFont val="Cambria"/>
        <family val="0"/>
        <charset val="1"/>
      </rPr>
      <t xml:space="preserve">{"hashtags":[{"text":"COVID</t>
    </r>
    <r>
      <rPr>
        <sz val="8"/>
        <rFont val="Noto Sans CJK SC"/>
        <family val="2"/>
      </rPr>
      <t xml:space="preserve">ー</t>
    </r>
    <r>
      <rPr>
        <sz val="8"/>
        <rFont val="Cambria"/>
        <family val="0"/>
        <charset val="1"/>
      </rPr>
      <t xml:space="preserve">19","indices":[63,72]}],"symbols":[],"user_mentions":[],"urls":[],"media":[{"id":1238955866096914400,"id_str":"1238955866096914436","indices":[73,96],"media_url":"http://pbs.twimg.com/media/ETGny8MX0AQKID7.jpg","media_url_https":"https://pbs.twimg.com/media/ETGny8MX0AQKID7.jpg","url":"https://t.co/TJ2w2mrCoZ","display_url":"pic.twitter.com/TJ2w2mrCoZ","expanded_url":"https://twitter.com/mjau10303930/status/1238955872241451011/photo/1","type":"photo","sizes":{"thumb":{"w":150,"h":150,"resize":"crop"},"medium":{"w":750,"h":543,"resize":"fit"},"small":{"w":680,"h":492,"resize":"fit"},"large":{"w":750,"h":543,"resize":"fit"}}}]}</t>
    </r>
  </si>
  <si>
    <t xml:space="preserve">1238954363990704133</t>
  </si>
  <si>
    <t xml:space="preserve">@annatekla @Jerlerup Tyvärr verkar inte mycket göras för att skydda ömtåliga personer. De kan vara skolbarn eller föräldrar till skolbarn och inte tillåtas att vidta social isolering för att skydda sig själva. Istället är strategin att offra alla yngre för att rädda äldre i Wolds och Tegnells ålder.</t>
  </si>
  <si>
    <t xml:space="preserve">Sat Mar 14 22:25:13 +0000 2020</t>
  </si>
  <si>
    <t xml:space="preserve">201871720</t>
  </si>
  <si>
    <t xml:space="preserve">annatekla</t>
  </si>
  <si>
    <t xml:space="preserve">1238713855926317057</t>
  </si>
  <si>
    <t xml:space="preserve">http://twitter.com/mjau10303930/statuses/1238954363990704133</t>
  </si>
  <si>
    <t xml:space="preserve">{"hashtags":[],"symbols":[],"user_mentions":[{"screen_name":"annatekla","name":"annatekla","id":201871720,"id_str":"201871720","indices":[0,10]},{"screen_name":"Jerlerup","name":"Torbjörn Jerlerup 📎","id":34904247,"id_str":"34904247","indices":[11,20]}],"urls":[]}</t>
  </si>
  <si>
    <t xml:space="preserve">1238952206520459264</t>
  </si>
  <si>
    <t xml:space="preserve">@AgnesWold Jamen då så Agnes. Huvudsaken är att du kan skydda dig själv. Skit i alla andra riskgrupper, DU kommer ju mest troligt att klara dig.</t>
  </si>
  <si>
    <t xml:space="preserve">Sat Mar 14 22:16:39 +0000 2020</t>
  </si>
  <si>
    <t xml:space="preserve">1238904633214541824</t>
  </si>
  <si>
    <t xml:space="preserve">http://twitter.com/mjau10303930/statuses/1238952206520459264</t>
  </si>
  <si>
    <t xml:space="preserve">1238951740730417158</t>
  </si>
  <si>
    <t xml:space="preserve">RT @hellgrenmarie: @AgnesWold Alla andra som inte klarar det då....?? 
De är det inte noga med för de flesta klarar sig??</t>
  </si>
  <si>
    <t xml:space="preserve">Sat Mar 14 22:14:48 +0000 2020</t>
  </si>
  <si>
    <t xml:space="preserve">http://twitter.com/mjau10303930/statuses/1238951740730417158</t>
  </si>
  <si>
    <t xml:space="preserve">{"hashtags":[],"symbols":[],"user_mentions":[{"screen_name":"hellgrenmarie","name":"Marie","id":4829813404,"id_str":"4829813404","indices":[3,17]},{"screen_name":"AgnesWold","name":"Agnes Wold","id":1400777804,"id_str":"1400777804","indices":[19,29]}],"urls":[]}</t>
  </si>
  <si>
    <t xml:space="preserve">1238950608301932547</t>
  </si>
  <si>
    <t xml:space="preserve">@Jerlerup Du har råd att vänta med att vara arg. Som lungsjuk förälder med ett skolbarn räknar jag inte med att komma levande ur det här tyvärr.</t>
  </si>
  <si>
    <t xml:space="preserve">Sat Mar 14 22:10:18 +0000 2020</t>
  </si>
  <si>
    <t xml:space="preserve">1238711575504183296</t>
  </si>
  <si>
    <t xml:space="preserve">http://twitter.com/mjau10303930/statuses/1238950608301932547</t>
  </si>
  <si>
    <t xml:space="preserve">1238949519087357952</t>
  </si>
  <si>
    <t xml:space="preserve">@Sharps_Wagner @Jerlerup Jämlikhet är att utsätta alla riskgrupper för en extra stor risk. Tegnell ser ju sig själv som odödlig. Klart orättvist om lungsjuka, hjärtsjuka och diabetiker föräldrar och barn kan isolera sig socialt. Bara gamlingar som redan levt en majoritet av sitt liv är skyddsvärda.</t>
  </si>
  <si>
    <t xml:space="preserve">Sat Mar 14 22:05:58 +0000 2020</t>
  </si>
  <si>
    <t xml:space="preserve">3289663197</t>
  </si>
  <si>
    <t xml:space="preserve">Sharps_Wagner</t>
  </si>
  <si>
    <t xml:space="preserve">1238765461682208768</t>
  </si>
  <si>
    <t xml:space="preserve">http://twitter.com/mjau10303930/statuses/1238949519087357952</t>
  </si>
  <si>
    <t xml:space="preserve">{"hashtags":[],"symbols":[],"user_mentions":[{"screen_name":"Sharps_Wagner","name":"Wagner","id":3289663197,"id_str":"3289663197","indices":[0,14]},{"screen_name":"Jerlerup","name":"Torbjörn Jerlerup 📎","id":34904247,"id_str":"34904247","indices":[15,24]}],"urls":[]}</t>
  </si>
  <si>
    <t xml:space="preserve">1238948060581036033</t>
  </si>
  <si>
    <t xml:space="preserve">@AgnesWold @Jerlerup Varför Agnes är det viktigt att inte gamla träffar småbarn medan du totalt skiter i medelålders lungsjuka? Vill inte heller att gamla ska dö, men varför är de viktigare än andra riskgrupper enligt dig? Varför kasta föräldrar i riskgrupperna under bussen?</t>
  </si>
  <si>
    <t xml:space="preserve">Sat Mar 14 22:00:10 +0000 2020</t>
  </si>
  <si>
    <t xml:space="preserve">1238893020671610880</t>
  </si>
  <si>
    <t xml:space="preserve">http://twitter.com/mjau10303930/statuses/1238948060581036033</t>
  </si>
  <si>
    <t xml:space="preserve">{"hashtags":[],"symbols":[],"user_mentions":[{"screen_name":"AgnesWold","name":"Agnes Wold","id":1400777804,"id_str":"1400777804","indices":[0,10]},{"screen_name":"Jerlerup","name":"Torbjörn Jerlerup 📎","id":34904247,"id_str":"34904247","indices":[11,20]}],"urls":[]}</t>
  </si>
  <si>
    <t xml:space="preserve">1238946482226634752</t>
  </si>
  <si>
    <t xml:space="preserve">RT @Jerlerup: Efter pandemin kommer alla politiker att få frågan varför samhället la ner krisberedskapen på 90talet, varför inga reservlager att tala om fanns i regionerna, varför fanns inget överskott av extra sängplatser och varför utnyttjade man inte jan och feb till övningar o bunkring?</t>
  </si>
  <si>
    <t xml:space="preserve">Sat Mar 14 21:53:54 +0000 2020</t>
  </si>
  <si>
    <t xml:space="preserve">http://twitter.com/mjau10303930/statuses/1238946482226634752</t>
  </si>
  <si>
    <t xml:space="preserve">1238945936400953345</t>
  </si>
  <si>
    <t xml:space="preserve">RT @Gert54508411: Tack till Sveriges företagare och organisationer som tar ansvar och förstår det som svenska myndigheter blundar för: enda kuren mot Corona är att i största möjliga mån undvika sociala kontakter! Det fungerade i Kina och kommer fungera här. #jobbahemma #coronavirussweden</t>
  </si>
  <si>
    <t xml:space="preserve">Sat Mar 14 21:51:44 +0000 2020</t>
  </si>
  <si>
    <t xml:space="preserve">http://twitter.com/mjau10303930/statuses/1238945936400953345</t>
  </si>
  <si>
    <t xml:space="preserve">{"hashtags":[],"symbols":[],"user_mentions":[{"screen_name":"Gert54508411","name":"Gert Flattenthecurve","id":1227133542091587600,"id_str":"1227133542091587584","indices":[3,16]}],"urls":[]}</t>
  </si>
  <si>
    <t xml:space="preserve">1238945859880001537</t>
  </si>
  <si>
    <t xml:space="preserve">RT @Gert54508411: Befarar att vi är på ett sluttande plan nu, med mycket död &amp;amp; lidande pga vi tar för små steg mot det vi ändå tvingas in i så småningom: ”lock down”. Hur många hade dött i Kina om de tagit små steg: Varenda större stad hade sett ut som Wuhan. #coronavirussweden #CoronaVirusSverige</t>
  </si>
  <si>
    <t xml:space="preserve">Sat Mar 14 21:51:26 +0000 2020</t>
  </si>
  <si>
    <t xml:space="preserve">http://twitter.com/mjau10303930/statuses/1238945859880001537</t>
  </si>
  <si>
    <t xml:space="preserve">1238945464537550851</t>
  </si>
  <si>
    <t xml:space="preserve">RT @Gert54508411: @Ericson_ubbhult Stockholm har nu nästan lika många bekräftade fall som Shanghai. 
 Kina satte snabbt drabbade provinser i karantän, det fungerar! Varför @Folkhalsomynd inte tittar på denna enda existerande  evidensbaserade lösning är en gåta. #COVID19sverige #CoronaVirusSverige</t>
  </si>
  <si>
    <t xml:space="preserve">Sat Mar 14 21:49:51 +0000 2020</t>
  </si>
  <si>
    <t xml:space="preserve">http://twitter.com/mjau10303930/statuses/1238945464537550851</t>
  </si>
  <si>
    <t xml:space="preserve">{"hashtags":[],"symbols":[],"user_mentions":[{"screen_name":"Gert54508411","name":"Gert Flattenthecurve","id":1227133542091587600,"id_str":"1227133542091587584","indices":[3,16]},{"screen_name":"Ericson_ubbhult","name":"Jan Ericson","id":393890670,"id_str":"393890670","indices":[18,34]}],"urls":[]}</t>
  </si>
  <si>
    <t xml:space="preserve">1238945209234460672</t>
  </si>
  <si>
    <t xml:space="preserve">RT @Gert54508411: @hanifbali Panik är ju när man dör av invärtes drunkning samtidigt som man är vaken.. orsakat av ett virus som någon idiot smittat en med som ”inte förstod paniken”.</t>
  </si>
  <si>
    <t xml:space="preserve">Sat Mar 14 21:48:51 +0000 2020</t>
  </si>
  <si>
    <t xml:space="preserve">http://twitter.com/mjau10303930/statuses/1238945209234460672</t>
  </si>
  <si>
    <t xml:space="preserve">{"hashtags":[],"symbols":[],"user_mentions":[{"screen_name":"Gert54508411","name":"Gert Flattenthecurve","id":1227133542091587600,"id_str":"1227133542091587584","indices":[3,16]},{"screen_name":"hanifbali","name":"Hanif Bali","id":104778698,"id_str":"104778698","indices":[18,28]}],"urls":[]}</t>
  </si>
  <si>
    <t xml:space="preserve">1238937422605451274</t>
  </si>
  <si>
    <t xml:space="preserve">@bajenlandet @YB_Sodermalm En annan skillnad mot vanlig influensa är belastningen på vården. I Italien så väljs riskgrupper bort för respiratorvård för att folk utan kronisk sjukdom också behöver respiratorvård och har större överlevnadschans.</t>
  </si>
  <si>
    <t xml:space="preserve">Sat Mar 14 21:17:54 +0000 2020</t>
  </si>
  <si>
    <t xml:space="preserve">455217359</t>
  </si>
  <si>
    <t xml:space="preserve">bajenlandet</t>
  </si>
  <si>
    <t xml:space="preserve">1238604042848407552</t>
  </si>
  <si>
    <t xml:space="preserve">http://twitter.com/mjau10303930/statuses/1238937422605451274</t>
  </si>
  <si>
    <t xml:space="preserve">{"hashtags":[],"symbols":[],"user_mentions":[{"screen_name":"bajenlandet","name":"L Karlsson","id":455217359,"id_str":"455217359","indices":[0,12]},{"screen_name":"YB_Sodermalm","name":"YB Södermalm","id":465482389,"id_str":"465482389","indices":[13,26]}],"urls":[]}</t>
  </si>
  <si>
    <t xml:space="preserve">1238936850028527629</t>
  </si>
  <si>
    <t xml:space="preserve">@bajenlandet @YB_Sodermalm Jag tillhör en riskgrupp och har haft lunginflammation två gånger pga vanlig influensa. Jag har behövt sjukhusvård för lunginflammation. Mot säsongsinfluensan finns vaccin som jag tar. Här finns inget vaccin.
Jag är i 40 års ålder, har ett 10 årigt barn och vill helst inte dö än.</t>
  </si>
  <si>
    <t xml:space="preserve">Sat Mar 14 21:15:38 +0000 2020</t>
  </si>
  <si>
    <t xml:space="preserve">http://twitter.com/mjau10303930/statuses/1238936850028527629</t>
  </si>
  <si>
    <t xml:space="preserve">1238930773530550273</t>
  </si>
  <si>
    <t xml:space="preserve">@eaamalyon I have severe asthma, have had pneumonia in the past on more than one occasion, and the Swedish authorities are also very flippant and underselling the threat. Hope we make it. I can relate to how you feel.</t>
  </si>
  <si>
    <t xml:space="preserve">Sat Mar 14 20:51:29 +0000 2020</t>
  </si>
  <si>
    <t xml:space="preserve">142716714</t>
  </si>
  <si>
    <t xml:space="preserve">eaamalyon</t>
  </si>
  <si>
    <t xml:space="preserve">1238918256070725633</t>
  </si>
  <si>
    <t xml:space="preserve">http://twitter.com/mjau10303930/statuses/1238930773530550273</t>
  </si>
  <si>
    <t xml:space="preserve">{"hashtags":[],"symbols":[],"user_mentions":[{"screen_name":"eaamalyon","name":"Ed Malyon","id":142716714,"id_str":"142716714","indices":[0,10]}],"urls":[]}</t>
  </si>
  <si>
    <t xml:space="preserve">1238928571076411395</t>
  </si>
  <si>
    <t xml:space="preserve">RT @urdadssidepiece: Gloria Gaynor washing her hands to I Will Survive is the hand washing video I didn’t know I needed https://t.co/3HotD7RsS6</t>
  </si>
  <si>
    <t xml:space="preserve">Sat Mar 14 20:42:44 +0000 2020</t>
  </si>
  <si>
    <t xml:space="preserve">http://twitter.com/mjau10303930/statuses/1238928571076411395</t>
  </si>
  <si>
    <t xml:space="preserve">{"hashtags":[],"symbols":[],"user_mentions":[{"screen_name":"urdadssidepiece","name":"grant 🧔🏻 stay home pls","id":2962527299,"id_str":"2962527299","indices":[3,19]}],"urls":[]}</t>
  </si>
  <si>
    <t xml:space="preserve">1238920880455065600</t>
  </si>
  <si>
    <t xml:space="preserve">RT @Ivarpi: Å ena sidan vill vissa just nu att vi inte ska följa Kinas exempel på hur man bekämpar coronaviruset. 
Å andra sidan kräver samma personer blind lydnad till statens myndigheter, precis som i Kina. 
I en demokrati diskuterar man saker. It’s a feature, not a virus.</t>
  </si>
  <si>
    <t xml:space="preserve">Sat Mar 14 20:12:10 +0000 2020</t>
  </si>
  <si>
    <t xml:space="preserve">http://twitter.com/mjau10303930/statuses/1238920880455065600</t>
  </si>
  <si>
    <t xml:space="preserve">1238910279133642752</t>
  </si>
  <si>
    <t xml:space="preserve">RT @alicemedce: idén att man inte bör ifrågasätta el kritisera experter är lätt totalitär och för tankarna till inte så avundsvärda regimer. Så länge det också inom landets gränser finns experter som gör olika bedömningar, liksom internationellt, är det ett sundhetstänken att folk tänker fritt.</t>
  </si>
  <si>
    <t xml:space="preserve">Sat Mar 14 19:30:03 +0000 2020</t>
  </si>
  <si>
    <t xml:space="preserve">http://twitter.com/mjau10303930/statuses/1238910279133642752</t>
  </si>
  <si>
    <t xml:space="preserve">{"hashtags":[],"symbols":[],"user_mentions":[{"screen_name":"alicemedce","name":"Alice Teodorescu Måwe","id":273134386,"id_str":"273134386","indices":[3,14]}],"urls":[]}</t>
  </si>
  <si>
    <t xml:space="preserve">1238894766592593921</t>
  </si>
  <si>
    <t xml:space="preserve">@AgnesWold Varför ska vi skydda gamlingar men inte övriga högriskgrupper från snoriga barn?
Kan inte ett snorigt barn lika gärna smitta andra barn, ungdomar och vuxna ur högriskgrupperna?</t>
  </si>
  <si>
    <t xml:space="preserve">Sat Mar 14 18:28:24 +0000 2020</t>
  </si>
  <si>
    <t xml:space="preserve">http://twitter.com/mjau10303930/statuses/1238894766592593921</t>
  </si>
  <si>
    <t xml:space="preserve">1238893768495022081</t>
  </si>
  <si>
    <t xml:space="preserve">@Folkhalsomynd Varför är snoriga barn farligt för de äldre men inte övriga högriskgrupper? Vilka åtgärder har ni tänkt er för att skydda elever och vårdnadshavare som tillhör riskgrupperna från att smittas av covid-19?</t>
  </si>
  <si>
    <t xml:space="preserve">Sat Mar 14 18:24:26 +0000 2020</t>
  </si>
  <si>
    <t xml:space="preserve">http://twitter.com/mjau10303930/statuses/1238893768495022081</t>
  </si>
  <si>
    <t xml:space="preserve">1238892376615276545</t>
  </si>
  <si>
    <t xml:space="preserve">RT @viktorbk: Om du är en sådan som ”föredrar att lyssna på experter” så har du rimligen noterat att experterna har olika åsikter om vad som bör göras.</t>
  </si>
  <si>
    <t xml:space="preserve">Sat Mar 14 18:18:54 +0000 2020</t>
  </si>
  <si>
    <t xml:space="preserve">http://twitter.com/mjau10303930/statuses/1238892376615276545</t>
  </si>
  <si>
    <t xml:space="preserve">{"hashtags":[],"symbols":[],"user_mentions":[{"screen_name":"viktorbk","name":"Viktor Barth-Kron","id":20315636,"id_str":"20315636","indices":[3,12]}],"urls":[]}</t>
  </si>
  <si>
    <t xml:space="preserve">1238880809257492487</t>
  </si>
  <si>
    <t xml:space="preserve">RT @nntaleb: SKIN IN THE GAME
All those in the UK who are in favor of the "herd immunity" BS should self-infect with the virus. Includes ALL decision-makers, science advisors and "Boris no Precaution".
Now.
#SkinintheGame is about filtering those with systemic danger out of the system.</t>
  </si>
  <si>
    <t xml:space="preserve">Sat Mar 14 17:32:56 +0000 2020</t>
  </si>
  <si>
    <t xml:space="preserve">http://twitter.com/mjau10303930/statuses/1238880809257492487</t>
  </si>
  <si>
    <t xml:space="preserve">{"hashtags":[],"symbols":[],"user_mentions":[{"screen_name":"nntaleb","name":"Nassim Nicholas Taleb","id":381289719,"id_str":"381289719","indices":[3,11]}],"urls":[]}</t>
  </si>
  <si>
    <t xml:space="preserve">1238880713929261056</t>
  </si>
  <si>
    <t xml:space="preserve">RT @nntaleb: About everybody seems to be working under the hypothesis that those who recover from the virus are permanently in the SAME condition as those who never got it.</t>
  </si>
  <si>
    <t xml:space="preserve">Sat Mar 14 17:32:34 +0000 2020</t>
  </si>
  <si>
    <t xml:space="preserve">http://twitter.com/mjau10303930/statuses/1238880713929261056</t>
  </si>
  <si>
    <t xml:space="preserve">1238880550699630597</t>
  </si>
  <si>
    <t xml:space="preserve">RT @nntaleb: The RISK LOGIC of 10 Downing: saying "herd immunity is likely to work, so let's do it", is like saying "Russian Roulette is likely to not lose, let's do it".
Literally.</t>
  </si>
  <si>
    <t xml:space="preserve">Sat Mar 14 17:31:55 +0000 2020</t>
  </si>
  <si>
    <t xml:space="preserve">http://twitter.com/mjau10303930/statuses/1238880550699630597</t>
  </si>
  <si>
    <t xml:space="preserve">1238878493552803848</t>
  </si>
  <si>
    <t xml:space="preserve">RT @Pierre_Madani: @nntaleb Herd immunity is a byproduct of a series of tragedies and mass deaths. You don’t call the means to achieve it “Science”, but criminal.</t>
  </si>
  <si>
    <t xml:space="preserve">Sat Mar 14 17:23:44 +0000 2020</t>
  </si>
  <si>
    <t xml:space="preserve">http://twitter.com/mjau10303930/statuses/1238878493552803848</t>
  </si>
  <si>
    <t xml:space="preserve">{"hashtags":[],"symbols":[],"user_mentions":[{"screen_name":"Pierre_Madani","name":"Pierre Madani","id":1194216998546428000,"id_str":"1194216998546427904","indices":[3,17]},{"screen_name":"nntaleb","name":"Nassim Nicholas Taleb","id":381289719,"id_str":"381289719","indices":[19,27]}],"urls":[]}</t>
  </si>
  <si>
    <t xml:space="preserve">1238878092694884353</t>
  </si>
  <si>
    <t xml:space="preserve">RT @nntaleb: I am a risk analyst &amp;amp; probability modeler. Not a virologist. I assumed reinfection possible because of lack of evidence.
But if virologists (like this UK a @TheCrisk) state that reinfection is common for other Coronaviruses (this one has too short a life), then CASE CLOSED. https://t.co/MW6kHPTc27</t>
  </si>
  <si>
    <t xml:space="preserve">Sat Mar 14 17:22:09 +0000 2020</t>
  </si>
  <si>
    <t xml:space="preserve">http://twitter.com/mjau10303930/statuses/1238878092694884353</t>
  </si>
  <si>
    <t xml:space="preserve">1238877801152839680</t>
  </si>
  <si>
    <t xml:space="preserve">RT @nntaleb: UK's "herd immunity" risk-blind strategy hinges on unempirical psycholophasters' theory abt "crisis fatigue" &amp;amp; "nudging" BS. Assumes
1) no reinfection
2) hospitals will not be overwhelmed (w secondary deaths), 3) disease must return
4) no vaccine is coming
Total IYI Lunacy.</t>
  </si>
  <si>
    <t xml:space="preserve">Sat Mar 14 17:20:59 +0000 2020</t>
  </si>
  <si>
    <t xml:space="preserve">http://twitter.com/mjau10303930/statuses/1238877801152839680</t>
  </si>
  <si>
    <t xml:space="preserve">1238860382871195648</t>
  </si>
  <si>
    <t xml:space="preserve">Jag tycker också att det är viktigt att skydda de äldre från covid-19 men det konstiga är att inga insatser görs för att skydda oss andra som också tillhör riskgrupperna. WHO har nämnt astmatiker, diabetiker och hjärtsjuka som personer som riskerar allvarlig sjukdom.</t>
  </si>
  <si>
    <t xml:space="preserve">Sat Mar 14 16:11:46 +0000 2020</t>
  </si>
  <si>
    <t xml:space="preserve">http://twitter.com/mjau10303930/statuses/1238860382871195648</t>
  </si>
  <si>
    <t xml:space="preserve">1238846436986535936</t>
  </si>
  <si>
    <t xml:space="preserve">@jsjostedt Jag har svår astma riskerar att råka riktigt illa ut om jag får covid-19.
Jag har redan haft lunginflammation 2 gånger i samband med vanlig influensa. Behövt andningshjälp på sjukhus i samband med det. Vad gör samhället för att skydda mig och andra kroniskt sjuka?</t>
  </si>
  <si>
    <t xml:space="preserve">Sat Mar 14 15:16:21 +0000 2020</t>
  </si>
  <si>
    <t xml:space="preserve">435854067</t>
  </si>
  <si>
    <t xml:space="preserve">jsjostedt</t>
  </si>
  <si>
    <t xml:space="preserve">1238754752361619456</t>
  </si>
  <si>
    <t xml:space="preserve">http://twitter.com/mjau10303930/statuses/1238846436986535936</t>
  </si>
  <si>
    <t xml:space="preserve">{"hashtags":[],"symbols":[],"user_mentions":[{"screen_name":"jsjostedt","name":"Jonas Sjöstedt","id":435854067,"id_str":"435854067","indices":[0,10]}],"urls":[]}</t>
  </si>
  <si>
    <t xml:space="preserve">1238845693286060032</t>
  </si>
  <si>
    <t xml:space="preserve">@jsjostedt Hur ska riskgrupperna värnas om vi samtidigt håller öppet skolor etc?
Det finns många i högrisgrupperna som har skolplikt eller är vårdnadshavare till barn med skolplikt. Så länge samhället inte kör på isolering så värnas inte riskgrupperna utom möjligtvis de äldre.</t>
  </si>
  <si>
    <t xml:space="preserve">Sat Mar 14 15:13:24 +0000 2020</t>
  </si>
  <si>
    <t xml:space="preserve">http://twitter.com/mjau10303930/statuses/1238845693286060032</t>
  </si>
  <si>
    <t xml:space="preserve">1238839206916562944</t>
  </si>
  <si>
    <t xml:space="preserve">@pwolodarski @Ivarpi @hanifbali Tänk att det främst är högerdebattörer som verkar värna om människoliv och att skydda riskgrupperna, medan sossarna, vänstermedia och folkhälsomyndigheten främst snackar om negativa ekonomiska följder...</t>
  </si>
  <si>
    <t xml:space="preserve">Sat Mar 14 14:47:38 +0000 2020</t>
  </si>
  <si>
    <t xml:space="preserve">http://twitter.com/mjau10303930/statuses/1238839206916562944</t>
  </si>
  <si>
    <t xml:space="preserve">{"hashtags":[],"symbols":[],"user_mentions":[{"screen_name":"pwolodarski","name":"Peter Wolodarski","id":188282409,"id_str":"188282409","indices":[0,12]},{"screen_name":"Ivarpi","name":"Ivar Arpi","id":34504853,"id_str":"34504853","indices":[13,20]},{"screen_name":"hanifbali","name":"Hanif Bali","id":104778698,"id_str":"104778698","indices":[21,31]}],"urls":[]}</t>
  </si>
  <si>
    <t xml:space="preserve">1238837496441700355</t>
  </si>
  <si>
    <t xml:space="preserve">@Nilking @hanifbali @pwolodarski Beror på om du sätter människoliv eller ekonomi främst. Regeringen verkar tycka att lite svinn ( när det gäller människoliv ) får vi räkna med, det är ju ändå mest astmatiker, hjärtsjuka och andra kroniker som kommer att stryka med. Minst sagt cyniskt.</t>
  </si>
  <si>
    <t xml:space="preserve">Sat Mar 14 14:40:50 +0000 2020</t>
  </si>
  <si>
    <t xml:space="preserve">19714723</t>
  </si>
  <si>
    <t xml:space="preserve">Nilking</t>
  </si>
  <si>
    <t xml:space="preserve">1238619605670809602</t>
  </si>
  <si>
    <t xml:space="preserve">http://twitter.com/mjau10303930/statuses/1238837496441700355</t>
  </si>
  <si>
    <t xml:space="preserve">{"hashtags":[],"symbols":[],"user_mentions":[{"screen_name":"Nilking","name":"Thomas Nilsson","id":19714723,"id_str":"19714723","indices":[0,8]},{"screen_name":"hanifbali","name":"Hanif Bali","id":104778698,"id_str":"104778698","indices":[9,19]},{"screen_name":"pwolodarski","name":"Peter Wolodarski","id":188282409,"id_str":"188282409","indices":[20,32]}],"urls":[]}</t>
  </si>
  <si>
    <t xml:space="preserve">1238832510936768513</t>
  </si>
  <si>
    <t xml:space="preserve">RT @chrisforsne: Vad är det för gigantisk svensk handlingsförlamning regeringen? Nu har såväl Norge som Danmark - och Irland sällat sig till de som stänger skolor mm.</t>
  </si>
  <si>
    <t xml:space="preserve">Sat Mar 14 14:21:01 +0000 2020</t>
  </si>
  <si>
    <t xml:space="preserve">http://twitter.com/mjau10303930/statuses/1238832510936768513</t>
  </si>
  <si>
    <t xml:space="preserve">1238832472437260294</t>
  </si>
  <si>
    <t xml:space="preserve">RT @MagnusRanstorp: Anledningen att danska regeringen vidtog så drastiska åtgärder var att man konsulterade italienska hälsoministern. Hans enda budskap till Danmark var: VÄNTA INTE! DRA PÅ MED RESTRIKTIVA ÅTGÄRDER. https://t.co/jestylteut</t>
  </si>
  <si>
    <t xml:space="preserve">Sat Mar 14 14:20:52 +0000 2020</t>
  </si>
  <si>
    <t xml:space="preserve">http://twitter.com/mjau10303930/statuses/1238832472437260294</t>
  </si>
  <si>
    <t xml:space="preserve">{"hashtags":[],"symbols":[],"user_mentions":[{"screen_name":"MagnusRanstorp","name":"Magnus Ranstorp","id":245467017,"id_str":"245467017","indices":[3,18]}],"urls":[]}</t>
  </si>
  <si>
    <t xml:space="preserve">1238832411275866112</t>
  </si>
  <si>
    <t xml:space="preserve">RT @chrisforsne: Siffrorna på smittade i såväl svenska samhället som utomlands måste vara oerhört mycket högre än de officiella när man ser var bland kulturinstitutioner och vilka offentliga personer som nu erkänner sig smittade.</t>
  </si>
  <si>
    <t xml:space="preserve">Sat Mar 14 14:20:37 +0000 2020</t>
  </si>
  <si>
    <t xml:space="preserve">http://twitter.com/mjau10303930/statuses/1238832411275866112</t>
  </si>
  <si>
    <t xml:space="preserve">1238832316392357888</t>
  </si>
  <si>
    <t xml:space="preserve">RT @chrisforsne: Nu får Stefan Löfvén ge sig! Frankrike stänger också alla skolor. Macron framträdde ikväll och talade om den allvarliga situationen som Corona frambringat. Envetenhet kan inte sätta Sveriges befolkning i större risk än den vi redan har.</t>
  </si>
  <si>
    <t xml:space="preserve">Sat Mar 14 14:20:15 +0000 2020</t>
  </si>
  <si>
    <t xml:space="preserve">http://twitter.com/mjau10303930/statuses/1238832316392357888</t>
  </si>
  <si>
    <t xml:space="preserve">1238831067320274945</t>
  </si>
  <si>
    <t xml:space="preserve">@hanifbali @Ivarpi  Någon som vet hur regeringen och folkhälsomyndigheten tänkt värna om de som tillhör riskgrupperna men inte kategorin äldre? Det finns ju en andra människor som riskerar att drabbas hårt men som tex har skolplikt eller är vårdnadshavare till barn med skolplikt.</t>
  </si>
  <si>
    <t xml:space="preserve">Sat Mar 14 14:15:17 +0000 2020</t>
  </si>
  <si>
    <t xml:space="preserve">http://twitter.com/mjau10303930/statuses/1238831067320274945</t>
  </si>
  <si>
    <t xml:space="preserve">{"hashtags":[],"symbols":[],"user_mentions":[{"screen_name":"hanifbali","name":"Hanif Bali","id":104778698,"id_str":"104778698","indices":[0,10]},{"screen_name":"Ivarpi","name":"Ivar Arpi","id":34504853,"id_str":"34504853","indices":[11,18]}],"urls":[]}</t>
  </si>
  <si>
    <t xml:space="preserve">1238819738177986561</t>
  </si>
  <si>
    <t xml:space="preserve">RT @AsaNietsche: @krokigtochavigt @MartinViklund @MagnusRanstorp Jag ställer mig frågande att fler ungdomar i Sverige vid påtvingad ledighet drar runt på gatorna i Mars jämfört med sitter inne och spelar Fortnite eller kollar på netflix och chattar.</t>
  </si>
  <si>
    <t xml:space="preserve">Sat Mar 14 13:30:16 +0000 2020</t>
  </si>
  <si>
    <t xml:space="preserve">http://twitter.com/mjau10303930/statuses/1238819738177986561</t>
  </si>
  <si>
    <t xml:space="preserve">{"hashtags":[],"symbols":[],"user_mentions":[{"screen_name":"AsaNietsche","name":"Åsa-Nietzsche","id":917161619976872000,"id_str":"917161619976871938","indices":[3,15]},{"screen_name":"krokigtochavigt","name":"Rätsidan","id":2389553501,"id_str":"2389553501","indices":[17,33]},{"screen_name":"MartinViklund","name":"Martin Viklund","id":401272890,"id_str":"401272890","indices":[34,48]},{"screen_name":"MagnusRanstorp","name":"Magnus Ranstorp","id":245467017,"id_str":"245467017","indices":[49,64]}],"urls":[]}</t>
  </si>
  <si>
    <t xml:space="preserve">1238819494404984833</t>
  </si>
  <si>
    <t xml:space="preserve">RT @MagnusRanstorp: @MatsErikson Tycker argument som fördes fram var dåliga. Det går att lösa barnomsorg åt föräldrar med samhällsviktiga funktioner. Danmark gör det och stänger skolor. Och Norge, Belgien, Frankrike mfl. För det behöver man inte vara epidemiolog för att förstå.</t>
  </si>
  <si>
    <t xml:space="preserve">Sat Mar 14 13:29:18 +0000 2020</t>
  </si>
  <si>
    <t xml:space="preserve">http://twitter.com/mjau10303930/statuses/1238819494404984833</t>
  </si>
  <si>
    <t xml:space="preserve">{"hashtags":[],"symbols":[],"user_mentions":[{"screen_name":"MagnusRanstorp","name":"Magnus Ranstorp","id":245467017,"id_str":"245467017","indices":[3,18]},{"screen_name":"MatsErikson","name":"Mats Erikson","id":22126557,"id_str":"22126557","indices":[20,32]}],"urls":[]}</t>
  </si>
  <si>
    <t xml:space="preserve">1238819054808371208</t>
  </si>
  <si>
    <t xml:space="preserve">RT @TeodorKoistinen: “Countries that act fast reduce the number of deaths at least by 10x.” 
Bra sammanställning.
https://t.co/qZRS1andTn</t>
  </si>
  <si>
    <t xml:space="preserve">Sat Mar 14 13:27:33 +0000 2020</t>
  </si>
  <si>
    <t xml:space="preserve">http://twitter.com/mjau10303930/statuses/1238819054808371208</t>
  </si>
  <si>
    <t xml:space="preserve">{"hashtags":[],"symbols":[],"user_mentions":[{"screen_name":"TeodorKoistinen","name":"Teodor Koistinen","id":2811008905,"id_str":"2811008905","indices":[3,19]}],"urls":[{"url":"https://t.co/qZRS1andTn","expanded_url":"https://link.medium.com/wV7bZI8NK4","display_url":"link.medium.com/wV7bZI8NK4","indices":[114,137]}]}</t>
  </si>
  <si>
    <t xml:space="preserve">1238818915704279046</t>
  </si>
  <si>
    <t xml:space="preserve">RT @Ivarpi: Låter ibland på vissa som att Coronaviruset är typ en terrorgrupp. ”Om vi ändrar något i vår livsföring har viruset vunnit!” 
Det är alltså okej att vara orolig och ändra vanor. Det är t o m rationellt. Det farliga är irrationell panik. Att vara kolugn är dock lika korkat.</t>
  </si>
  <si>
    <t xml:space="preserve">Sat Mar 14 13:27:00 +0000 2020</t>
  </si>
  <si>
    <t xml:space="preserve">http://twitter.com/mjau10303930/statuses/1238818915704279046</t>
  </si>
  <si>
    <t xml:space="preserve">1238818625768828928</t>
  </si>
  <si>
    <t xml:space="preserve">RT @Ivarpi: Från och med 11 mars testar Region Stockholm bara de som redan är på sjukhus med symptom eller i riskgrupp, vilket kommer att påverka antalet nya bekräftade fall i regionen. 
Viktigt att komma ihåg att siffran med antalet smittade som anges för Sverige inte stämmer längre.</t>
  </si>
  <si>
    <t xml:space="preserve">Sat Mar 14 13:25:51 +0000 2020</t>
  </si>
  <si>
    <t xml:space="preserve">http://twitter.com/mjau10303930/statuses/1238818625768828928</t>
  </si>
  <si>
    <t xml:space="preserve">1238818517463511040</t>
  </si>
  <si>
    <t xml:space="preserve">RT @Ivarpi: Vad är en pandemi jämfört med en CE-märkning? https://t.co/z67pYwj2aa</t>
  </si>
  <si>
    <t xml:space="preserve">Sat Mar 14 13:25:25 +0000 2020</t>
  </si>
  <si>
    <t xml:space="preserve">http://twitter.com/mjau10303930/statuses/1238818517463511040</t>
  </si>
  <si>
    <t xml:space="preserve">{"hashtags":[],"symbols":[],"user_mentions":[{"screen_name":"Ivarpi","name":"Ivar Arpi","id":34504853,"id_str":"34504853","indices":[3,10]}],"urls":[{"url":"https://t.co/z67pYwj2aa","expanded_url":"https://www.svt.se/nyheter/inrikes/msb-lat-polis-och-ambulans-anvanda-stoppade-skyddsmask-90","display_url":"svt.se/nyheter/inrike…","indices":[58,81]}]}</t>
  </si>
  <si>
    <t xml:space="preserve">1238818487298142209</t>
  </si>
  <si>
    <t xml:space="preserve">RT @Ivarpi: Anders Tegnell, statsepidemiolog på Folkhälsomyndigheten, har konsekvent underskattat coronaviruset. Andra experter rekommenderar fler och kraftigare åtgärder. Saktmodighet kan straffa sig.
https://t.co/EFpKMuoFgU via @SvDledare</t>
  </si>
  <si>
    <t xml:space="preserve">Sat Mar 14 13:25:18 +0000 2020</t>
  </si>
  <si>
    <t xml:space="preserve">http://twitter.com/mjau10303930/statuses/1238818487298142209</t>
  </si>
  <si>
    <t xml:space="preserve">1238818397577674752</t>
  </si>
  <si>
    <t xml:space="preserve">RT @Ivarpi: Döden drabbar inte mig, jag är ju huvudpersonen i mitt liv. Varför är så många av oss orealistiska optimister som tror att just vi inte kommer drabbas av hemska saker?
 https://t.co/DSQ8mHaF9Z via @SvDledare</t>
  </si>
  <si>
    <t xml:space="preserve">Sat Mar 14 13:24:56 +0000 2020</t>
  </si>
  <si>
    <t xml:space="preserve">http://twitter.com/mjau10303930/statuses/1238818397577674752</t>
  </si>
  <si>
    <t xml:space="preserve">1238818357048205312</t>
  </si>
  <si>
    <t xml:space="preserve">RT @slinnarsson: Ok that lasted only two days and now they gave up and will test only hospitalized cases. Means the case counts will be useless from now on. https://t.co/9Q7mGPWBa5</t>
  </si>
  <si>
    <t xml:space="preserve">Sat Mar 14 13:24:47 +0000 2020</t>
  </si>
  <si>
    <t xml:space="preserve">http://twitter.com/mjau10303930/statuses/1238818357048205312</t>
  </si>
  <si>
    <t xml:space="preserve">{"hashtags":[],"symbols":[],"user_mentions":[{"screen_name":"slinnarsson","name":"Sten Linnarsson","id":52051193,"id_str":"52051193","indices":[3,15]}],"urls":[]}</t>
  </si>
  <si>
    <t xml:space="preserve">1238818073714610176</t>
  </si>
  <si>
    <t xml:space="preserve">RT @FilosofenNils: Så nu har jag använt lunchen till att skriva min argaste krönika hittills. Den handlar om hur det är ens förbannade moraliska plikt att jobba hemifrån om man kan. För jämlikhetens skull. Nu tillbaks till att vara tjänsteperson. Många rapporter att skriva.</t>
  </si>
  <si>
    <t xml:space="preserve">Sat Mar 14 13:23:39 +0000 2020</t>
  </si>
  <si>
    <t xml:space="preserve">http://twitter.com/mjau10303930/statuses/1238818073714610176</t>
  </si>
  <si>
    <t xml:space="preserve">{"hashtags":[],"symbols":[],"user_mentions":[{"screen_name":"FilosofenNils","name":"Nils Karlsson","id":467291739,"id_str":"467291739","indices":[3,17]}],"urls":[]}</t>
  </si>
  <si>
    <t xml:space="preserve">1238818011462713344</t>
  </si>
  <si>
    <t xml:space="preserve">RT @PeterKolchinsky: I’m a virologist &amp;amp; I learned from this analysis. Our team is transitioning to working from home for foreseeable future. Least we can do- lucky our jobs permit it. Thank you doctors/nurses for showing up.  “Coronavirus: Why You Must Act Now” by @tomaspueyo
https://t.co/slaYCX5YAO</t>
  </si>
  <si>
    <t xml:space="preserve">Sat Mar 14 13:23:24 +0000 2020</t>
  </si>
  <si>
    <t xml:space="preserve">http://twitter.com/mjau10303930/statuses/1238818011462713344</t>
  </si>
  <si>
    <t xml:space="preserve">{"hashtags":[],"symbols":[],"user_mentions":[{"screen_name":"PeterKolchinsky","name":"Peter Kolchinsky","id":1130959251671834600,"id_str":"1130959251671834624","indices":[3,19]}],"urls":[]}</t>
  </si>
  <si>
    <t xml:space="preserve">1238817951781982212</t>
  </si>
  <si>
    <t xml:space="preserve">RT @MagnusRanstorp: Vänder mig starkt mot argument som förs fram som huvudskäl varför skolor inte stängs. Det går att lösa barnomsorg för de som jobbar i samhällsviktiga jobb. Danmark gör det. Ställ det mot att nu blir det istället kaos i beslutsfattning varför vissa skolor är öppna &amp;amp; andra stängda.</t>
  </si>
  <si>
    <t xml:space="preserve">Sat Mar 14 13:23:10 +0000 2020</t>
  </si>
  <si>
    <t xml:space="preserve">http://twitter.com/mjau10303930/statuses/1238817951781982212</t>
  </si>
  <si>
    <t xml:space="preserve">1238817737666957312</t>
  </si>
  <si>
    <t xml:space="preserve">RT @Ivarpi: Akutläkare: Ingen vet hur vi ska hantera misstänkt smittade - https://t.co/4U52vGzj7M https://t.co/bHHbTQtYZg</t>
  </si>
  <si>
    <t xml:space="preserve">Sat Mar 14 13:22:19 +0000 2020</t>
  </si>
  <si>
    <t xml:space="preserve">http://twitter.com/mjau10303930/statuses/1238817737666957312</t>
  </si>
  <si>
    <t xml:space="preserve">{"hashtags":[],"symbols":[],"user_mentions":[{"screen_name":"Ivarpi","name":"Ivar Arpi","id":34504853,"id_str":"34504853","indices":[3,10]}],"urls":[{"url":"https://t.co/4U52vGzj7M","expanded_url":"http://DN.SE","display_url":"DN.SE","indices":[74,97]},{"url":"https://t.co/bHHbTQtYZg","expanded_url":"https://www.dn.se/nyheter/sverige/akutlakare-larmar-ingen-vet-hur-vi-ska-hantera-misstankt-smittade/","display_url":"dn.se/nyheter/sverig…","indices":[98,121]}]}</t>
  </si>
  <si>
    <t xml:space="preserve">1238817401053077506</t>
  </si>
  <si>
    <t xml:space="preserve">RT @Ivarpi: I går: Barn har slutat att vara utomhus. De sitter bara inne och spelar bara dataspel och surfar på sina telefoner.
I dag: Det är omöjligt att få barn att stanna hemma. Omöjligt I tell you.</t>
  </si>
  <si>
    <t xml:space="preserve">Sat Mar 14 13:20:59 +0000 2020</t>
  </si>
  <si>
    <t xml:space="preserve">http://twitter.com/mjau10303930/statuses/1238817401053077506</t>
  </si>
  <si>
    <t xml:space="preserve">1238817218529505281</t>
  </si>
  <si>
    <t xml:space="preserve">RT @Ivarpi: 33 smittade i Halland nu. Det räckte för att regionen skulle bli överväldigad. https://t.co/L6NEDwjkQv</t>
  </si>
  <si>
    <t xml:space="preserve">Sat Mar 14 13:20:15 +0000 2020</t>
  </si>
  <si>
    <t xml:space="preserve">http://twitter.com/mjau10303930/statuses/1238817218529505281</t>
  </si>
  <si>
    <t xml:space="preserve">{"hashtags":[],"symbols":[],"user_mentions":[{"screen_name":"Ivarpi","name":"Ivar Arpi","id":34504853,"id_str":"34504853","indices":[3,10]}],"urls":[{"url":"https://t.co/L6NEDwjkQv","expanded_url":"https://www.hallandsposten.se/nyheter/halland/nytt-l%C3%A4ge-enbart-sv%C3%A5rt-sjuka-ska-coronatestas-1.25357349","display_url":"hallandsposten.se/nyheter/hallan…","indices":[91,114]}]}</t>
  </si>
  <si>
    <t xml:space="preserve">1238816879692709888</t>
  </si>
  <si>
    <t xml:space="preserve">RT @Ivarpi: Noterar att regeringen gick emot Anders Tegnell nu, när de säger att alla som kan bör jobba hemifrån. Inget yrande om ojämlikhet.</t>
  </si>
  <si>
    <t xml:space="preserve">Sat Mar 14 13:18:54 +0000 2020</t>
  </si>
  <si>
    <t xml:space="preserve">http://twitter.com/mjau10303930/statuses/1238816879692709888</t>
  </si>
  <si>
    <t xml:space="preserve">1238816683407675393</t>
  </si>
  <si>
    <t xml:space="preserve">RT @sofius: @hanifbali @sydsvenskan För den som vill läsa min senaste artikel om #coronaviruset. Har hävdat i en dryg månad att det är att ta på allvar. https://t.co/UtwqvuVqHl</t>
  </si>
  <si>
    <t xml:space="preserve">Sat Mar 14 13:18:08 +0000 2020</t>
  </si>
  <si>
    <t xml:space="preserve">http://twitter.com/mjau10303930/statuses/1238816683407675393</t>
  </si>
  <si>
    <t xml:space="preserve">{"hashtags":[{"text":"coronaviruset","indices":[81,95]}],"symbols":[],"user_mentions":[{"screen_name":"sofius","name":"Sofia Nerbrand","id":19279807,"id_str":"19279807","indices":[3,10]},{"screen_name":"hanifbali","name":"Hanif Bali","id":104778698,"id_str":"104778698","indices":[12,22]},{"screen_name":"sydsvenskan","name":"Sydsvenskan","id":15945285,"id_str":"15945285","indices":[23,35]}],"urls":[]}</t>
  </si>
  <si>
    <t xml:space="preserve">1238814887259836417</t>
  </si>
  <si>
    <t xml:space="preserve">RT @hanifbali: De som påstår att Sverige borde ta coronahotet långt mer allvarligt anklagas för att sprida rädsla.
Men jag blir mer rädd av människor som uppenbart inte kan matematik och uppvisat historisk kronisk naivitet springer runt och säger ”its just a flu, bro” och ”wir shaffen das”.</t>
  </si>
  <si>
    <t xml:space="preserve">Sat Mar 14 13:10:59 +0000 2020</t>
  </si>
  <si>
    <t xml:space="preserve">http://twitter.com/mjau10303930/statuses/1238814887259836417</t>
  </si>
  <si>
    <t xml:space="preserve">1238814844406697985</t>
  </si>
  <si>
    <t xml:space="preserve">RT @hanifbali: Tråd om sjukvårdssituationen i Italien, skrämmande läsning. https://t.co/PuLkOuHPzP</t>
  </si>
  <si>
    <t xml:space="preserve">Sat Mar 14 13:10:49 +0000 2020</t>
  </si>
  <si>
    <t xml:space="preserve">http://twitter.com/mjau10303930/statuses/1238814844406697985</t>
  </si>
  <si>
    <t xml:space="preserve">1238814625099022338</t>
  </si>
  <si>
    <t xml:space="preserve">RT @hanifbali: Läs @sofius ledare. 
Sverige får inte dröja med åtgärder - nu krävs politiskt ledarskap. 
Ju tidigare du agerar resolut desto mer slipper man ta drakoniska åtgärder senare.
https://t.co/sXHmm1l11P</t>
  </si>
  <si>
    <t xml:space="preserve">Sat Mar 14 13:09:57 +0000 2020</t>
  </si>
  <si>
    <t xml:space="preserve">http://twitter.com/mjau10303930/statuses/1238814625099022338</t>
  </si>
  <si>
    <t xml:space="preserve">{"hashtags":[],"symbols":[],"user_mentions":[{"screen_name":"hanifbali","name":"Hanif Bali","id":104778698,"id_str":"104778698","indices":[3,13]},{"screen_name":"sofius","name":"Sofia Nerbrand","id":19279807,"id_str":"19279807","indices":[19,26]}],"urls":[]}</t>
  </si>
  <si>
    <t xml:space="preserve">1238814547563216897</t>
  </si>
  <si>
    <t xml:space="preserve">RT @hanifbali: Kommer ta en ny blockpolicy, alla som skriver:
- ”Its just a flu, bro”-liknande inlägg blockas.
- Presenterar rimliga siffror men med huvudlösa slutsatser (ex ”ej farligt” pga dödligheten är bara 1-2%)
- Uppmanar till ”lugn” som motsats till att folk iakttar försiktighet.</t>
  </si>
  <si>
    <t xml:space="preserve">Sat Mar 14 13:09:38 +0000 2020</t>
  </si>
  <si>
    <t xml:space="preserve">http://twitter.com/mjau10303930/statuses/1238814547563216897</t>
  </si>
  <si>
    <t xml:space="preserve">1238814486041108486</t>
  </si>
  <si>
    <t xml:space="preserve">RT @hanifbali: Hemmagjord handsprit: 
Blanda ut 7 dl etanol, spolarvätska eller T-röd med 3dl vatten. Häll även i 2 centiliter glycerol (finns på apotek) för att förhindra uttorkning.</t>
  </si>
  <si>
    <t xml:space="preserve">Sat Mar 14 13:09:24 +0000 2020</t>
  </si>
  <si>
    <t xml:space="preserve">http://twitter.com/mjau10303930/statuses/1238814486041108486</t>
  </si>
  <si>
    <t xml:space="preserve">1238814469167501313</t>
  </si>
  <si>
    <r>
      <rPr>
        <sz val="8"/>
        <rFont val="Cambria"/>
        <family val="0"/>
        <charset val="1"/>
      </rPr>
      <t xml:space="preserve">RT @hanifbali: ¯\_(</t>
    </r>
    <r>
      <rPr>
        <sz val="8"/>
        <rFont val="Noto Sans CJK SC"/>
        <family val="2"/>
      </rPr>
      <t xml:space="preserve">ツ</t>
    </r>
    <r>
      <rPr>
        <sz val="8"/>
        <rFont val="Cambria"/>
        <family val="0"/>
        <charset val="1"/>
      </rPr>
      <t xml:space="preserve">)_/¯ https://t.co/AN68O0P0S7</t>
    </r>
  </si>
  <si>
    <t xml:space="preserve">Sat Mar 14 13:09:20 +0000 2020</t>
  </si>
  <si>
    <t xml:space="preserve">http://twitter.com/mjau10303930/statuses/1238814469167501313</t>
  </si>
  <si>
    <t xml:space="preserve">{"hashtags":[],"symbols":[],"user_mentions":[{"screen_name":"hanifbali","name":"Hanif Bali","id":104778698,"id_str":"104778698","indices":[3,13]}],"urls":[],"media":[{"id":1237472021027659800,"id_str":"1237472021027659776","indices":[25,48],"media_url":"http://pbs.twimg.com/media/ESxiPyjWoAAVJqj.jpg","media_url_https":"https://pbs.twimg.com/media/ESxiPyjWoAAVJqj.jpg","url":"https://t.co/AN68O0P0S7","display_url":"pic.twitter.com/AN68O0P0S7","expanded_url":"https://twitter.com/hanifbali/status/1237472025565945857/photo/1","type":"photo","sizes":{"small":{"w":680,"h":222,"resize":"fit"},"thumb":{"w":150,"h":150,"resize":"crop"},"large":{"w":1010,"h":330,"resize":"fit"},"medium":{"w":1010,"h":330,"resize":"fit"}},"source_status_id":1237472025565945900,"source_status_id_str":"1237472025565945857","source_user_id":104778698,"source_user_id_str":"104778698"}]}</t>
  </si>
  <si>
    <t xml:space="preserve">1238814421973114883</t>
  </si>
  <si>
    <t xml:space="preserve">RT @hanifbali: Sen finns ju moment där blind expertlydnad varit destruktivt.
Det är som de apatiska flyktingbarnen, där gemene lekman som tittade på data utanför landets gränser hade mer rätt än barnläkarna, psykiatriker, socialstyrelsen, utredare, journalister, politiker osv.</t>
  </si>
  <si>
    <t xml:space="preserve">Sat Mar 14 13:09:08 +0000 2020</t>
  </si>
  <si>
    <t xml:space="preserve">http://twitter.com/mjau10303930/statuses/1238814421973114883</t>
  </si>
  <si>
    <t xml:space="preserve">1238814371414974465</t>
  </si>
  <si>
    <t xml:space="preserve">RT @hanifbali: Jag bygger ju min kunskap på just duktiga och kunniga experters data och slutsatser.
Däremot kan man ju fråga sig om någon ska kalla sig expert om den lyckas ha mer fel än rätt jämfört med en lekman. https://t.co/ahabbpbcHy</t>
  </si>
  <si>
    <t xml:space="preserve">Sat Mar 14 13:08:56 +0000 2020</t>
  </si>
  <si>
    <t xml:space="preserve">http://twitter.com/mjau10303930/statuses/1238814371414974465</t>
  </si>
  <si>
    <t xml:space="preserve">1238814249213988870</t>
  </si>
  <si>
    <t xml:space="preserve">RT @sannarayman: KRÖNIKA. Du kanske inte är orolig för Covid-19, men allt handlar inte om dig. Att "platta till kurvan" är ett kollektivt projekt som kräver insatser inte bara från myndigheter, utan från varje enskild medborgare, skriver @paulinaneuding 
https://t.co/YWE9INLRGs</t>
  </si>
  <si>
    <t xml:space="preserve">Sat Mar 14 13:08:27 +0000 2020</t>
  </si>
  <si>
    <t xml:space="preserve">http://twitter.com/mjau10303930/statuses/1238814249213988870</t>
  </si>
  <si>
    <t xml:space="preserve">{"hashtags":[],"symbols":[],"user_mentions":[{"screen_name":"sannarayman","name":"Sanna Rayman","id":18722968,"id_str":"18722968","indices":[3,15]}],"urls":[]}</t>
  </si>
  <si>
    <t xml:space="preserve">1238814188656570369</t>
  </si>
  <si>
    <t xml:space="preserve">RT @sofius: Klarar vi verkligen en italiensk coronaspridning? Nej, åtgärder krävs *nu* av både det offentliga och befolkningen. Time is of the essence. https://t.co/lvWIJMY4GI via @Hallandsposten #coronaviruset #svpol @folkhalsomyndigheten @lenahallengren #covid-19</t>
  </si>
  <si>
    <t xml:space="preserve">Sat Mar 14 13:08:13 +0000 2020</t>
  </si>
  <si>
    <t xml:space="preserve">http://twitter.com/mjau10303930/statuses/1238814188656570369</t>
  </si>
  <si>
    <t xml:space="preserve">{"hashtags":[],"symbols":[],"user_mentions":[{"screen_name":"sofius","name":"Sofia Nerbrand","id":19279807,"id_str":"19279807","indices":[3,10]}],"urls":[]}</t>
  </si>
  <si>
    <t xml:space="preserve">1238814128401256448</t>
  </si>
  <si>
    <t xml:space="preserve">RT @hanifbali: Detsamma gäller tydligen direktflyg från smittohärdar med. https://t.co/UwyBberPhJ</t>
  </si>
  <si>
    <t xml:space="preserve">Sat Mar 14 13:07:58 +0000 2020</t>
  </si>
  <si>
    <t xml:space="preserve">http://twitter.com/mjau10303930/statuses/1238814128401256448</t>
  </si>
  <si>
    <t xml:space="preserve">1238813902747709442</t>
  </si>
  <si>
    <t xml:space="preserve">RT @Coffee_Trading: Från och med idag jobbar jag hemifrån, och min dotter leker hemifrån.
Vi lär båda två åka på #COVID19 en dag, och har båda två statistiskt mkt  låg risk att bli allvarligt sjuka. 
Men vi kan i alla fall göra vårt för att sakta ned smittspridning så vi kan minska risk för andra. https://t.co/nzXWtf4Uam</t>
  </si>
  <si>
    <t xml:space="preserve">Sat Mar 14 13:07:05 +0000 2020</t>
  </si>
  <si>
    <t xml:space="preserve">http://twitter.com/mjau10303930/statuses/1238813902747709442</t>
  </si>
  <si>
    <t xml:space="preserve">{"hashtags":[{"text":"COVID19","indices":[114,122]}],"symbols":[],"user_mentions":[{"screen_name":"Coffee_Trading","name":"Karl Wikland","id":1251860166,"id_str":"1251860166","indices":[3,18]}],"urls":[]}</t>
  </si>
  <si>
    <t xml:space="preserve">1238813828156141569</t>
  </si>
  <si>
    <t xml:space="preserve">RT @hanifbali: Lena Hallengren (S) påstår att regeringen inte ensamt kan införa mötesförbud utan måste vänta på begäran från FHM. Stämmer ej. https://t.co/9Btg0kYCUF</t>
  </si>
  <si>
    <t xml:space="preserve">Sat Mar 14 13:06:47 +0000 2020</t>
  </si>
  <si>
    <t xml:space="preserve">http://twitter.com/mjau10303930/statuses/1238813828156141569</t>
  </si>
  <si>
    <t xml:space="preserve">1238813691723776001</t>
  </si>
  <si>
    <t xml:space="preserve">RT @hanifbali: Matematiker har varit långt bättre på att förutspå epidemins effekter än medicinare, deras föreslagna metoder långt enklare att implementera med.
TL DR;
Minimera mellanmänsklig kontakt så mycket som möjligt.
https://t.co/I35IFveF9O https://t.co/9U065aWB9B</t>
  </si>
  <si>
    <t xml:space="preserve">Sat Mar 14 13:06:14 +0000 2020</t>
  </si>
  <si>
    <t xml:space="preserve">http://twitter.com/mjau10303930/statuses/1238813691723776001</t>
  </si>
  <si>
    <t xml:space="preserve">1238813197563580416</t>
  </si>
  <si>
    <t xml:space="preserve">RT @hanifbali: För varje 10 personer som inte smittas så frigörs en sjukhusplats. Att inte sitta instängd med andra människor i 8 timmar är klokt.
Kan du jobba hemifrån? Gör det.</t>
  </si>
  <si>
    <t xml:space="preserve">Sat Mar 14 13:04:16 +0000 2020</t>
  </si>
  <si>
    <t xml:space="preserve">http://twitter.com/mjau10303930/statuses/1238813197563580416</t>
  </si>
  <si>
    <t xml:space="preserve">1238813100343808000</t>
  </si>
  <si>
    <t xml:space="preserve">RT @hanifbali: Det går lätt att organisera barnpassning för vård- och sjukvårdspersonal. 
Det är en minoritet av alla elever som är såpass små och utan äldre syskon att de ej klarar sig hemma framför Fortnite när föräldrarna själva på jobbet. https://t.co/mjYejg1OB9</t>
  </si>
  <si>
    <t xml:space="preserve">Sat Mar 14 13:03:53 +0000 2020</t>
  </si>
  <si>
    <t xml:space="preserve">http://twitter.com/mjau10303930/statuses/1238813100343808000</t>
  </si>
  <si>
    <t xml:space="preserve">1238812834546552837</t>
  </si>
  <si>
    <t xml:space="preserve">RT @hanifbali: Byråkrater kommer döda oss. https://t.co/r7BfFRM1V1</t>
  </si>
  <si>
    <t xml:space="preserve">Sat Mar 14 13:02:50 +0000 2020</t>
  </si>
  <si>
    <t xml:space="preserve">http://twitter.com/mjau10303930/statuses/1238812834546552837</t>
  </si>
  <si>
    <t xml:space="preserve">{"hashtags":[],"symbols":[],"user_mentions":[{"screen_name":"hanifbali","name":"Hanif Bali","id":104778698,"id_str":"104778698","indices":[3,13]}],"urls":[],"media":[{"id":1238090863261233200,"id_str":"1238090863261233152","indices":[43,66],"media_url":"http://pbs.twimg.com/media/ES6VFJhXsAABu8a.jpg","media_url_https":"https://pbs.twimg.com/media/ES6VFJhXsAABu8a.jpg","url":"https://t.co/r7BfFRM1V1","display_url":"pic.twitter.com/r7BfFRM1V1","expanded_url":"https://twitter.com/hanifbali/status/1238090868390858752/photo/1","type":"photo","sizes":{"medium":{"w":590,"h":766,"resize":"fit"},"thumb":{"w":150,"h":150,"resize":"crop"},"small":{"w":524,"h":680,"resize":"fit"},"large":{"w":590,"h":766,"resize":"fit"}},"source_status_id":1238090868390858800,"source_status_id_str":"1238090868390858752","source_user_id":104778698,"source_user_id_str":"104778698"}]}</t>
  </si>
  <si>
    <t xml:space="preserve">1238812818008412161</t>
  </si>
  <si>
    <t xml:space="preserve">RT @hanifbali: Helt i enlighet med FHM:s riktlinjer så poängterar rektorn skolplikten framför smittskyddet.
Detta är galenskap. https://t.co/cnfg6alruA</t>
  </si>
  <si>
    <t xml:space="preserve">Sat Mar 14 13:02:46 +0000 2020</t>
  </si>
  <si>
    <t xml:space="preserve">http://twitter.com/mjau10303930/statuses/1238812818008412161</t>
  </si>
  <si>
    <t xml:space="preserve">1238812521940877318</t>
  </si>
  <si>
    <t xml:space="preserve">RT @hanifbali: De som påstår att det finns nackdelar med att ”ta i för mycket” menar alltså ekonomiska nackdelar.
Men företag vet att deras viktigaste tillgångar är deras personal - därför är de långt mer restriktiva än myndigheter.
Så borde politiker även resonera om sina medborgare.</t>
  </si>
  <si>
    <t xml:space="preserve">Sat Mar 14 13:01:35 +0000 2020</t>
  </si>
  <si>
    <t xml:space="preserve">http://twitter.com/mjau10303930/statuses/1238812521940877318</t>
  </si>
  <si>
    <t xml:space="preserve">1238812225260924932</t>
  </si>
  <si>
    <t xml:space="preserve">RT @hanifbali: Varför Sydkorea klarar av att få ner smittan. ”Social distansiering” kallas metoden. Skapar förutsättningar och kapacitet för smittspårning och sjukvård.
I Sverige ska idioter ut på AW och nattklubb ikväll. Suicidala pensionärer tar sina barnbarn på bio. https://t.co/ad0mhdF5DF</t>
  </si>
  <si>
    <t xml:space="preserve">Sat Mar 14 13:00:25 +0000 2020</t>
  </si>
  <si>
    <t xml:space="preserve">http://twitter.com/mjau10303930/statuses/1238812225260924932</t>
  </si>
  <si>
    <t xml:space="preserve">1238812167627046917</t>
  </si>
  <si>
    <t xml:space="preserve">RT @hanifbali: 66-33% av alla smittade smittas av någon som ännu inte visar symptom.
Ändå är den svenska policyn att man endast ska isolera sig vid symptom.
https://t.co/BCVd5rnpB0</t>
  </si>
  <si>
    <t xml:space="preserve">Sat Mar 14 13:00:11 +0000 2020</t>
  </si>
  <si>
    <t xml:space="preserve">http://twitter.com/mjau10303930/statuses/1238812167627046917</t>
  </si>
  <si>
    <t xml:space="preserve">1238811750675382272</t>
  </si>
  <si>
    <t xml:space="preserve">RT @hanifbali: Jag har uppmanat folk att sluta gå på gymmet, bett folk lyssna på Löfven och nu ger Wolodarski rätt. Hoppas ni förstår allvaret nu.</t>
  </si>
  <si>
    <t xml:space="preserve">Sat Mar 14 12:58:32 +0000 2020</t>
  </si>
  <si>
    <t xml:space="preserve">http://twitter.com/mjau10303930/statuses/1238811750675382272</t>
  </si>
  <si>
    <t xml:space="preserve">1238811720807784448</t>
  </si>
  <si>
    <t xml:space="preserve">RT @hanifbali: Läs. @pwolodarski har helt rätt.
https://t.co/fQwsC8XFlK</t>
  </si>
  <si>
    <t xml:space="preserve">Sat Mar 14 12:58:24 +0000 2020</t>
  </si>
  <si>
    <t xml:space="preserve">http://twitter.com/mjau10303930/statuses/1238811720807784448</t>
  </si>
  <si>
    <t xml:space="preserve">{"hashtags":[],"symbols":[],"user_mentions":[{"screen_name":"hanifbali","name":"Hanif Bali","id":104778698,"id_str":"104778698","indices":[3,13]},{"screen_name":"pwolodarski","name":"Peter Wolodarski","id":188282409,"id_str":"188282409","indices":[20,32]}],"urls":[{"url":"https://t.co/fQwsC8XFlK","expanded_url":"https://www.dn.se/ledare/peter-wolodarski-stang-ned-sverige-for-att-skydda-sverige/","display_url":"dn.se/ledare/peter-w…","indices":[48,71]}]}</t>
  </si>
  <si>
    <t xml:space="preserve">1238811684187394049</t>
  </si>
  <si>
    <t xml:space="preserve">RT @hanifbali: Idiot, det handlar inte om dig. Det handlar om att minska belastningen på samhället. För var 10:e som inte smittas frigörs en sjukvårdsplats. 
Stockholm har 95 st intensivvårdplatser som redan ransoneras. https://t.co/rzyBpAEaGZ</t>
  </si>
  <si>
    <t xml:space="preserve">Sat Mar 14 12:58:16 +0000 2020</t>
  </si>
  <si>
    <t xml:space="preserve">http://twitter.com/mjau10303930/statuses/1238811684187394049</t>
  </si>
  <si>
    <t xml:space="preserve">1238811612921892864</t>
  </si>
  <si>
    <t xml:space="preserve">RT @hanifbali: Det finns inget bevis att man får flockimmunitet mot Coronaviruset. 
Strategin är en fuckin’ hail mary utav guds nåde. Vaccin är det etiska sättet att få flockimmunitet.
Riskerar utplåna substantiella delar av pensionärskollektivet, men de kanske gjort en sådan cynisk kalkyl. https://t.co/6rZm8qrBda</t>
  </si>
  <si>
    <t xml:space="preserve">Sat Mar 14 12:57:59 +0000 2020</t>
  </si>
  <si>
    <t xml:space="preserve">http://twitter.com/mjau10303930/statuses/1238811612921892864</t>
  </si>
  <si>
    <t xml:space="preserve">1238811584362958851</t>
  </si>
  <si>
    <t xml:space="preserve">RT @hanifbali: Sluta sprida myten att det är sjukvården som är lösningen på smittospridningen. Det är att isolera sig. Räkna antalet människor du träffat igår, sänk den varje idag.
Att du ifrågasätter karantän pga du inte får fira ett dött objekts jubilieum är svagt. https://t.co/AXuOeJ7x0m</t>
  </si>
  <si>
    <t xml:space="preserve">Sat Mar 14 12:57:52 +0000 2020</t>
  </si>
  <si>
    <t xml:space="preserve">http://twitter.com/mjau10303930/statuses/1238811584362958851</t>
  </si>
  <si>
    <t xml:space="preserve">1238811550854590468</t>
  </si>
  <si>
    <t xml:space="preserve">RT @hanifbali: Såg detta skulle hållas i Solnahallen. Det är en hall som ägs av kommunen. 
Vi agerade, evenemanget är nu inställt. De ska livestreama istället. 
Kan ha räddat livet på massa idiotier. Oklart hur jag känner inför det.
https://t.co/t9THDP4Ype</t>
  </si>
  <si>
    <t xml:space="preserve">Sat Mar 14 12:57:44 +0000 2020</t>
  </si>
  <si>
    <t xml:space="preserve">http://twitter.com/mjau10303930/statuses/1238811550854590468</t>
  </si>
  <si>
    <t xml:space="preserve">1238811529887322112</t>
  </si>
  <si>
    <t xml:space="preserve">RT @hanifbali: Vi bör agera nu. Be folk isolera sig. Sveriges ökningstakt är brutal. 
Inget indikerar att den minskar. Vi kommer inte lyckas ”platta kurvan” med denna strategi. Isolering och karantän behövs. https://t.co/nSelUQKpKb</t>
  </si>
  <si>
    <t xml:space="preserve">Sat Mar 14 12:57:39 +0000 2020</t>
  </si>
  <si>
    <t xml:space="preserve">http://twitter.com/mjau10303930/statuses/1238811529887322112</t>
  </si>
  <si>
    <t xml:space="preserve">Filter</t>
  </si>
  <si>
    <t xml:space="preserve">@'s</t>
  </si>
  <si>
    <t xml:space="preserve">% RT</t>
  </si>
  <si>
    <t xml:space="preserve">Twitter Activity</t>
  </si>
  <si>
    <t xml:space="preserve">Sheet Calculation </t>
  </si>
  <si>
    <t xml:space="preserve">Off</t>
  </si>
  <si>
    <t xml:space="preserve">Date Bin</t>
  </si>
  <si>
    <t xml:space="preserve">Number of links</t>
  </si>
  <si>
    <t xml:space="preserve">Number of RTs</t>
  </si>
  <si>
    <t xml:space="preserve">&lt;-estimate based on occurrence of RT</t>
  </si>
  <si>
    <t xml:space="preserve">Number of Tweets</t>
  </si>
  <si>
    <t xml:space="preserve">Unique tweets</t>
  </si>
  <si>
    <t xml:space="preserve">&lt;-used to monitor quality of archive</t>
  </si>
  <si>
    <t xml:space="preserve">First Tweet in Archive</t>
  </si>
  <si>
    <t xml:space="preserve">GMT</t>
  </si>
  <si>
    <t xml:space="preserve">Last Tweet in Archive</t>
  </si>
  <si>
    <t xml:space="preserve">In Reply Ids</t>
  </si>
  <si>
    <t xml:space="preserve">In Reply @s</t>
  </si>
  <si>
    <t xml:space="preserve">Tweet rate (tw/min)</t>
  </si>
  <si>
    <t xml:space="preserve">Tweets/min (from last archive 10mins)</t>
  </si>
  <si>
    <t xml:space="preserve">Public web views</t>
  </si>
  <si>
    <t xml:space="preserve">&lt;- conversation explorer</t>
  </si>
  <si>
    <t xml:space="preserve">&lt;- searchable archive</t>
  </si>
  <si>
    <t xml:space="preserve">Note</t>
  </si>
  <si>
    <t xml:space="preserve">Grey = calculated fields</t>
  </si>
  <si>
    <t xml:space="preserve">Blue = Require File &gt; Published to the web</t>
  </si>
  <si>
    <t xml:space="preserve">Twitter activity - last 3 days</t>
  </si>
  <si>
    <t xml:space="preserve">Tweets</t>
  </si>
  <si>
    <t xml:space="preserve">Replies</t>
  </si>
  <si>
    <t xml:space="preserve">Archive Contains</t>
  </si>
  <si>
    <t xml:space="preserve">Archive Started</t>
  </si>
  <si>
    <t xml:space="preserve">Last tweet</t>
  </si>
  <si>
    <t xml:space="preserve">date</t>
  </si>
  <si>
    <t xml:space="preserve">Tweets with the most RTs from last 1-2 days</t>
  </si>
  <si>
    <t xml:space="preserve">RTs</t>
  </si>
  <si>
    <t xml:space="preserve">Web views</t>
  </si>
</sst>
</file>

<file path=xl/styles.xml><?xml version="1.0" encoding="utf-8"?>
<styleSheet xmlns="http://schemas.openxmlformats.org/spreadsheetml/2006/main">
  <numFmts count="10">
    <numFmt numFmtId="164" formatCode="General"/>
    <numFmt numFmtId="165" formatCode="@"/>
    <numFmt numFmtId="166" formatCode="DD/MM/YYYY\ HH:MM:SS"/>
    <numFmt numFmtId="167" formatCode="General"/>
    <numFmt numFmtId="168" formatCode="0%"/>
    <numFmt numFmtId="169" formatCode="#,##0.00"/>
    <numFmt numFmtId="170" formatCode="M/D/YYYY\ H:MM:SS"/>
    <numFmt numFmtId="171" formatCode="D\/M\/YY"/>
    <numFmt numFmtId="172" formatCode="DD/MM/YYYY"/>
    <numFmt numFmtId="173" formatCode="HH:MM:SS"/>
  </numFmts>
  <fonts count="28">
    <font>
      <sz val="10"/>
      <color rgb="FF000000"/>
      <name val="Arial"/>
      <family val="0"/>
      <charset val="1"/>
    </font>
    <font>
      <sz val="10"/>
      <name val="Arial"/>
      <family val="0"/>
    </font>
    <font>
      <sz val="10"/>
      <name val="Arial"/>
      <family val="0"/>
    </font>
    <font>
      <sz val="10"/>
      <name val="Arial"/>
      <family val="0"/>
    </font>
    <font>
      <sz val="8"/>
      <name val="Cambria"/>
      <family val="0"/>
      <charset val="1"/>
    </font>
    <font>
      <u val="single"/>
      <sz val="8"/>
      <color rgb="FF0000FF"/>
      <name val="Cambria"/>
      <family val="0"/>
      <charset val="1"/>
    </font>
    <font>
      <sz val="8"/>
      <name val="Arial"/>
      <family val="0"/>
      <charset val="1"/>
    </font>
    <font>
      <sz val="8"/>
      <name val="Noto Sans CJK SC"/>
      <family val="2"/>
    </font>
    <font>
      <sz val="11"/>
      <name val="Cambria"/>
      <family val="0"/>
      <charset val="1"/>
    </font>
    <font>
      <sz val="11"/>
      <name val="Roboto"/>
      <family val="0"/>
      <charset val="1"/>
    </font>
    <font>
      <b val="true"/>
      <sz val="10"/>
      <color rgb="FFFFFFFF"/>
      <name val="Roboto"/>
      <family val="0"/>
      <charset val="1"/>
    </font>
    <font>
      <b val="true"/>
      <sz val="10"/>
      <color rgb="FF000000"/>
      <name val="Roboto"/>
      <family val="0"/>
      <charset val="1"/>
    </font>
    <font>
      <b val="true"/>
      <sz val="11"/>
      <name val="Roboto"/>
      <family val="0"/>
      <charset val="1"/>
    </font>
    <font>
      <sz val="11"/>
      <color rgb="FFFFFFFF"/>
      <name val="Roboto"/>
      <family val="0"/>
      <charset val="1"/>
    </font>
    <font>
      <sz val="9"/>
      <name val="Roboto"/>
      <family val="0"/>
      <charset val="1"/>
    </font>
    <font>
      <sz val="10"/>
      <color rgb="FF3D85C6"/>
      <name val="Roboto"/>
      <family val="0"/>
      <charset val="1"/>
    </font>
    <font>
      <b val="true"/>
      <sz val="10"/>
      <name val="Roboto"/>
      <family val="0"/>
      <charset val="1"/>
    </font>
    <font>
      <b val="true"/>
      <u val="single"/>
      <sz val="10"/>
      <color rgb="FFFFFFFF"/>
      <name val="Roboto"/>
      <family val="0"/>
      <charset val="1"/>
    </font>
    <font>
      <b val="true"/>
      <sz val="24"/>
      <name val="Cambria"/>
      <family val="0"/>
      <charset val="1"/>
    </font>
    <font>
      <sz val="10"/>
      <name val="Cambria"/>
      <family val="0"/>
      <charset val="1"/>
    </font>
    <font>
      <b val="true"/>
      <sz val="10"/>
      <name val="Cambria"/>
      <family val="0"/>
      <charset val="1"/>
    </font>
    <font>
      <sz val="9"/>
      <name val="Trebuchet MS"/>
      <family val="0"/>
      <charset val="1"/>
    </font>
    <font>
      <sz val="14"/>
      <name val="Trebuchet MS"/>
      <family val="0"/>
      <charset val="1"/>
    </font>
    <font>
      <sz val="12"/>
      <name val="Trebuchet MS"/>
      <family val="0"/>
      <charset val="1"/>
    </font>
    <font>
      <b val="true"/>
      <sz val="9"/>
      <name val="Arial"/>
      <family val="0"/>
      <charset val="1"/>
    </font>
    <font>
      <sz val="12"/>
      <name val="Cambria"/>
      <family val="0"/>
      <charset val="1"/>
    </font>
    <font>
      <b val="true"/>
      <sz val="11"/>
      <name val="Arial"/>
      <family val="0"/>
      <charset val="1"/>
    </font>
    <font>
      <sz val="10"/>
      <name val="Roboto"/>
      <family val="0"/>
      <charset val="1"/>
    </font>
  </fonts>
  <fills count="7">
    <fill>
      <patternFill patternType="none"/>
    </fill>
    <fill>
      <patternFill patternType="gray125"/>
    </fill>
    <fill>
      <patternFill patternType="solid">
        <fgColor rgb="FFD9D9D9"/>
        <bgColor rgb="FFEFEFEF"/>
      </patternFill>
    </fill>
    <fill>
      <patternFill patternType="solid">
        <fgColor rgb="FF2196F3"/>
        <bgColor rgb="FF3D85C6"/>
      </patternFill>
    </fill>
    <fill>
      <patternFill patternType="solid">
        <fgColor rgb="FFF3F3F3"/>
        <bgColor rgb="FFEFEFEF"/>
      </patternFill>
    </fill>
    <fill>
      <patternFill patternType="solid">
        <fgColor rgb="FFFFFFFF"/>
        <bgColor rgb="FFF3F3F3"/>
      </patternFill>
    </fill>
    <fill>
      <patternFill patternType="solid">
        <fgColor rgb="FFEFEFEF"/>
        <bgColor rgb="FFF3F3F3"/>
      </patternFill>
    </fill>
  </fills>
  <borders count="2">
    <border diagonalUp="false" diagonalDown="false">
      <left/>
      <right/>
      <top/>
      <bottom/>
      <diagonal/>
    </border>
    <border diagonalUp="false" diagonalDown="false">
      <left/>
      <right style="thin">
        <color rgb="FFD9D9D9"/>
      </right>
      <top/>
      <bottom style="thin">
        <color rgb="FFD9D9D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tru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true" indent="0" shrinkToFit="false"/>
      <protection locked="true" hidden="false"/>
    </xf>
    <xf numFmtId="165" fontId="4" fillId="2" borderId="0" xfId="0" applyFont="true" applyBorder="false" applyAlignment="tru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true" applyProtection="false">
      <alignment horizontal="general" vertical="bottom" textRotation="0" wrapText="true" indent="0" shrinkToFit="false"/>
      <protection locked="true" hidden="false"/>
    </xf>
    <xf numFmtId="166" fontId="8"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center" vertical="bottom" textRotation="0" wrapText="false" indent="0" shrinkToFit="false"/>
      <protection locked="true" hidden="false"/>
    </xf>
    <xf numFmtId="167" fontId="11" fillId="4" borderId="0" xfId="0" applyFont="true" applyBorder="false" applyAlignment="true" applyProtection="false">
      <alignment horizontal="left" vertical="center" textRotation="0" wrapText="false" indent="0" shrinkToFit="false"/>
      <protection locked="true" hidden="false"/>
    </xf>
    <xf numFmtId="167" fontId="11" fillId="4" borderId="0" xfId="0" applyFont="true" applyBorder="false" applyAlignment="true" applyProtection="false">
      <alignment horizontal="center" vertical="center" textRotation="0" wrapText="false" indent="0" shrinkToFit="false"/>
      <protection locked="true" hidden="false"/>
    </xf>
    <xf numFmtId="164" fontId="11" fillId="4" borderId="0" xfId="0" applyFont="true" applyBorder="false" applyAlignment="true" applyProtection="false">
      <alignment horizontal="general" vertical="center" textRotation="0" wrapText="false" indent="0" shrinkToFit="false"/>
      <protection locked="true" hidden="false"/>
    </xf>
    <xf numFmtId="168" fontId="11" fillId="4"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7" fontId="13" fillId="3" borderId="0" xfId="0" applyFont="true" applyBorder="false" applyAlignment="true" applyProtection="false">
      <alignment horizontal="center"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center" vertical="center" textRotation="0" wrapText="false" indent="0" shrinkToFit="false"/>
      <protection locked="true" hidden="false"/>
    </xf>
    <xf numFmtId="167" fontId="9" fillId="4" borderId="0" xfId="0" applyFont="true" applyBorder="false" applyAlignment="true" applyProtection="false">
      <alignment horizontal="center" vertical="center" textRotation="0" wrapText="false" indent="0" shrinkToFit="false"/>
      <protection locked="true" hidden="false"/>
    </xf>
    <xf numFmtId="168" fontId="9" fillId="4" borderId="0" xfId="0" applyFont="true" applyBorder="false" applyAlignment="true" applyProtection="false">
      <alignment horizontal="center" vertical="center" textRotation="0" wrapText="false" indent="0" shrinkToFit="false"/>
      <protection locked="true" hidden="false"/>
    </xf>
    <xf numFmtId="167" fontId="15" fillId="4"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7" fontId="9" fillId="4" borderId="0" xfId="0" applyFont="true" applyBorder="false" applyAlignment="false" applyProtection="false">
      <alignment horizontal="general" vertical="bottom" textRotation="0" wrapText="false" indent="0" shrinkToFit="false"/>
      <protection locked="true" hidden="false"/>
    </xf>
    <xf numFmtId="164" fontId="9" fillId="4" borderId="0" xfId="0" applyFont="true" applyBorder="false" applyAlignment="true" applyProtection="false">
      <alignment horizontal="left" vertical="center" textRotation="0" wrapText="false" indent="0" shrinkToFit="false"/>
      <protection locked="true" hidden="false"/>
    </xf>
    <xf numFmtId="164" fontId="9" fillId="4"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6" fontId="9" fillId="4"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9" fontId="9" fillId="0" borderId="0" xfId="0" applyFont="true" applyBorder="false" applyAlignment="true" applyProtection="false">
      <alignment horizontal="right" vertical="bottom" textRotation="0" wrapText="false" indent="0" shrinkToFit="false"/>
      <protection locked="true" hidden="false"/>
    </xf>
    <xf numFmtId="164" fontId="16" fillId="5"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9" fillId="5" borderId="0" xfId="0" applyFont="true" applyBorder="false" applyAlignment="false" applyProtection="false">
      <alignment horizontal="general" vertical="bottom" textRotation="0" wrapText="false" indent="0" shrinkToFit="false"/>
      <protection locked="true" hidden="false"/>
    </xf>
    <xf numFmtId="167" fontId="17" fillId="3" borderId="1" xfId="0" applyFont="true" applyBorder="true" applyAlignment="true" applyProtection="false">
      <alignment horizontal="center" vertical="center" textRotation="0" wrapText="false" indent="0" shrinkToFit="false"/>
      <protection locked="true" hidden="false"/>
    </xf>
    <xf numFmtId="164" fontId="9" fillId="5"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16" fillId="0" borderId="0" xfId="0" applyFont="true" applyBorder="false" applyAlignment="true" applyProtection="false">
      <alignment horizontal="right" vertical="bottom" textRotation="0" wrapText="false" indent="0" shrinkToFit="false"/>
      <protection locked="true" hidden="false"/>
    </xf>
    <xf numFmtId="164" fontId="9" fillId="6" borderId="0" xfId="0" applyFont="true" applyBorder="false" applyAlignment="true" applyProtection="false">
      <alignment horizontal="center" vertical="center" textRotation="0" wrapText="true" indent="0" shrinkToFit="false"/>
      <protection locked="true" hidden="false"/>
    </xf>
    <xf numFmtId="164" fontId="13" fillId="3" borderId="0" xfId="0" applyFont="true" applyBorder="false" applyAlignment="true" applyProtection="false">
      <alignment horizontal="center" vertical="bottom" textRotation="0" wrapText="true" indent="0" shrinkToFit="false"/>
      <protection locked="true" hidden="false"/>
    </xf>
    <xf numFmtId="164" fontId="8" fillId="5" borderId="0" xfId="0" applyFont="true" applyBorder="false" applyAlignment="false" applyProtection="false">
      <alignment horizontal="general" vertical="bottom" textRotation="0" wrapText="false" indent="0" shrinkToFit="false"/>
      <protection locked="true" hidden="false"/>
    </xf>
    <xf numFmtId="168" fontId="9" fillId="0" borderId="0" xfId="0" applyFont="true" applyBorder="false" applyAlignment="true" applyProtection="false">
      <alignment horizontal="center" vertical="center"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7" fontId="18" fillId="0" borderId="0" xfId="0" applyFont="true" applyBorder="true" applyAlignment="true" applyProtection="false">
      <alignment horizontal="left" vertical="bottom" textRotation="0" wrapText="true" indent="0" shrinkToFit="false"/>
      <protection locked="true" hidden="false"/>
    </xf>
    <xf numFmtId="164" fontId="12" fillId="0" borderId="0" xfId="0" applyFont="true" applyBorder="true" applyAlignment="true" applyProtection="false">
      <alignment horizontal="right" vertical="center" textRotation="0" wrapText="false" indent="0" shrinkToFit="false"/>
      <protection locked="true" hidden="false"/>
    </xf>
    <xf numFmtId="164" fontId="18" fillId="0" borderId="0" xfId="0" applyFont="true" applyBorder="false" applyAlignment="true" applyProtection="false">
      <alignment horizontal="center" vertical="center" textRotation="0" wrapText="fals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right" vertical="bottom" textRotation="0" wrapText="false" indent="0" shrinkToFit="false"/>
      <protection locked="true" hidden="false"/>
    </xf>
    <xf numFmtId="170" fontId="8" fillId="0" borderId="0" xfId="0" applyFont="true" applyBorder="false" applyAlignment="false" applyProtection="false">
      <alignment horizontal="general" vertical="bottom" textRotation="0" wrapText="false" indent="0" shrinkToFit="false"/>
      <protection locked="true" hidden="false"/>
    </xf>
    <xf numFmtId="171" fontId="8" fillId="0" borderId="0" xfId="0" applyFont="true" applyBorder="false" applyAlignment="false" applyProtection="false">
      <alignment horizontal="general" vertical="bottom" textRotation="0" wrapText="false" indent="0" shrinkToFit="false"/>
      <protection locked="true" hidden="false"/>
    </xf>
    <xf numFmtId="170" fontId="20" fillId="0" borderId="0" xfId="0" applyFont="true" applyBorder="false" applyAlignment="true" applyProtection="false">
      <alignment horizontal="center" vertical="bottom" textRotation="0" wrapText="false" indent="0" shrinkToFit="false"/>
      <protection locked="true" hidden="false"/>
    </xf>
    <xf numFmtId="171" fontId="8" fillId="0" borderId="0" xfId="0" applyFont="true" applyBorder="false" applyAlignment="tru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false" indent="0" shrinkToFit="false"/>
      <protection locked="true" hidden="false"/>
    </xf>
    <xf numFmtId="167" fontId="22" fillId="0" borderId="0" xfId="0" applyFont="true" applyBorder="false" applyAlignment="false" applyProtection="false">
      <alignment horizontal="general" vertical="bottom" textRotation="0" wrapText="false" indent="0" shrinkToFit="false"/>
      <protection locked="true" hidden="false"/>
    </xf>
    <xf numFmtId="172" fontId="23" fillId="0" borderId="0" xfId="0" applyFont="true" applyBorder="false" applyAlignment="true" applyProtection="false">
      <alignment horizontal="right" vertical="center" textRotation="0" wrapText="true" indent="0" shrinkToFit="false"/>
      <protection locked="true" hidden="false"/>
    </xf>
    <xf numFmtId="167" fontId="24" fillId="0" borderId="0" xfId="0" applyFont="true" applyBorder="false" applyAlignment="true" applyProtection="false">
      <alignment horizontal="general" vertical="bottom" textRotation="0" wrapText="true" indent="0" shrinkToFit="false"/>
      <protection locked="true" hidden="false"/>
    </xf>
    <xf numFmtId="173" fontId="21" fillId="0" borderId="0" xfId="0" applyFont="true" applyBorder="false" applyAlignment="true" applyProtection="false">
      <alignment horizontal="right" vertical="top"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general" vertical="center" textRotation="0" wrapText="false" indent="0" shrinkToFit="false"/>
      <protection locked="true" hidden="false"/>
    </xf>
    <xf numFmtId="172" fontId="19" fillId="0" borderId="0" xfId="0" applyFont="true" applyBorder="false" applyAlignment="true" applyProtection="false">
      <alignment horizontal="right" vertical="bottom" textRotation="0" wrapText="false" indent="0" shrinkToFit="false"/>
      <protection locked="true" hidden="false"/>
    </xf>
    <xf numFmtId="164" fontId="26" fillId="0"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center" vertical="bottom" textRotation="0" wrapText="false" indent="0" shrinkToFit="false"/>
      <protection locked="true" hidden="false"/>
    </xf>
    <xf numFmtId="167"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4" fillId="6" borderId="0" xfId="0" applyFont="true" applyBorder="false" applyAlignment="true" applyProtection="false">
      <alignment horizontal="general" vertical="center" textRotation="0" wrapText="true" indent="0" shrinkToFit="false"/>
      <protection locked="true" hidden="false"/>
    </xf>
    <xf numFmtId="164" fontId="4" fillId="6"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70" fontId="19"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20" fillId="0" borderId="0" xfId="0" applyFont="true" applyBorder="false" applyAlignment="true" applyProtection="false">
      <alignment horizontal="right" vertical="top" textRotation="0" wrapText="false" indent="0" shrinkToFit="false"/>
      <protection locked="true" hidden="false"/>
    </xf>
    <xf numFmtId="164" fontId="4" fillId="5" borderId="0" xfId="0" applyFont="true" applyBorder="false" applyAlignment="true" applyProtection="false">
      <alignment horizontal="general" vertical="center" textRotation="0" wrapText="false" indent="0" shrinkToFit="false"/>
      <protection locked="true" hidden="false"/>
    </xf>
    <xf numFmtId="164" fontId="4" fillId="5" borderId="0" xfId="0" applyFont="true" applyBorder="false" applyAlignment="true" applyProtection="false">
      <alignment horizontal="center" vertical="top" textRotation="0" wrapText="false" indent="0" shrinkToFit="false"/>
      <protection locked="true" hidden="false"/>
    </xf>
    <xf numFmtId="164" fontId="27" fillId="0" borderId="0" xfId="0" applyFont="true" applyBorder="false" applyAlignment="true" applyProtection="false">
      <alignment horizontal="left" vertical="bottom" textRotation="0" wrapText="false" indent="0" shrinkToFit="false"/>
      <protection locked="true" hidden="false"/>
    </xf>
    <xf numFmtId="170"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ont>
        <color rgb="FFF3F3F3"/>
      </font>
      <fill>
        <patternFill>
          <bgColor rgb="00FFFFFF"/>
        </patternFill>
      </fill>
    </dxf>
    <dxf>
      <fill>
        <patternFill>
          <bgColor rgb="FF40E118"/>
        </patternFill>
      </fill>
    </dxf>
    <dxf>
      <font>
        <color rgb="FFFFFFFF"/>
      </font>
      <fill>
        <patternFill>
          <bgColor rgb="FFFF0000"/>
        </patternFill>
      </fill>
    </dxf>
  </dxfs>
  <colors>
    <indexedColors>
      <rgbColor rgb="FF000000"/>
      <rgbColor rgb="FFFFFFFF"/>
      <rgbColor rgb="FFFF0000"/>
      <rgbColor rgb="FF40E118"/>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3F3F3"/>
      <rgbColor rgb="FFEFEFEF"/>
      <rgbColor rgb="FF660066"/>
      <rgbColor rgb="FFFF8080"/>
      <rgbColor rgb="FF2196F3"/>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D85C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plotArea>
      <c:barChart>
        <c:barDir val="bar"/>
        <c:grouping val="clustered"/>
        <c:varyColors val="1"/>
        <c:ser>
          <c:idx val="0"/>
          <c:order val="0"/>
          <c:spPr>
            <a:noFill/>
            <a:ln>
              <a:noFill/>
            </a:ln>
          </c:spPr>
          <c:invertIfNegative val="0"/>
        </c:ser>
        <c:gapWidth val="150"/>
        <c:overlap val="0"/>
        <c:axId val="37771303"/>
        <c:axId val="78168745"/>
      </c:barChart>
      <c:catAx>
        <c:axId val="37771303"/>
        <c:scaling>
          <c:orientation val="maxMin"/>
        </c:scaling>
        <c:delete val="0"/>
        <c:axPos val="b"/>
        <c:numFmt formatCode="[$-409]MM/DD/YYYY" sourceLinked="1"/>
        <c:majorTickMark val="cross"/>
        <c:minorTickMark val="cross"/>
        <c:tickLblPos val="nextTo"/>
        <c:spPr>
          <a:ln>
            <a:noFill/>
          </a:ln>
        </c:spPr>
        <c:txPr>
          <a:bodyPr/>
          <a:lstStyle/>
          <a:p>
            <a:pPr>
              <a:defRPr b="0" sz="1000" spc="-1" strike="noStrike">
                <a:latin typeface="Arial"/>
              </a:defRPr>
            </a:pPr>
          </a:p>
        </c:txPr>
        <c:crossAx val="78168745"/>
        <c:crosses val="autoZero"/>
        <c:auto val="1"/>
        <c:lblAlgn val="ctr"/>
        <c:lblOffset val="100"/>
      </c:catAx>
      <c:valAx>
        <c:axId val="78168745"/>
        <c:scaling>
          <c:orientation val="minMax"/>
        </c:scaling>
        <c:delete val="0"/>
        <c:axPos val="l"/>
        <c:numFmt formatCode="General" sourceLinked="0"/>
        <c:majorTickMark val="cross"/>
        <c:minorTickMark val="cross"/>
        <c:tickLblPos val="nextTo"/>
        <c:spPr>
          <a:ln w="47520">
            <a:noFill/>
          </a:ln>
        </c:spPr>
        <c:txPr>
          <a:bodyPr/>
          <a:lstStyle/>
          <a:p>
            <a:pPr>
              <a:defRPr b="0" sz="1000" spc="-1" strike="noStrike">
                <a:latin typeface="Arial"/>
              </a:defRPr>
            </a:pPr>
          </a:p>
        </c:txPr>
        <c:crossAx val="37771303"/>
        <c:crosses val="max"/>
      </c:valAx>
      <c:spPr>
        <a:noFill/>
        <a:ln>
          <a:noFill/>
        </a:ln>
      </c:spPr>
    </c:plotArea>
    <c:plotVisOnly val="1"/>
    <c:dispBlanksAs val="zero"/>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19080</xdr:colOff>
      <xdr:row>6</xdr:row>
      <xdr:rowOff>57600</xdr:rowOff>
    </xdr:from>
    <xdr:to>
      <xdr:col>4</xdr:col>
      <xdr:colOff>431640</xdr:colOff>
      <xdr:row>20</xdr:row>
      <xdr:rowOff>104760</xdr:rowOff>
    </xdr:to>
    <xdr:graphicFrame>
      <xdr:nvGraphicFramePr>
        <xdr:cNvPr id="0" name="Chart 1"/>
        <xdr:cNvGraphicFramePr/>
      </xdr:nvGraphicFramePr>
      <xdr:xfrm>
        <a:off x="361800" y="1552680"/>
        <a:ext cx="3800160" cy="27144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pbs.twimg.com/profile_images/1238832971764858886/z_8bp8Bw_normal.jpg" TargetMode="External"/><Relationship Id="rId2" Type="http://schemas.openxmlformats.org/officeDocument/2006/relationships/hyperlink" Target="http://twitter.com/mjau10303930/statuses/1241530184471326721" TargetMode="External"/><Relationship Id="rId3" Type="http://schemas.openxmlformats.org/officeDocument/2006/relationships/hyperlink" Target="http://pbs.twimg.com/profile_images/1238832971764858886/z_8bp8Bw_normal.jpg" TargetMode="External"/><Relationship Id="rId4" Type="http://schemas.openxmlformats.org/officeDocument/2006/relationships/hyperlink" Target="http://twitter.com/mjau10303930/statuses/1241529429442076673" TargetMode="External"/><Relationship Id="rId5" Type="http://schemas.openxmlformats.org/officeDocument/2006/relationships/hyperlink" Target="http://pbs.twimg.com/profile_images/1238832971764858886/z_8bp8Bw_normal.jpg" TargetMode="External"/><Relationship Id="rId6" Type="http://schemas.openxmlformats.org/officeDocument/2006/relationships/hyperlink" Target="http://twitter.com/mjau10303930/statuses/1241528735549063173" TargetMode="External"/><Relationship Id="rId7" Type="http://schemas.openxmlformats.org/officeDocument/2006/relationships/hyperlink" Target="http://pbs.twimg.com/profile_images/1238832971764858886/z_8bp8Bw_normal.jpg" TargetMode="External"/><Relationship Id="rId8" Type="http://schemas.openxmlformats.org/officeDocument/2006/relationships/hyperlink" Target="http://twitter.com/mjau10303930/statuses/1241520974417321988" TargetMode="External"/><Relationship Id="rId9" Type="http://schemas.openxmlformats.org/officeDocument/2006/relationships/hyperlink" Target="http://pbs.twimg.com/profile_images/1238832971764858886/z_8bp8Bw_normal.jpg" TargetMode="External"/><Relationship Id="rId10" Type="http://schemas.openxmlformats.org/officeDocument/2006/relationships/hyperlink" Target="http://twitter.com/mjau10303930/statuses/1241517308771807244" TargetMode="External"/><Relationship Id="rId11" Type="http://schemas.openxmlformats.org/officeDocument/2006/relationships/hyperlink" Target="http://pbs.twimg.com/profile_images/1238832971764858886/z_8bp8Bw_normal.jpg" TargetMode="External"/><Relationship Id="rId12" Type="http://schemas.openxmlformats.org/officeDocument/2006/relationships/hyperlink" Target="http://twitter.com/mjau10303930/statuses/1241515658065707009" TargetMode="External"/><Relationship Id="rId13" Type="http://schemas.openxmlformats.org/officeDocument/2006/relationships/hyperlink" Target="http://pbs.twimg.com/profile_images/1238832971764858886/z_8bp8Bw_normal.jpg" TargetMode="External"/><Relationship Id="rId14" Type="http://schemas.openxmlformats.org/officeDocument/2006/relationships/hyperlink" Target="http://twitter.com/mjau10303930/statuses/1241515280561508353" TargetMode="External"/><Relationship Id="rId15" Type="http://schemas.openxmlformats.org/officeDocument/2006/relationships/hyperlink" Target="http://pbs.twimg.com/profile_images/1238832971764858886/z_8bp8Bw_normal.jpg" TargetMode="External"/><Relationship Id="rId16" Type="http://schemas.openxmlformats.org/officeDocument/2006/relationships/hyperlink" Target="http://twitter.com/mjau10303930/statuses/1241515198466449408" TargetMode="External"/><Relationship Id="rId17" Type="http://schemas.openxmlformats.org/officeDocument/2006/relationships/hyperlink" Target="http://pbs.twimg.com/profile_images/1238832971764858886/z_8bp8Bw_normal.jpg" TargetMode="External"/><Relationship Id="rId18" Type="http://schemas.openxmlformats.org/officeDocument/2006/relationships/hyperlink" Target="http://twitter.com/mjau10303930/statuses/1241514952139124741" TargetMode="External"/><Relationship Id="rId19" Type="http://schemas.openxmlformats.org/officeDocument/2006/relationships/hyperlink" Target="http://pbs.twimg.com/profile_images/1238832971764858886/z_8bp8Bw_normal.jpg" TargetMode="External"/><Relationship Id="rId20" Type="http://schemas.openxmlformats.org/officeDocument/2006/relationships/hyperlink" Target="http://twitter.com/mjau10303930/statuses/1241514888629047296" TargetMode="External"/><Relationship Id="rId21" Type="http://schemas.openxmlformats.org/officeDocument/2006/relationships/hyperlink" Target="http://pbs.twimg.com/profile_images/1238832971764858886/z_8bp8Bw_normal.jpg" TargetMode="External"/><Relationship Id="rId22" Type="http://schemas.openxmlformats.org/officeDocument/2006/relationships/hyperlink" Target="http://twitter.com/mjau10303930/statuses/1241513630862106624" TargetMode="External"/><Relationship Id="rId23" Type="http://schemas.openxmlformats.org/officeDocument/2006/relationships/hyperlink" Target="http://pbs.twimg.com/profile_images/1238832971764858886/z_8bp8Bw_normal.jpg" TargetMode="External"/><Relationship Id="rId24" Type="http://schemas.openxmlformats.org/officeDocument/2006/relationships/hyperlink" Target="http://twitter.com/mjau10303930/statuses/1241512927070490626" TargetMode="External"/><Relationship Id="rId25" Type="http://schemas.openxmlformats.org/officeDocument/2006/relationships/hyperlink" Target="http://pbs.twimg.com/profile_images/1238832971764858886/z_8bp8Bw_normal.jpg" TargetMode="External"/><Relationship Id="rId26" Type="http://schemas.openxmlformats.org/officeDocument/2006/relationships/hyperlink" Target="http://twitter.com/mjau10303930/statuses/1241512062284595200" TargetMode="External"/><Relationship Id="rId27" Type="http://schemas.openxmlformats.org/officeDocument/2006/relationships/hyperlink" Target="http://pbs.twimg.com/profile_images/1238832971764858886/z_8bp8Bw_normal.jpg" TargetMode="External"/><Relationship Id="rId28" Type="http://schemas.openxmlformats.org/officeDocument/2006/relationships/hyperlink" Target="http://twitter.com/mjau10303930/statuses/1241508998827868160" TargetMode="External"/><Relationship Id="rId29" Type="http://schemas.openxmlformats.org/officeDocument/2006/relationships/hyperlink" Target="http://pbs.twimg.com/profile_images/1238832971764858886/z_8bp8Bw_normal.jpg" TargetMode="External"/><Relationship Id="rId30" Type="http://schemas.openxmlformats.org/officeDocument/2006/relationships/hyperlink" Target="http://twitter.com/mjau10303930/statuses/1241508033563418624" TargetMode="External"/><Relationship Id="rId31" Type="http://schemas.openxmlformats.org/officeDocument/2006/relationships/hyperlink" Target="http://pbs.twimg.com/profile_images/1238832971764858886/z_8bp8Bw_normal.jpg" TargetMode="External"/><Relationship Id="rId32" Type="http://schemas.openxmlformats.org/officeDocument/2006/relationships/hyperlink" Target="http://twitter.com/mjau10303930/statuses/1241507716536963073" TargetMode="External"/><Relationship Id="rId33" Type="http://schemas.openxmlformats.org/officeDocument/2006/relationships/hyperlink" Target="http://pbs.twimg.com/profile_images/1238832971764858886/z_8bp8Bw_normal.jpg" TargetMode="External"/><Relationship Id="rId34" Type="http://schemas.openxmlformats.org/officeDocument/2006/relationships/hyperlink" Target="http://twitter.com/mjau10303930/statuses/1241507387720302593" TargetMode="External"/><Relationship Id="rId35" Type="http://schemas.openxmlformats.org/officeDocument/2006/relationships/hyperlink" Target="https://t.co/4hFiksA2nO" TargetMode="External"/><Relationship Id="rId36" Type="http://schemas.openxmlformats.org/officeDocument/2006/relationships/hyperlink" Target="http://pbs.twimg.com/profile_images/1238832971764858886/z_8bp8Bw_normal.jpg" TargetMode="External"/><Relationship Id="rId37" Type="http://schemas.openxmlformats.org/officeDocument/2006/relationships/hyperlink" Target="http://twitter.com/mjau10303930/statuses/1241475703914315785" TargetMode="External"/><Relationship Id="rId38" Type="http://schemas.openxmlformats.org/officeDocument/2006/relationships/hyperlink" Target="http://pbs.twimg.com/profile_images/1238832971764858886/z_8bp8Bw_normal.jpg" TargetMode="External"/><Relationship Id="rId39" Type="http://schemas.openxmlformats.org/officeDocument/2006/relationships/hyperlink" Target="http://twitter.com/mjau10303930/statuses/1241329123261374471" TargetMode="External"/><Relationship Id="rId40" Type="http://schemas.openxmlformats.org/officeDocument/2006/relationships/hyperlink" Target="http://pbs.twimg.com/profile_images/1238832971764858886/z_8bp8Bw_normal.jpg" TargetMode="External"/><Relationship Id="rId41" Type="http://schemas.openxmlformats.org/officeDocument/2006/relationships/hyperlink" Target="http://twitter.com/mjau10303930/statuses/1241305659213307905" TargetMode="External"/><Relationship Id="rId42" Type="http://schemas.openxmlformats.org/officeDocument/2006/relationships/hyperlink" Target="http://pbs.twimg.com/profile_images/1238832971764858886/z_8bp8Bw_normal.jpg" TargetMode="External"/><Relationship Id="rId43" Type="http://schemas.openxmlformats.org/officeDocument/2006/relationships/hyperlink" Target="http://twitter.com/mjau10303930/statuses/1241305424554594304" TargetMode="External"/><Relationship Id="rId44" Type="http://schemas.openxmlformats.org/officeDocument/2006/relationships/hyperlink" Target="http://pbs.twimg.com/profile_images/1238832971764858886/z_8bp8Bw_normal.jpg" TargetMode="External"/><Relationship Id="rId45" Type="http://schemas.openxmlformats.org/officeDocument/2006/relationships/hyperlink" Target="http://twitter.com/mjau10303930/statuses/1241302494749298690" TargetMode="External"/><Relationship Id="rId46" Type="http://schemas.openxmlformats.org/officeDocument/2006/relationships/hyperlink" Target="http://pbs.twimg.com/profile_images/1238832971764858886/z_8bp8Bw_normal.jpg" TargetMode="External"/><Relationship Id="rId47" Type="http://schemas.openxmlformats.org/officeDocument/2006/relationships/hyperlink" Target="http://twitter.com/mjau10303930/statuses/1241301680802664448" TargetMode="External"/><Relationship Id="rId48" Type="http://schemas.openxmlformats.org/officeDocument/2006/relationships/hyperlink" Target="http://pbs.twimg.com/profile_images/1238832971764858886/z_8bp8Bw_normal.jpg" TargetMode="External"/><Relationship Id="rId49" Type="http://schemas.openxmlformats.org/officeDocument/2006/relationships/hyperlink" Target="http://twitter.com/mjau10303930/statuses/1241301558723317761" TargetMode="External"/><Relationship Id="rId50" Type="http://schemas.openxmlformats.org/officeDocument/2006/relationships/hyperlink" Target="http://pbs.twimg.com/profile_images/1238832971764858886/z_8bp8Bw_normal.jpg" TargetMode="External"/><Relationship Id="rId51" Type="http://schemas.openxmlformats.org/officeDocument/2006/relationships/hyperlink" Target="http://twitter.com/mjau10303930/statuses/1241300879585804288" TargetMode="External"/><Relationship Id="rId52" Type="http://schemas.openxmlformats.org/officeDocument/2006/relationships/hyperlink" Target="http://pbs.twimg.com/profile_images/1238832971764858886/z_8bp8Bw_normal.jpg" TargetMode="External"/><Relationship Id="rId53" Type="http://schemas.openxmlformats.org/officeDocument/2006/relationships/hyperlink" Target="http://twitter.com/mjau10303930/statuses/1241300560885829632" TargetMode="External"/><Relationship Id="rId54" Type="http://schemas.openxmlformats.org/officeDocument/2006/relationships/hyperlink" Target="http://pbs.twimg.com/profile_images/1238832971764858886/z_8bp8Bw_normal.jpg" TargetMode="External"/><Relationship Id="rId55" Type="http://schemas.openxmlformats.org/officeDocument/2006/relationships/hyperlink" Target="http://twitter.com/mjau10303930/statuses/1241300480820752387" TargetMode="External"/><Relationship Id="rId56" Type="http://schemas.openxmlformats.org/officeDocument/2006/relationships/hyperlink" Target="http://pbs.twimg.com/profile_images/1238832971764858886/z_8bp8Bw_normal.jpg" TargetMode="External"/><Relationship Id="rId57" Type="http://schemas.openxmlformats.org/officeDocument/2006/relationships/hyperlink" Target="http://twitter.com/mjau10303930/statuses/1241299896898129920" TargetMode="External"/><Relationship Id="rId58" Type="http://schemas.openxmlformats.org/officeDocument/2006/relationships/hyperlink" Target="http://pbs.twimg.com/profile_images/1238832971764858886/z_8bp8Bw_normal.jpg" TargetMode="External"/><Relationship Id="rId59" Type="http://schemas.openxmlformats.org/officeDocument/2006/relationships/hyperlink" Target="http://twitter.com/mjau10303930/statuses/1241298612358975488" TargetMode="External"/><Relationship Id="rId60" Type="http://schemas.openxmlformats.org/officeDocument/2006/relationships/hyperlink" Target="http://pbs.twimg.com/profile_images/1238832971764858886/z_8bp8Bw_normal.jpg" TargetMode="External"/><Relationship Id="rId61" Type="http://schemas.openxmlformats.org/officeDocument/2006/relationships/hyperlink" Target="http://twitter.com/mjau10303930/statuses/1241298343546048513" TargetMode="External"/><Relationship Id="rId62" Type="http://schemas.openxmlformats.org/officeDocument/2006/relationships/hyperlink" Target="http://pbs.twimg.com/profile_images/1238832971764858886/z_8bp8Bw_normal.jpg" TargetMode="External"/><Relationship Id="rId63" Type="http://schemas.openxmlformats.org/officeDocument/2006/relationships/hyperlink" Target="http://twitter.com/mjau10303930/statuses/1241296091783536643" TargetMode="External"/><Relationship Id="rId64" Type="http://schemas.openxmlformats.org/officeDocument/2006/relationships/hyperlink" Target="http://pbs.twimg.com/profile_images/1238832971764858886/z_8bp8Bw_normal.jpg" TargetMode="External"/><Relationship Id="rId65" Type="http://schemas.openxmlformats.org/officeDocument/2006/relationships/hyperlink" Target="http://twitter.com/mjau10303930/statuses/1241296057096642560" TargetMode="External"/><Relationship Id="rId66" Type="http://schemas.openxmlformats.org/officeDocument/2006/relationships/hyperlink" Target="http://pbs.twimg.com/profile_images/1238832971764858886/z_8bp8Bw_normal.jpg" TargetMode="External"/><Relationship Id="rId67" Type="http://schemas.openxmlformats.org/officeDocument/2006/relationships/hyperlink" Target="http://twitter.com/mjau10303930/statuses/1241295779765116928" TargetMode="External"/><Relationship Id="rId68" Type="http://schemas.openxmlformats.org/officeDocument/2006/relationships/hyperlink" Target="http://pbs.twimg.com/profile_images/1238832971764858886/z_8bp8Bw_normal.jpg" TargetMode="External"/><Relationship Id="rId69" Type="http://schemas.openxmlformats.org/officeDocument/2006/relationships/hyperlink" Target="http://twitter.com/mjau10303930/statuses/1241295418442514434" TargetMode="External"/><Relationship Id="rId70" Type="http://schemas.openxmlformats.org/officeDocument/2006/relationships/hyperlink" Target="http://pbs.twimg.com/profile_images/1238832971764858886/z_8bp8Bw_normal.jpg" TargetMode="External"/><Relationship Id="rId71" Type="http://schemas.openxmlformats.org/officeDocument/2006/relationships/hyperlink" Target="http://twitter.com/mjau10303930/statuses/1241295315388547072" TargetMode="External"/><Relationship Id="rId72" Type="http://schemas.openxmlformats.org/officeDocument/2006/relationships/hyperlink" Target="http://pbs.twimg.com/profile_images/1238832971764858886/z_8bp8Bw_normal.jpg" TargetMode="External"/><Relationship Id="rId73" Type="http://schemas.openxmlformats.org/officeDocument/2006/relationships/hyperlink" Target="http://twitter.com/mjau10303930/statuses/1241295104641568768" TargetMode="External"/><Relationship Id="rId74" Type="http://schemas.openxmlformats.org/officeDocument/2006/relationships/hyperlink" Target="http://pbs.twimg.com/profile_images/1238832971764858886/z_8bp8Bw_normal.jpg" TargetMode="External"/><Relationship Id="rId75" Type="http://schemas.openxmlformats.org/officeDocument/2006/relationships/hyperlink" Target="http://twitter.com/mjau10303930/statuses/1241295071149985792" TargetMode="External"/><Relationship Id="rId76" Type="http://schemas.openxmlformats.org/officeDocument/2006/relationships/hyperlink" Target="http://pbs.twimg.com/profile_images/1238832971764858886/z_8bp8Bw_normal.jpg" TargetMode="External"/><Relationship Id="rId77" Type="http://schemas.openxmlformats.org/officeDocument/2006/relationships/hyperlink" Target="http://twitter.com/mjau10303930/statuses/1241091799818612736" TargetMode="External"/><Relationship Id="rId78" Type="http://schemas.openxmlformats.org/officeDocument/2006/relationships/hyperlink" Target="http://pbs.twimg.com/profile_images/1238832971764858886/z_8bp8Bw_normal.jpg" TargetMode="External"/><Relationship Id="rId79" Type="http://schemas.openxmlformats.org/officeDocument/2006/relationships/hyperlink" Target="http://twitter.com/mjau10303930/statuses/1239956542545256448" TargetMode="External"/><Relationship Id="rId80" Type="http://schemas.openxmlformats.org/officeDocument/2006/relationships/hyperlink" Target="http://pbs.twimg.com/profile_images/1238832971764858886/z_8bp8Bw_normal.jpg" TargetMode="External"/><Relationship Id="rId81" Type="http://schemas.openxmlformats.org/officeDocument/2006/relationships/hyperlink" Target="http://twitter.com/mjau10303930/statuses/1239929590971273216" TargetMode="External"/><Relationship Id="rId82" Type="http://schemas.openxmlformats.org/officeDocument/2006/relationships/hyperlink" Target="http://pbs.twimg.com/profile_images/1238832971764858886/z_8bp8Bw_normal.jpg" TargetMode="External"/><Relationship Id="rId83" Type="http://schemas.openxmlformats.org/officeDocument/2006/relationships/hyperlink" Target="http://twitter.com/mjau10303930/statuses/1239928761644191746" TargetMode="External"/><Relationship Id="rId84" Type="http://schemas.openxmlformats.org/officeDocument/2006/relationships/hyperlink" Target="http://pbs.twimg.com/profile_images/1238832971764858886/z_8bp8Bw_normal.jpg" TargetMode="External"/><Relationship Id="rId85" Type="http://schemas.openxmlformats.org/officeDocument/2006/relationships/hyperlink" Target="http://twitter.com/mjau10303930/statuses/1239928414129344512" TargetMode="External"/><Relationship Id="rId86" Type="http://schemas.openxmlformats.org/officeDocument/2006/relationships/hyperlink" Target="http://pbs.twimg.com/profile_images/1238832971764858886/z_8bp8Bw_normal.jpg" TargetMode="External"/><Relationship Id="rId87" Type="http://schemas.openxmlformats.org/officeDocument/2006/relationships/hyperlink" Target="http://twitter.com/mjau10303930/statuses/1239926880322682882" TargetMode="External"/><Relationship Id="rId88" Type="http://schemas.openxmlformats.org/officeDocument/2006/relationships/hyperlink" Target="http://pbs.twimg.com/profile_images/1238832971764858886/z_8bp8Bw_normal.jpg" TargetMode="External"/><Relationship Id="rId89" Type="http://schemas.openxmlformats.org/officeDocument/2006/relationships/hyperlink" Target="http://twitter.com/mjau10303930/statuses/1239926051876282372" TargetMode="External"/><Relationship Id="rId90" Type="http://schemas.openxmlformats.org/officeDocument/2006/relationships/hyperlink" Target="https://t.co/k2G6u1uQN5" TargetMode="External"/><Relationship Id="rId91" Type="http://schemas.openxmlformats.org/officeDocument/2006/relationships/hyperlink" Target="http://pbs.twimg.com/profile_images/1238832971764858886/z_8bp8Bw_normal.jpg" TargetMode="External"/><Relationship Id="rId92" Type="http://schemas.openxmlformats.org/officeDocument/2006/relationships/hyperlink" Target="http://twitter.com/mjau10303930/statuses/1239924277715099648" TargetMode="External"/><Relationship Id="rId93" Type="http://schemas.openxmlformats.org/officeDocument/2006/relationships/hyperlink" Target="https://t.co/3I2TQeF3a9" TargetMode="External"/><Relationship Id="rId94" Type="http://schemas.openxmlformats.org/officeDocument/2006/relationships/hyperlink" Target="http://pbs.twimg.com/profile_images/1238832971764858886/z_8bp8Bw_normal.jpg" TargetMode="External"/><Relationship Id="rId95" Type="http://schemas.openxmlformats.org/officeDocument/2006/relationships/hyperlink" Target="http://twitter.com/mjau10303930/statuses/1239921954712363008" TargetMode="External"/><Relationship Id="rId96" Type="http://schemas.openxmlformats.org/officeDocument/2006/relationships/hyperlink" Target="http://pbs.twimg.com/profile_images/1238832971764858886/z_8bp8Bw_normal.jpg" TargetMode="External"/><Relationship Id="rId97" Type="http://schemas.openxmlformats.org/officeDocument/2006/relationships/hyperlink" Target="http://twitter.com/mjau10303930/statuses/1239919921083174912" TargetMode="External"/><Relationship Id="rId98" Type="http://schemas.openxmlformats.org/officeDocument/2006/relationships/hyperlink" Target="http://pbs.twimg.com/profile_images/1238832971764858886/z_8bp8Bw_normal.jpg" TargetMode="External"/><Relationship Id="rId99" Type="http://schemas.openxmlformats.org/officeDocument/2006/relationships/hyperlink" Target="http://twitter.com/mjau10303930/statuses/1239919033249603585" TargetMode="External"/><Relationship Id="rId100" Type="http://schemas.openxmlformats.org/officeDocument/2006/relationships/hyperlink" Target="http://pbs.twimg.com/profile_images/1238832971764858886/z_8bp8Bw_normal.jpg" TargetMode="External"/><Relationship Id="rId101" Type="http://schemas.openxmlformats.org/officeDocument/2006/relationships/hyperlink" Target="http://twitter.com/mjau10303930/statuses/1239917691114344450" TargetMode="External"/><Relationship Id="rId102" Type="http://schemas.openxmlformats.org/officeDocument/2006/relationships/hyperlink" Target="http://pbs.twimg.com/profile_images/1238832971764858886/z_8bp8Bw_normal.jpg" TargetMode="External"/><Relationship Id="rId103" Type="http://schemas.openxmlformats.org/officeDocument/2006/relationships/hyperlink" Target="http://twitter.com/mjau10303930/statuses/1239911239343575041" TargetMode="External"/><Relationship Id="rId104" Type="http://schemas.openxmlformats.org/officeDocument/2006/relationships/hyperlink" Target="http://pbs.twimg.com/profile_images/1238832971764858886/z_8bp8Bw_normal.jpg" TargetMode="External"/><Relationship Id="rId105" Type="http://schemas.openxmlformats.org/officeDocument/2006/relationships/hyperlink" Target="http://twitter.com/mjau10303930/statuses/1239910622101454853" TargetMode="External"/><Relationship Id="rId106" Type="http://schemas.openxmlformats.org/officeDocument/2006/relationships/hyperlink" Target="http://pbs.twimg.com/profile_images/1238832971764858886/z_8bp8Bw_normal.jpg" TargetMode="External"/><Relationship Id="rId107" Type="http://schemas.openxmlformats.org/officeDocument/2006/relationships/hyperlink" Target="http://twitter.com/mjau10303930/statuses/1239909577413595137" TargetMode="External"/><Relationship Id="rId108" Type="http://schemas.openxmlformats.org/officeDocument/2006/relationships/hyperlink" Target="http://pbs.twimg.com/profile_images/1238832971764858886/z_8bp8Bw_normal.jpg" TargetMode="External"/><Relationship Id="rId109" Type="http://schemas.openxmlformats.org/officeDocument/2006/relationships/hyperlink" Target="http://twitter.com/mjau10303930/statuses/1239908758341500929" TargetMode="External"/><Relationship Id="rId110" Type="http://schemas.openxmlformats.org/officeDocument/2006/relationships/hyperlink" Target="http://pbs.twimg.com/profile_images/1238832971764858886/z_8bp8Bw_normal.jpg" TargetMode="External"/><Relationship Id="rId111" Type="http://schemas.openxmlformats.org/officeDocument/2006/relationships/hyperlink" Target="http://twitter.com/mjau10303930/statuses/1239905196685352960" TargetMode="External"/><Relationship Id="rId112" Type="http://schemas.openxmlformats.org/officeDocument/2006/relationships/hyperlink" Target="http://pbs.twimg.com/profile_images/1238832971764858886/z_8bp8Bw_normal.jpg" TargetMode="External"/><Relationship Id="rId113" Type="http://schemas.openxmlformats.org/officeDocument/2006/relationships/hyperlink" Target="http://twitter.com/mjau10303930/statuses/1239904270264283146" TargetMode="External"/><Relationship Id="rId114" Type="http://schemas.openxmlformats.org/officeDocument/2006/relationships/hyperlink" Target="http://pbs.twimg.com/profile_images/1238832971764858886/z_8bp8Bw_normal.jpg" TargetMode="External"/><Relationship Id="rId115" Type="http://schemas.openxmlformats.org/officeDocument/2006/relationships/hyperlink" Target="http://twitter.com/mjau10303930/statuses/1239903404312473601" TargetMode="External"/><Relationship Id="rId116" Type="http://schemas.openxmlformats.org/officeDocument/2006/relationships/hyperlink" Target="http://pbs.twimg.com/profile_images/1238832971764858886/z_8bp8Bw_normal.jpg" TargetMode="External"/><Relationship Id="rId117" Type="http://schemas.openxmlformats.org/officeDocument/2006/relationships/hyperlink" Target="http://twitter.com/mjau10303930/statuses/1239902398740606986" TargetMode="External"/><Relationship Id="rId118" Type="http://schemas.openxmlformats.org/officeDocument/2006/relationships/hyperlink" Target="http://pbs.twimg.com/profile_images/1238832971764858886/z_8bp8Bw_normal.jpg" TargetMode="External"/><Relationship Id="rId119" Type="http://schemas.openxmlformats.org/officeDocument/2006/relationships/hyperlink" Target="http://twitter.com/mjau10303930/statuses/1239901345689239552" TargetMode="External"/><Relationship Id="rId120" Type="http://schemas.openxmlformats.org/officeDocument/2006/relationships/hyperlink" Target="http://pbs.twimg.com/profile_images/1238832971764858886/z_8bp8Bw_normal.jpg" TargetMode="External"/><Relationship Id="rId121" Type="http://schemas.openxmlformats.org/officeDocument/2006/relationships/hyperlink" Target="http://twitter.com/mjau10303930/statuses/1239899247975243777" TargetMode="External"/><Relationship Id="rId122" Type="http://schemas.openxmlformats.org/officeDocument/2006/relationships/hyperlink" Target="http://pbs.twimg.com/profile_images/1238832971764858886/z_8bp8Bw_normal.jpg" TargetMode="External"/><Relationship Id="rId123" Type="http://schemas.openxmlformats.org/officeDocument/2006/relationships/hyperlink" Target="http://twitter.com/mjau10303930/statuses/1239899236608679941" TargetMode="External"/><Relationship Id="rId124" Type="http://schemas.openxmlformats.org/officeDocument/2006/relationships/hyperlink" Target="http://pbs.twimg.com/profile_images/1238832971764858886/z_8bp8Bw_normal.jpg" TargetMode="External"/><Relationship Id="rId125" Type="http://schemas.openxmlformats.org/officeDocument/2006/relationships/hyperlink" Target="http://twitter.com/mjau10303930/statuses/1239897452242763776" TargetMode="External"/><Relationship Id="rId126" Type="http://schemas.openxmlformats.org/officeDocument/2006/relationships/hyperlink" Target="http://pbs.twimg.com/profile_images/1238832971764858886/z_8bp8Bw_normal.jpg" TargetMode="External"/><Relationship Id="rId127" Type="http://schemas.openxmlformats.org/officeDocument/2006/relationships/hyperlink" Target="http://twitter.com/mjau10303930/statuses/1239897438841905152" TargetMode="External"/><Relationship Id="rId128" Type="http://schemas.openxmlformats.org/officeDocument/2006/relationships/hyperlink" Target="http://pbs.twimg.com/profile_images/1238832971764858886/z_8bp8Bw_normal.jpg" TargetMode="External"/><Relationship Id="rId129" Type="http://schemas.openxmlformats.org/officeDocument/2006/relationships/hyperlink" Target="http://twitter.com/mjau10303930/statuses/1239893250212847616" TargetMode="External"/><Relationship Id="rId130" Type="http://schemas.openxmlformats.org/officeDocument/2006/relationships/hyperlink" Target="http://pbs.twimg.com/profile_images/1238832971764858886/z_8bp8Bw_normal.jpg" TargetMode="External"/><Relationship Id="rId131" Type="http://schemas.openxmlformats.org/officeDocument/2006/relationships/hyperlink" Target="http://twitter.com/mjau10303930/statuses/1239892420961198082" TargetMode="External"/><Relationship Id="rId132" Type="http://schemas.openxmlformats.org/officeDocument/2006/relationships/hyperlink" Target="http://pbs.twimg.com/profile_images/1238832971764858886/z_8bp8Bw_normal.jpg" TargetMode="External"/><Relationship Id="rId133" Type="http://schemas.openxmlformats.org/officeDocument/2006/relationships/hyperlink" Target="http://twitter.com/mjau10303930/statuses/1239891656641519617" TargetMode="External"/><Relationship Id="rId134" Type="http://schemas.openxmlformats.org/officeDocument/2006/relationships/hyperlink" Target="http://pbs.twimg.com/profile_images/1238832971764858886/z_8bp8Bw_normal.jpg" TargetMode="External"/><Relationship Id="rId135" Type="http://schemas.openxmlformats.org/officeDocument/2006/relationships/hyperlink" Target="http://twitter.com/mjau10303930/statuses/1239889687260663808" TargetMode="External"/><Relationship Id="rId136" Type="http://schemas.openxmlformats.org/officeDocument/2006/relationships/hyperlink" Target="http://pbs.twimg.com/profile_images/1238832971764858886/z_8bp8Bw_normal.jpg" TargetMode="External"/><Relationship Id="rId137" Type="http://schemas.openxmlformats.org/officeDocument/2006/relationships/hyperlink" Target="http://twitter.com/mjau10303930/statuses/1239887183303127042" TargetMode="External"/><Relationship Id="rId138" Type="http://schemas.openxmlformats.org/officeDocument/2006/relationships/hyperlink" Target="http://pbs.twimg.com/profile_images/1238832971764858886/z_8bp8Bw_normal.jpg" TargetMode="External"/><Relationship Id="rId139" Type="http://schemas.openxmlformats.org/officeDocument/2006/relationships/hyperlink" Target="http://twitter.com/mjau10303930/statuses/1239886623954829313" TargetMode="External"/><Relationship Id="rId140" Type="http://schemas.openxmlformats.org/officeDocument/2006/relationships/hyperlink" Target="http://pbs.twimg.com/profile_images/1238832971764858886/z_8bp8Bw_normal.jpg" TargetMode="External"/><Relationship Id="rId141" Type="http://schemas.openxmlformats.org/officeDocument/2006/relationships/hyperlink" Target="http://twitter.com/mjau10303930/statuses/1239886332652138496" TargetMode="External"/><Relationship Id="rId142" Type="http://schemas.openxmlformats.org/officeDocument/2006/relationships/hyperlink" Target="http://pbs.twimg.com/profile_images/1238832971764858886/z_8bp8Bw_normal.jpg" TargetMode="External"/><Relationship Id="rId143" Type="http://schemas.openxmlformats.org/officeDocument/2006/relationships/hyperlink" Target="http://twitter.com/mjau10303930/statuses/1239885372848472065" TargetMode="External"/><Relationship Id="rId144" Type="http://schemas.openxmlformats.org/officeDocument/2006/relationships/hyperlink" Target="http://pbs.twimg.com/profile_images/1238832971764858886/z_8bp8Bw_normal.jpg" TargetMode="External"/><Relationship Id="rId145" Type="http://schemas.openxmlformats.org/officeDocument/2006/relationships/hyperlink" Target="http://twitter.com/mjau10303930/statuses/1239880113593954305" TargetMode="External"/><Relationship Id="rId146" Type="http://schemas.openxmlformats.org/officeDocument/2006/relationships/hyperlink" Target="http://pbs.twimg.com/profile_images/1238832971764858886/z_8bp8Bw_normal.jpg" TargetMode="External"/><Relationship Id="rId147" Type="http://schemas.openxmlformats.org/officeDocument/2006/relationships/hyperlink" Target="http://twitter.com/mjau10303930/statuses/1239877978424737792" TargetMode="External"/><Relationship Id="rId148" Type="http://schemas.openxmlformats.org/officeDocument/2006/relationships/hyperlink" Target="http://pbs.twimg.com/profile_images/1238832971764858886/z_8bp8Bw_normal.jpg" TargetMode="External"/><Relationship Id="rId149" Type="http://schemas.openxmlformats.org/officeDocument/2006/relationships/hyperlink" Target="http://twitter.com/mjau10303930/statuses/1239875968367558657" TargetMode="External"/><Relationship Id="rId150" Type="http://schemas.openxmlformats.org/officeDocument/2006/relationships/hyperlink" Target="http://pbs.twimg.com/profile_images/1238832971764858886/z_8bp8Bw_normal.jpg" TargetMode="External"/><Relationship Id="rId151" Type="http://schemas.openxmlformats.org/officeDocument/2006/relationships/hyperlink" Target="http://twitter.com/mjau10303930/statuses/1239875954509578240" TargetMode="External"/><Relationship Id="rId152" Type="http://schemas.openxmlformats.org/officeDocument/2006/relationships/hyperlink" Target="http://pbs.twimg.com/profile_images/1238832971764858886/z_8bp8Bw_normal.jpg" TargetMode="External"/><Relationship Id="rId153" Type="http://schemas.openxmlformats.org/officeDocument/2006/relationships/hyperlink" Target="http://twitter.com/mjau10303930/statuses/1239875716390543360" TargetMode="External"/><Relationship Id="rId154" Type="http://schemas.openxmlformats.org/officeDocument/2006/relationships/hyperlink" Target="http://pbs.twimg.com/profile_images/1238832971764858886/z_8bp8Bw_normal.jpg" TargetMode="External"/><Relationship Id="rId155" Type="http://schemas.openxmlformats.org/officeDocument/2006/relationships/hyperlink" Target="http://twitter.com/mjau10303930/statuses/1239875227754078208" TargetMode="External"/><Relationship Id="rId156" Type="http://schemas.openxmlformats.org/officeDocument/2006/relationships/hyperlink" Target="http://pbs.twimg.com/profile_images/1238832971764858886/z_8bp8Bw_normal.jpg" TargetMode="External"/><Relationship Id="rId157" Type="http://schemas.openxmlformats.org/officeDocument/2006/relationships/hyperlink" Target="http://twitter.com/mjau10303930/statuses/1239873736091762689" TargetMode="External"/><Relationship Id="rId158" Type="http://schemas.openxmlformats.org/officeDocument/2006/relationships/hyperlink" Target="http://pbs.twimg.com/profile_images/1238832971764858886/z_8bp8Bw_normal.jpg" TargetMode="External"/><Relationship Id="rId159" Type="http://schemas.openxmlformats.org/officeDocument/2006/relationships/hyperlink" Target="http://twitter.com/mjau10303930/statuses/1239872819388956672" TargetMode="External"/><Relationship Id="rId160" Type="http://schemas.openxmlformats.org/officeDocument/2006/relationships/hyperlink" Target="http://pbs.twimg.com/profile_images/1238832971764858886/z_8bp8Bw_normal.jpg" TargetMode="External"/><Relationship Id="rId161" Type="http://schemas.openxmlformats.org/officeDocument/2006/relationships/hyperlink" Target="http://twitter.com/mjau10303930/statuses/1239872355612139520" TargetMode="External"/><Relationship Id="rId162" Type="http://schemas.openxmlformats.org/officeDocument/2006/relationships/hyperlink" Target="http://pbs.twimg.com/profile_images/1238832971764858886/z_8bp8Bw_normal.jpg" TargetMode="External"/><Relationship Id="rId163" Type="http://schemas.openxmlformats.org/officeDocument/2006/relationships/hyperlink" Target="http://twitter.com/mjau10303930/statuses/1239871736679731200" TargetMode="External"/><Relationship Id="rId164" Type="http://schemas.openxmlformats.org/officeDocument/2006/relationships/hyperlink" Target="http://pbs.twimg.com/profile_images/1238832971764858886/z_8bp8Bw_normal.jpg" TargetMode="External"/><Relationship Id="rId165" Type="http://schemas.openxmlformats.org/officeDocument/2006/relationships/hyperlink" Target="http://twitter.com/mjau10303930/statuses/1239871114316308482" TargetMode="External"/><Relationship Id="rId166" Type="http://schemas.openxmlformats.org/officeDocument/2006/relationships/hyperlink" Target="http://pbs.twimg.com/profile_images/1238832971764858886/z_8bp8Bw_normal.jpg" TargetMode="External"/><Relationship Id="rId167" Type="http://schemas.openxmlformats.org/officeDocument/2006/relationships/hyperlink" Target="http://twitter.com/mjau10303930/statuses/1239870255792611329" TargetMode="External"/><Relationship Id="rId168" Type="http://schemas.openxmlformats.org/officeDocument/2006/relationships/hyperlink" Target="http://pbs.twimg.com/profile_images/1238832971764858886/z_8bp8Bw_normal.jpg" TargetMode="External"/><Relationship Id="rId169" Type="http://schemas.openxmlformats.org/officeDocument/2006/relationships/hyperlink" Target="http://twitter.com/mjau10303930/statuses/1239869544753225729" TargetMode="External"/><Relationship Id="rId170" Type="http://schemas.openxmlformats.org/officeDocument/2006/relationships/hyperlink" Target="http://pbs.twimg.com/profile_images/1238832971764858886/z_8bp8Bw_normal.jpg" TargetMode="External"/><Relationship Id="rId171" Type="http://schemas.openxmlformats.org/officeDocument/2006/relationships/hyperlink" Target="http://twitter.com/mjau10303930/statuses/1239868787526184961" TargetMode="External"/><Relationship Id="rId172" Type="http://schemas.openxmlformats.org/officeDocument/2006/relationships/hyperlink" Target="http://pbs.twimg.com/profile_images/1238832971764858886/z_8bp8Bw_normal.jpg" TargetMode="External"/><Relationship Id="rId173" Type="http://schemas.openxmlformats.org/officeDocument/2006/relationships/hyperlink" Target="http://twitter.com/mjau10303930/statuses/1239868347128459264" TargetMode="External"/><Relationship Id="rId174" Type="http://schemas.openxmlformats.org/officeDocument/2006/relationships/hyperlink" Target="http://pbs.twimg.com/profile_images/1238832971764858886/z_8bp8Bw_normal.jpg" TargetMode="External"/><Relationship Id="rId175" Type="http://schemas.openxmlformats.org/officeDocument/2006/relationships/hyperlink" Target="http://twitter.com/mjau10303930/statuses/1239867213319995392" TargetMode="External"/><Relationship Id="rId176" Type="http://schemas.openxmlformats.org/officeDocument/2006/relationships/hyperlink" Target="http://pbs.twimg.com/profile_images/1238832971764858886/z_8bp8Bw_normal.jpg" TargetMode="External"/><Relationship Id="rId177" Type="http://schemas.openxmlformats.org/officeDocument/2006/relationships/hyperlink" Target="http://twitter.com/mjau10303930/statuses/1239865711494922240" TargetMode="External"/><Relationship Id="rId178" Type="http://schemas.openxmlformats.org/officeDocument/2006/relationships/hyperlink" Target="http://pbs.twimg.com/profile_images/1238832971764858886/z_8bp8Bw_normal.jpg" TargetMode="External"/><Relationship Id="rId179" Type="http://schemas.openxmlformats.org/officeDocument/2006/relationships/hyperlink" Target="http://twitter.com/mjau10303930/statuses/1239864651543916545" TargetMode="External"/><Relationship Id="rId180" Type="http://schemas.openxmlformats.org/officeDocument/2006/relationships/hyperlink" Target="http://pbs.twimg.com/profile_images/1238832971764858886/z_8bp8Bw_normal.jpg" TargetMode="External"/><Relationship Id="rId181" Type="http://schemas.openxmlformats.org/officeDocument/2006/relationships/hyperlink" Target="http://twitter.com/mjau10303930/statuses/1239864332697186310" TargetMode="External"/><Relationship Id="rId182" Type="http://schemas.openxmlformats.org/officeDocument/2006/relationships/hyperlink" Target="http://pbs.twimg.com/profile_images/1238832971764858886/z_8bp8Bw_normal.jpg" TargetMode="External"/><Relationship Id="rId183" Type="http://schemas.openxmlformats.org/officeDocument/2006/relationships/hyperlink" Target="http://twitter.com/mjau10303930/statuses/1239863858199760896" TargetMode="External"/><Relationship Id="rId184" Type="http://schemas.openxmlformats.org/officeDocument/2006/relationships/hyperlink" Target="http://pbs.twimg.com/profile_images/1238832971764858886/z_8bp8Bw_normal.jpg" TargetMode="External"/><Relationship Id="rId185" Type="http://schemas.openxmlformats.org/officeDocument/2006/relationships/hyperlink" Target="http://twitter.com/mjau10303930/statuses/1239861764369657857" TargetMode="External"/><Relationship Id="rId186" Type="http://schemas.openxmlformats.org/officeDocument/2006/relationships/hyperlink" Target="http://pbs.twimg.com/profile_images/1238832971764858886/z_8bp8Bw_normal.jpg" TargetMode="External"/><Relationship Id="rId187" Type="http://schemas.openxmlformats.org/officeDocument/2006/relationships/hyperlink" Target="http://twitter.com/mjau10303930/statuses/1239861141687410691" TargetMode="External"/><Relationship Id="rId188" Type="http://schemas.openxmlformats.org/officeDocument/2006/relationships/hyperlink" Target="http://pbs.twimg.com/profile_images/1238832971764858886/z_8bp8Bw_normal.jpg" TargetMode="External"/><Relationship Id="rId189" Type="http://schemas.openxmlformats.org/officeDocument/2006/relationships/hyperlink" Target="http://twitter.com/mjau10303930/statuses/1239860509224173569" TargetMode="External"/><Relationship Id="rId190" Type="http://schemas.openxmlformats.org/officeDocument/2006/relationships/hyperlink" Target="http://pbs.twimg.com/profile_images/1238832971764858886/z_8bp8Bw_normal.jpg" TargetMode="External"/><Relationship Id="rId191" Type="http://schemas.openxmlformats.org/officeDocument/2006/relationships/hyperlink" Target="http://twitter.com/mjau10303930/statuses/1239719343002398721" TargetMode="External"/><Relationship Id="rId192" Type="http://schemas.openxmlformats.org/officeDocument/2006/relationships/hyperlink" Target="http://pbs.twimg.com/profile_images/1238832971764858886/z_8bp8Bw_normal.jpg" TargetMode="External"/><Relationship Id="rId193" Type="http://schemas.openxmlformats.org/officeDocument/2006/relationships/hyperlink" Target="http://twitter.com/mjau10303930/statuses/1239719141327745027" TargetMode="External"/><Relationship Id="rId194" Type="http://schemas.openxmlformats.org/officeDocument/2006/relationships/hyperlink" Target="http://pbs.twimg.com/profile_images/1238832971764858886/z_8bp8Bw_normal.jpg" TargetMode="External"/><Relationship Id="rId195" Type="http://schemas.openxmlformats.org/officeDocument/2006/relationships/hyperlink" Target="http://twitter.com/mjau10303930/statuses/1239715965493002240" TargetMode="External"/><Relationship Id="rId196" Type="http://schemas.openxmlformats.org/officeDocument/2006/relationships/hyperlink" Target="http://pbs.twimg.com/profile_images/1238832971764858886/z_8bp8Bw_normal.jpg" TargetMode="External"/><Relationship Id="rId197" Type="http://schemas.openxmlformats.org/officeDocument/2006/relationships/hyperlink" Target="http://twitter.com/mjau10303930/statuses/1239711182577111040" TargetMode="External"/><Relationship Id="rId198" Type="http://schemas.openxmlformats.org/officeDocument/2006/relationships/hyperlink" Target="http://pbs.twimg.com/profile_images/1238832971764858886/z_8bp8Bw_normal.jpg" TargetMode="External"/><Relationship Id="rId199" Type="http://schemas.openxmlformats.org/officeDocument/2006/relationships/hyperlink" Target="http://twitter.com/mjau10303930/statuses/1239711005346795522" TargetMode="External"/><Relationship Id="rId200" Type="http://schemas.openxmlformats.org/officeDocument/2006/relationships/hyperlink" Target="http://pbs.twimg.com/profile_images/1238832971764858886/z_8bp8Bw_normal.jpg" TargetMode="External"/><Relationship Id="rId201" Type="http://schemas.openxmlformats.org/officeDocument/2006/relationships/hyperlink" Target="http://twitter.com/mjau10303930/statuses/1239710708306247681" TargetMode="External"/><Relationship Id="rId202" Type="http://schemas.openxmlformats.org/officeDocument/2006/relationships/hyperlink" Target="http://pbs.twimg.com/profile_images/1238832971764858886/z_8bp8Bw_normal.jpg" TargetMode="External"/><Relationship Id="rId203" Type="http://schemas.openxmlformats.org/officeDocument/2006/relationships/hyperlink" Target="http://twitter.com/mjau10303930/statuses/1239709486538878976" TargetMode="External"/><Relationship Id="rId204" Type="http://schemas.openxmlformats.org/officeDocument/2006/relationships/hyperlink" Target="http://pbs.twimg.com/profile_images/1238832971764858886/z_8bp8Bw_normal.jpg" TargetMode="External"/><Relationship Id="rId205" Type="http://schemas.openxmlformats.org/officeDocument/2006/relationships/hyperlink" Target="http://twitter.com/mjau10303930/statuses/1239709223317102599" TargetMode="External"/><Relationship Id="rId206" Type="http://schemas.openxmlformats.org/officeDocument/2006/relationships/hyperlink" Target="http://pbs.twimg.com/profile_images/1238832971764858886/z_8bp8Bw_normal.jpg" TargetMode="External"/><Relationship Id="rId207" Type="http://schemas.openxmlformats.org/officeDocument/2006/relationships/hyperlink" Target="http://twitter.com/mjau10303930/statuses/1239709159987253250" TargetMode="External"/><Relationship Id="rId208" Type="http://schemas.openxmlformats.org/officeDocument/2006/relationships/hyperlink" Target="http://pbs.twimg.com/profile_images/1238832971764858886/z_8bp8Bw_normal.jpg" TargetMode="External"/><Relationship Id="rId209" Type="http://schemas.openxmlformats.org/officeDocument/2006/relationships/hyperlink" Target="http://twitter.com/mjau10303930/statuses/1239709101506146305" TargetMode="External"/><Relationship Id="rId210" Type="http://schemas.openxmlformats.org/officeDocument/2006/relationships/hyperlink" Target="http://pbs.twimg.com/profile_images/1238832971764858886/z_8bp8Bw_normal.jpg" TargetMode="External"/><Relationship Id="rId211" Type="http://schemas.openxmlformats.org/officeDocument/2006/relationships/hyperlink" Target="http://twitter.com/mjau10303930/statuses/1239709031817719820" TargetMode="External"/><Relationship Id="rId212" Type="http://schemas.openxmlformats.org/officeDocument/2006/relationships/hyperlink" Target="http://pbs.twimg.com/profile_images/1238832971764858886/z_8bp8Bw_normal.jpg" TargetMode="External"/><Relationship Id="rId213" Type="http://schemas.openxmlformats.org/officeDocument/2006/relationships/hyperlink" Target="http://twitter.com/mjau10303930/statuses/1239709002252124160" TargetMode="External"/><Relationship Id="rId214" Type="http://schemas.openxmlformats.org/officeDocument/2006/relationships/hyperlink" Target="http://pbs.twimg.com/profile_images/1238832971764858886/z_8bp8Bw_normal.jpg" TargetMode="External"/><Relationship Id="rId215" Type="http://schemas.openxmlformats.org/officeDocument/2006/relationships/hyperlink" Target="http://twitter.com/mjau10303930/statuses/1239708990046601217" TargetMode="External"/><Relationship Id="rId216" Type="http://schemas.openxmlformats.org/officeDocument/2006/relationships/hyperlink" Target="http://pbs.twimg.com/profile_images/1238832971764858886/z_8bp8Bw_normal.jpg" TargetMode="External"/><Relationship Id="rId217" Type="http://schemas.openxmlformats.org/officeDocument/2006/relationships/hyperlink" Target="http://twitter.com/mjau10303930/statuses/1239708533207306241" TargetMode="External"/><Relationship Id="rId218" Type="http://schemas.openxmlformats.org/officeDocument/2006/relationships/hyperlink" Target="http://pbs.twimg.com/profile_images/1238832971764858886/z_8bp8Bw_normal.jpg" TargetMode="External"/><Relationship Id="rId219" Type="http://schemas.openxmlformats.org/officeDocument/2006/relationships/hyperlink" Target="http://twitter.com/mjau10303930/statuses/1239707364191875072" TargetMode="External"/><Relationship Id="rId220" Type="http://schemas.openxmlformats.org/officeDocument/2006/relationships/hyperlink" Target="http://pbs.twimg.com/profile_images/1238832971764858886/z_8bp8Bw_normal.jpg" TargetMode="External"/><Relationship Id="rId221" Type="http://schemas.openxmlformats.org/officeDocument/2006/relationships/hyperlink" Target="http://twitter.com/mjau10303930/statuses/1239699091430531077" TargetMode="External"/><Relationship Id="rId222" Type="http://schemas.openxmlformats.org/officeDocument/2006/relationships/hyperlink" Target="http://pbs.twimg.com/profile_images/1238832971764858886/z_8bp8Bw_normal.jpg" TargetMode="External"/><Relationship Id="rId223" Type="http://schemas.openxmlformats.org/officeDocument/2006/relationships/hyperlink" Target="http://twitter.com/mjau10303930/statuses/1239694540170289153" TargetMode="External"/><Relationship Id="rId224" Type="http://schemas.openxmlformats.org/officeDocument/2006/relationships/hyperlink" Target="http://pbs.twimg.com/profile_images/1238832971764858886/z_8bp8Bw_normal.jpg" TargetMode="External"/><Relationship Id="rId225" Type="http://schemas.openxmlformats.org/officeDocument/2006/relationships/hyperlink" Target="http://twitter.com/mjau10303930/statuses/1239691792116854784" TargetMode="External"/><Relationship Id="rId226" Type="http://schemas.openxmlformats.org/officeDocument/2006/relationships/hyperlink" Target="http://pbs.twimg.com/profile_images/1238832971764858886/z_8bp8Bw_normal.jpg" TargetMode="External"/><Relationship Id="rId227" Type="http://schemas.openxmlformats.org/officeDocument/2006/relationships/hyperlink" Target="http://twitter.com/mjau10303930/statuses/1239690883735355392" TargetMode="External"/><Relationship Id="rId228" Type="http://schemas.openxmlformats.org/officeDocument/2006/relationships/hyperlink" Target="http://pbs.twimg.com/profile_images/1238832971764858886/z_8bp8Bw_normal.jpg" TargetMode="External"/><Relationship Id="rId229" Type="http://schemas.openxmlformats.org/officeDocument/2006/relationships/hyperlink" Target="http://twitter.com/mjau10303930/statuses/1239680945390784513" TargetMode="External"/><Relationship Id="rId230" Type="http://schemas.openxmlformats.org/officeDocument/2006/relationships/hyperlink" Target="http://pbs.twimg.com/profile_images/1238832971764858886/z_8bp8Bw_normal.jpg" TargetMode="External"/><Relationship Id="rId231" Type="http://schemas.openxmlformats.org/officeDocument/2006/relationships/hyperlink" Target="http://twitter.com/mjau10303930/statuses/1239679927798181900" TargetMode="External"/><Relationship Id="rId232" Type="http://schemas.openxmlformats.org/officeDocument/2006/relationships/hyperlink" Target="http://pbs.twimg.com/profile_images/1238832971764858886/z_8bp8Bw_normal.jpg" TargetMode="External"/><Relationship Id="rId233" Type="http://schemas.openxmlformats.org/officeDocument/2006/relationships/hyperlink" Target="http://twitter.com/mjau10303930/statuses/1239673923576508417" TargetMode="External"/><Relationship Id="rId234" Type="http://schemas.openxmlformats.org/officeDocument/2006/relationships/hyperlink" Target="http://pbs.twimg.com/profile_images/1238832971764858886/z_8bp8Bw_normal.jpg" TargetMode="External"/><Relationship Id="rId235" Type="http://schemas.openxmlformats.org/officeDocument/2006/relationships/hyperlink" Target="http://twitter.com/mjau10303930/statuses/1239669269664796672" TargetMode="External"/><Relationship Id="rId236" Type="http://schemas.openxmlformats.org/officeDocument/2006/relationships/hyperlink" Target="http://pbs.twimg.com/profile_images/1238832971764858886/z_8bp8Bw_normal.jpg" TargetMode="External"/><Relationship Id="rId237" Type="http://schemas.openxmlformats.org/officeDocument/2006/relationships/hyperlink" Target="http://twitter.com/mjau10303930/statuses/1239668958644580355" TargetMode="External"/><Relationship Id="rId238" Type="http://schemas.openxmlformats.org/officeDocument/2006/relationships/hyperlink" Target="http://pbs.twimg.com/profile_images/1238832971764858886/z_8bp8Bw_normal.jpg" TargetMode="External"/><Relationship Id="rId239" Type="http://schemas.openxmlformats.org/officeDocument/2006/relationships/hyperlink" Target="http://twitter.com/mjau10303930/statuses/1239668144580579335" TargetMode="External"/><Relationship Id="rId240" Type="http://schemas.openxmlformats.org/officeDocument/2006/relationships/hyperlink" Target="http://pbs.twimg.com/profile_images/1238832971764858886/z_8bp8Bw_normal.jpg" TargetMode="External"/><Relationship Id="rId241" Type="http://schemas.openxmlformats.org/officeDocument/2006/relationships/hyperlink" Target="http://twitter.com/mjau10303930/statuses/1239668105284026368" TargetMode="External"/><Relationship Id="rId242" Type="http://schemas.openxmlformats.org/officeDocument/2006/relationships/hyperlink" Target="http://pbs.twimg.com/profile_images/1238832971764858886/z_8bp8Bw_normal.jpg" TargetMode="External"/><Relationship Id="rId243" Type="http://schemas.openxmlformats.org/officeDocument/2006/relationships/hyperlink" Target="http://twitter.com/mjau10303930/statuses/1239659982385287168" TargetMode="External"/><Relationship Id="rId244" Type="http://schemas.openxmlformats.org/officeDocument/2006/relationships/hyperlink" Target="http://pbs.twimg.com/profile_images/1238832971764858886/z_8bp8Bw_normal.jpg" TargetMode="External"/><Relationship Id="rId245" Type="http://schemas.openxmlformats.org/officeDocument/2006/relationships/hyperlink" Target="http://twitter.com/mjau10303930/statuses/1239659702822330368" TargetMode="External"/><Relationship Id="rId246" Type="http://schemas.openxmlformats.org/officeDocument/2006/relationships/hyperlink" Target="http://pbs.twimg.com/profile_images/1238832971764858886/z_8bp8Bw_normal.jpg" TargetMode="External"/><Relationship Id="rId247" Type="http://schemas.openxmlformats.org/officeDocument/2006/relationships/hyperlink" Target="http://twitter.com/mjau10303930/statuses/1239658380836384775" TargetMode="External"/><Relationship Id="rId248" Type="http://schemas.openxmlformats.org/officeDocument/2006/relationships/hyperlink" Target="http://pbs.twimg.com/profile_images/1238832971764858886/z_8bp8Bw_normal.jpg" TargetMode="External"/><Relationship Id="rId249" Type="http://schemas.openxmlformats.org/officeDocument/2006/relationships/hyperlink" Target="http://twitter.com/mjau10303930/statuses/1239657584916865024" TargetMode="External"/><Relationship Id="rId250" Type="http://schemas.openxmlformats.org/officeDocument/2006/relationships/hyperlink" Target="http://pbs.twimg.com/profile_images/1238832971764858886/z_8bp8Bw_normal.jpg" TargetMode="External"/><Relationship Id="rId251" Type="http://schemas.openxmlformats.org/officeDocument/2006/relationships/hyperlink" Target="http://twitter.com/mjau10303930/statuses/1239653488495407104" TargetMode="External"/><Relationship Id="rId252" Type="http://schemas.openxmlformats.org/officeDocument/2006/relationships/hyperlink" Target="http://pbs.twimg.com/profile_images/1238832971764858886/z_8bp8Bw_normal.jpg" TargetMode="External"/><Relationship Id="rId253" Type="http://schemas.openxmlformats.org/officeDocument/2006/relationships/hyperlink" Target="http://twitter.com/mjau10303930/statuses/1239653388356333570" TargetMode="External"/><Relationship Id="rId254" Type="http://schemas.openxmlformats.org/officeDocument/2006/relationships/hyperlink" Target="http://pbs.twimg.com/profile_images/1238832971764858886/z_8bp8Bw_normal.jpg" TargetMode="External"/><Relationship Id="rId255" Type="http://schemas.openxmlformats.org/officeDocument/2006/relationships/hyperlink" Target="http://twitter.com/mjau10303930/statuses/1239652147161161729" TargetMode="External"/><Relationship Id="rId256" Type="http://schemas.openxmlformats.org/officeDocument/2006/relationships/hyperlink" Target="http://pbs.twimg.com/profile_images/1238832971764858886/z_8bp8Bw_normal.jpg" TargetMode="External"/><Relationship Id="rId257" Type="http://schemas.openxmlformats.org/officeDocument/2006/relationships/hyperlink" Target="http://twitter.com/mjau10303930/statuses/1239651126485581826" TargetMode="External"/><Relationship Id="rId258" Type="http://schemas.openxmlformats.org/officeDocument/2006/relationships/hyperlink" Target="http://pbs.twimg.com/profile_images/1238832971764858886/z_8bp8Bw_normal.jpg" TargetMode="External"/><Relationship Id="rId259" Type="http://schemas.openxmlformats.org/officeDocument/2006/relationships/hyperlink" Target="http://twitter.com/mjau10303930/statuses/1239650685135859712" TargetMode="External"/><Relationship Id="rId260" Type="http://schemas.openxmlformats.org/officeDocument/2006/relationships/hyperlink" Target="http://pbs.twimg.com/profile_images/1238832971764858886/z_8bp8Bw_normal.jpg" TargetMode="External"/><Relationship Id="rId261" Type="http://schemas.openxmlformats.org/officeDocument/2006/relationships/hyperlink" Target="http://twitter.com/mjau10303930/statuses/1239650487194005507" TargetMode="External"/><Relationship Id="rId262" Type="http://schemas.openxmlformats.org/officeDocument/2006/relationships/hyperlink" Target="http://pbs.twimg.com/profile_images/1238832971764858886/z_8bp8Bw_normal.jpg" TargetMode="External"/><Relationship Id="rId263" Type="http://schemas.openxmlformats.org/officeDocument/2006/relationships/hyperlink" Target="http://twitter.com/mjau10303930/statuses/1239649977443528705" TargetMode="External"/><Relationship Id="rId264" Type="http://schemas.openxmlformats.org/officeDocument/2006/relationships/hyperlink" Target="http://pbs.twimg.com/profile_images/1238832971764858886/z_8bp8Bw_normal.jpg" TargetMode="External"/><Relationship Id="rId265" Type="http://schemas.openxmlformats.org/officeDocument/2006/relationships/hyperlink" Target="http://twitter.com/mjau10303930/statuses/1239649580230365184" TargetMode="External"/><Relationship Id="rId266" Type="http://schemas.openxmlformats.org/officeDocument/2006/relationships/hyperlink" Target="http://pbs.twimg.com/profile_images/1238832971764858886/z_8bp8Bw_normal.jpg" TargetMode="External"/><Relationship Id="rId267" Type="http://schemas.openxmlformats.org/officeDocument/2006/relationships/hyperlink" Target="http://twitter.com/mjau10303930/statuses/1239649474160533504" TargetMode="External"/><Relationship Id="rId268" Type="http://schemas.openxmlformats.org/officeDocument/2006/relationships/hyperlink" Target="http://pbs.twimg.com/profile_images/1238832971764858886/z_8bp8Bw_normal.jpg" TargetMode="External"/><Relationship Id="rId269" Type="http://schemas.openxmlformats.org/officeDocument/2006/relationships/hyperlink" Target="http://twitter.com/mjau10303930/statuses/1239648956537286657" TargetMode="External"/><Relationship Id="rId270" Type="http://schemas.openxmlformats.org/officeDocument/2006/relationships/hyperlink" Target="http://pbs.twimg.com/profile_images/1238832971764858886/z_8bp8Bw_normal.jpg" TargetMode="External"/><Relationship Id="rId271" Type="http://schemas.openxmlformats.org/officeDocument/2006/relationships/hyperlink" Target="http://twitter.com/mjau10303930/statuses/1239648128929878016" TargetMode="External"/><Relationship Id="rId272" Type="http://schemas.openxmlformats.org/officeDocument/2006/relationships/hyperlink" Target="http://pbs.twimg.com/profile_images/1238832971764858886/z_8bp8Bw_normal.jpg" TargetMode="External"/><Relationship Id="rId273" Type="http://schemas.openxmlformats.org/officeDocument/2006/relationships/hyperlink" Target="http://twitter.com/mjau10303930/statuses/1239646973893935104" TargetMode="External"/><Relationship Id="rId274" Type="http://schemas.openxmlformats.org/officeDocument/2006/relationships/hyperlink" Target="http://pbs.twimg.com/profile_images/1238832971764858886/z_8bp8Bw_normal.jpg" TargetMode="External"/><Relationship Id="rId275" Type="http://schemas.openxmlformats.org/officeDocument/2006/relationships/hyperlink" Target="http://twitter.com/mjau10303930/statuses/1239646701926916098" TargetMode="External"/><Relationship Id="rId276" Type="http://schemas.openxmlformats.org/officeDocument/2006/relationships/hyperlink" Target="http://pbs.twimg.com/profile_images/1238832971764858886/z_8bp8Bw_normal.jpg" TargetMode="External"/><Relationship Id="rId277" Type="http://schemas.openxmlformats.org/officeDocument/2006/relationships/hyperlink" Target="http://twitter.com/mjau10303930/statuses/1239645026147340290" TargetMode="External"/><Relationship Id="rId278" Type="http://schemas.openxmlformats.org/officeDocument/2006/relationships/hyperlink" Target="http://pbs.twimg.com/profile_images/1238832971764858886/z_8bp8Bw_normal.jpg" TargetMode="External"/><Relationship Id="rId279" Type="http://schemas.openxmlformats.org/officeDocument/2006/relationships/hyperlink" Target="http://twitter.com/mjau10303930/statuses/1239644739139440642" TargetMode="External"/><Relationship Id="rId280" Type="http://schemas.openxmlformats.org/officeDocument/2006/relationships/hyperlink" Target="http://pbs.twimg.com/profile_images/1238832971764858886/z_8bp8Bw_normal.jpg" TargetMode="External"/><Relationship Id="rId281" Type="http://schemas.openxmlformats.org/officeDocument/2006/relationships/hyperlink" Target="http://twitter.com/mjau10303930/statuses/1239643983112015872" TargetMode="External"/><Relationship Id="rId282" Type="http://schemas.openxmlformats.org/officeDocument/2006/relationships/hyperlink" Target="http://pbs.twimg.com/profile_images/1238832971764858886/z_8bp8Bw_normal.jpg" TargetMode="External"/><Relationship Id="rId283" Type="http://schemas.openxmlformats.org/officeDocument/2006/relationships/hyperlink" Target="http://twitter.com/mjau10303930/statuses/1239643870771720194" TargetMode="External"/><Relationship Id="rId284" Type="http://schemas.openxmlformats.org/officeDocument/2006/relationships/hyperlink" Target="http://pbs.twimg.com/profile_images/1238832971764858886/z_8bp8Bw_normal.jpg" TargetMode="External"/><Relationship Id="rId285" Type="http://schemas.openxmlformats.org/officeDocument/2006/relationships/hyperlink" Target="http://twitter.com/mjau10303930/statuses/1239642724556591106" TargetMode="External"/><Relationship Id="rId286" Type="http://schemas.openxmlformats.org/officeDocument/2006/relationships/hyperlink" Target="http://pbs.twimg.com/profile_images/1238832971764858886/z_8bp8Bw_normal.jpg" TargetMode="External"/><Relationship Id="rId287" Type="http://schemas.openxmlformats.org/officeDocument/2006/relationships/hyperlink" Target="http://twitter.com/mjau10303930/statuses/1239642155309727746" TargetMode="External"/><Relationship Id="rId288" Type="http://schemas.openxmlformats.org/officeDocument/2006/relationships/hyperlink" Target="http://pbs.twimg.com/profile_images/1238832971764858886/z_8bp8Bw_normal.jpg" TargetMode="External"/><Relationship Id="rId289" Type="http://schemas.openxmlformats.org/officeDocument/2006/relationships/hyperlink" Target="http://twitter.com/mjau10303930/statuses/1239640492373086208" TargetMode="External"/><Relationship Id="rId290" Type="http://schemas.openxmlformats.org/officeDocument/2006/relationships/hyperlink" Target="http://pbs.twimg.com/profile_images/1238832971764858886/z_8bp8Bw_normal.jpg" TargetMode="External"/><Relationship Id="rId291" Type="http://schemas.openxmlformats.org/officeDocument/2006/relationships/hyperlink" Target="http://twitter.com/mjau10303930/statuses/1239639663415111682" TargetMode="External"/><Relationship Id="rId292" Type="http://schemas.openxmlformats.org/officeDocument/2006/relationships/hyperlink" Target="http://pbs.twimg.com/profile_images/1238832971764858886/z_8bp8Bw_normal.jpg" TargetMode="External"/><Relationship Id="rId293" Type="http://schemas.openxmlformats.org/officeDocument/2006/relationships/hyperlink" Target="http://twitter.com/mjau10303930/statuses/1239638277491249158" TargetMode="External"/><Relationship Id="rId294" Type="http://schemas.openxmlformats.org/officeDocument/2006/relationships/hyperlink" Target="http://pbs.twimg.com/profile_images/1238832971764858886/z_8bp8Bw_normal.jpg" TargetMode="External"/><Relationship Id="rId295" Type="http://schemas.openxmlformats.org/officeDocument/2006/relationships/hyperlink" Target="http://twitter.com/mjau10303930/statuses/1239637707829231620" TargetMode="External"/><Relationship Id="rId296" Type="http://schemas.openxmlformats.org/officeDocument/2006/relationships/hyperlink" Target="http://pbs.twimg.com/profile_images/1238832971764858886/z_8bp8Bw_normal.jpg" TargetMode="External"/><Relationship Id="rId297" Type="http://schemas.openxmlformats.org/officeDocument/2006/relationships/hyperlink" Target="http://twitter.com/mjau10303930/statuses/1239637578657280002" TargetMode="External"/><Relationship Id="rId298" Type="http://schemas.openxmlformats.org/officeDocument/2006/relationships/hyperlink" Target="http://pbs.twimg.com/profile_images/1238832971764858886/z_8bp8Bw_normal.jpg" TargetMode="External"/><Relationship Id="rId299" Type="http://schemas.openxmlformats.org/officeDocument/2006/relationships/hyperlink" Target="http://twitter.com/mjau10303930/statuses/1239632283516252163" TargetMode="External"/><Relationship Id="rId300" Type="http://schemas.openxmlformats.org/officeDocument/2006/relationships/hyperlink" Target="http://pbs.twimg.com/profile_images/1238832971764858886/z_8bp8Bw_normal.jpg" TargetMode="External"/><Relationship Id="rId301" Type="http://schemas.openxmlformats.org/officeDocument/2006/relationships/hyperlink" Target="http://twitter.com/mjau10303930/statuses/1239631022385516546" TargetMode="External"/><Relationship Id="rId302" Type="http://schemas.openxmlformats.org/officeDocument/2006/relationships/hyperlink" Target="http://pbs.twimg.com/profile_images/1238832971764858886/z_8bp8Bw_normal.jpg" TargetMode="External"/><Relationship Id="rId303" Type="http://schemas.openxmlformats.org/officeDocument/2006/relationships/hyperlink" Target="http://twitter.com/mjau10303930/statuses/1239630811252568064" TargetMode="External"/><Relationship Id="rId304" Type="http://schemas.openxmlformats.org/officeDocument/2006/relationships/hyperlink" Target="http://pbs.twimg.com/profile_images/1238832971764858886/z_8bp8Bw_normal.jpg" TargetMode="External"/><Relationship Id="rId305" Type="http://schemas.openxmlformats.org/officeDocument/2006/relationships/hyperlink" Target="http://twitter.com/mjau10303930/statuses/1239629631432593410" TargetMode="External"/><Relationship Id="rId306" Type="http://schemas.openxmlformats.org/officeDocument/2006/relationships/hyperlink" Target="http://pbs.twimg.com/profile_images/1238832971764858886/z_8bp8Bw_normal.jpg" TargetMode="External"/><Relationship Id="rId307" Type="http://schemas.openxmlformats.org/officeDocument/2006/relationships/hyperlink" Target="http://twitter.com/mjau10303930/statuses/1239623968438530053" TargetMode="External"/><Relationship Id="rId308" Type="http://schemas.openxmlformats.org/officeDocument/2006/relationships/hyperlink" Target="http://pbs.twimg.com/profile_images/1238832971764858886/z_8bp8Bw_normal.jpg" TargetMode="External"/><Relationship Id="rId309" Type="http://schemas.openxmlformats.org/officeDocument/2006/relationships/hyperlink" Target="http://twitter.com/mjau10303930/statuses/1239622051029278729" TargetMode="External"/><Relationship Id="rId310" Type="http://schemas.openxmlformats.org/officeDocument/2006/relationships/hyperlink" Target="http://pbs.twimg.com/profile_images/1238832971764858886/z_8bp8Bw_normal.jpg" TargetMode="External"/><Relationship Id="rId311" Type="http://schemas.openxmlformats.org/officeDocument/2006/relationships/hyperlink" Target="http://twitter.com/mjau10303930/statuses/1239621191448629248" TargetMode="External"/><Relationship Id="rId312" Type="http://schemas.openxmlformats.org/officeDocument/2006/relationships/hyperlink" Target="http://pbs.twimg.com/profile_images/1238832971764858886/z_8bp8Bw_normal.jpg" TargetMode="External"/><Relationship Id="rId313" Type="http://schemas.openxmlformats.org/officeDocument/2006/relationships/hyperlink" Target="http://twitter.com/mjau10303930/statuses/1239619795785527297" TargetMode="External"/><Relationship Id="rId314" Type="http://schemas.openxmlformats.org/officeDocument/2006/relationships/hyperlink" Target="http://pbs.twimg.com/profile_images/1238832971764858886/z_8bp8Bw_normal.jpg" TargetMode="External"/><Relationship Id="rId315" Type="http://schemas.openxmlformats.org/officeDocument/2006/relationships/hyperlink" Target="http://twitter.com/mjau10303930/statuses/1239593877784473600" TargetMode="External"/><Relationship Id="rId316" Type="http://schemas.openxmlformats.org/officeDocument/2006/relationships/hyperlink" Target="http://pbs.twimg.com/profile_images/1238832971764858886/z_8bp8Bw_normal.jpg" TargetMode="External"/><Relationship Id="rId317" Type="http://schemas.openxmlformats.org/officeDocument/2006/relationships/hyperlink" Target="http://twitter.com/mjau10303930/statuses/1239591804753805313" TargetMode="External"/><Relationship Id="rId318" Type="http://schemas.openxmlformats.org/officeDocument/2006/relationships/hyperlink" Target="http://pbs.twimg.com/profile_images/1238832971764858886/z_8bp8Bw_normal.jpg" TargetMode="External"/><Relationship Id="rId319" Type="http://schemas.openxmlformats.org/officeDocument/2006/relationships/hyperlink" Target="http://twitter.com/mjau10303930/statuses/1239587368883105794" TargetMode="External"/><Relationship Id="rId320" Type="http://schemas.openxmlformats.org/officeDocument/2006/relationships/hyperlink" Target="http://pbs.twimg.com/profile_images/1238832971764858886/z_8bp8Bw_normal.jpg" TargetMode="External"/><Relationship Id="rId321" Type="http://schemas.openxmlformats.org/officeDocument/2006/relationships/hyperlink" Target="http://twitter.com/mjau10303930/statuses/1239586242024615939" TargetMode="External"/><Relationship Id="rId322" Type="http://schemas.openxmlformats.org/officeDocument/2006/relationships/hyperlink" Target="http://pbs.twimg.com/profile_images/1238832971764858886/z_8bp8Bw_normal.jpg" TargetMode="External"/><Relationship Id="rId323" Type="http://schemas.openxmlformats.org/officeDocument/2006/relationships/hyperlink" Target="http://twitter.com/mjau10303930/statuses/1239585145839128582" TargetMode="External"/><Relationship Id="rId324" Type="http://schemas.openxmlformats.org/officeDocument/2006/relationships/hyperlink" Target="http://pbs.twimg.com/profile_images/1238832971764858886/z_8bp8Bw_normal.jpg" TargetMode="External"/><Relationship Id="rId325" Type="http://schemas.openxmlformats.org/officeDocument/2006/relationships/hyperlink" Target="http://twitter.com/mjau10303930/statuses/1239583715824676867" TargetMode="External"/><Relationship Id="rId326" Type="http://schemas.openxmlformats.org/officeDocument/2006/relationships/hyperlink" Target="http://pbs.twimg.com/profile_images/1238832971764858886/z_8bp8Bw_normal.jpg" TargetMode="External"/><Relationship Id="rId327" Type="http://schemas.openxmlformats.org/officeDocument/2006/relationships/hyperlink" Target="http://twitter.com/mjau10303930/statuses/1239583585457393664" TargetMode="External"/><Relationship Id="rId328" Type="http://schemas.openxmlformats.org/officeDocument/2006/relationships/hyperlink" Target="http://pbs.twimg.com/profile_images/1238832971764858886/z_8bp8Bw_normal.jpg" TargetMode="External"/><Relationship Id="rId329" Type="http://schemas.openxmlformats.org/officeDocument/2006/relationships/hyperlink" Target="http://twitter.com/mjau10303930/statuses/1239583296071380998" TargetMode="External"/><Relationship Id="rId330" Type="http://schemas.openxmlformats.org/officeDocument/2006/relationships/hyperlink" Target="http://pbs.twimg.com/profile_images/1238832971764858886/z_8bp8Bw_normal.jpg" TargetMode="External"/><Relationship Id="rId331" Type="http://schemas.openxmlformats.org/officeDocument/2006/relationships/hyperlink" Target="http://twitter.com/mjau10303930/statuses/1239583216434057216" TargetMode="External"/><Relationship Id="rId332" Type="http://schemas.openxmlformats.org/officeDocument/2006/relationships/hyperlink" Target="http://pbs.twimg.com/profile_images/1238832971764858886/z_8bp8Bw_normal.jpg" TargetMode="External"/><Relationship Id="rId333" Type="http://schemas.openxmlformats.org/officeDocument/2006/relationships/hyperlink" Target="http://twitter.com/mjau10303930/statuses/1239582533223960576" TargetMode="External"/><Relationship Id="rId334" Type="http://schemas.openxmlformats.org/officeDocument/2006/relationships/hyperlink" Target="http://pbs.twimg.com/profile_images/1238832971764858886/z_8bp8Bw_normal.jpg" TargetMode="External"/><Relationship Id="rId335" Type="http://schemas.openxmlformats.org/officeDocument/2006/relationships/hyperlink" Target="http://twitter.com/mjau10303930/statuses/1239579506664452096" TargetMode="External"/><Relationship Id="rId336" Type="http://schemas.openxmlformats.org/officeDocument/2006/relationships/hyperlink" Target="http://pbs.twimg.com/profile_images/1238832971764858886/z_8bp8Bw_normal.jpg" TargetMode="External"/><Relationship Id="rId337" Type="http://schemas.openxmlformats.org/officeDocument/2006/relationships/hyperlink" Target="http://twitter.com/mjau10303930/statuses/1239579073761984524" TargetMode="External"/><Relationship Id="rId338" Type="http://schemas.openxmlformats.org/officeDocument/2006/relationships/hyperlink" Target="http://pbs.twimg.com/profile_images/1238832971764858886/z_8bp8Bw_normal.jpg" TargetMode="External"/><Relationship Id="rId339" Type="http://schemas.openxmlformats.org/officeDocument/2006/relationships/hyperlink" Target="http://twitter.com/mjau10303930/statuses/1239578521011437569" TargetMode="External"/><Relationship Id="rId340" Type="http://schemas.openxmlformats.org/officeDocument/2006/relationships/hyperlink" Target="http://pbs.twimg.com/profile_images/1238832971764858886/z_8bp8Bw_normal.jpg" TargetMode="External"/><Relationship Id="rId341" Type="http://schemas.openxmlformats.org/officeDocument/2006/relationships/hyperlink" Target="http://twitter.com/mjau10303930/statuses/1239578204173668353" TargetMode="External"/><Relationship Id="rId342" Type="http://schemas.openxmlformats.org/officeDocument/2006/relationships/hyperlink" Target="http://pbs.twimg.com/profile_images/1238832971764858886/z_8bp8Bw_normal.jpg" TargetMode="External"/><Relationship Id="rId343" Type="http://schemas.openxmlformats.org/officeDocument/2006/relationships/hyperlink" Target="http://twitter.com/mjau10303930/statuses/1239577750509420546" TargetMode="External"/><Relationship Id="rId344" Type="http://schemas.openxmlformats.org/officeDocument/2006/relationships/hyperlink" Target="http://pbs.twimg.com/profile_images/1238832971764858886/z_8bp8Bw_normal.jpg" TargetMode="External"/><Relationship Id="rId345" Type="http://schemas.openxmlformats.org/officeDocument/2006/relationships/hyperlink" Target="http://twitter.com/mjau10303930/statuses/1239566806827839498" TargetMode="External"/><Relationship Id="rId346" Type="http://schemas.openxmlformats.org/officeDocument/2006/relationships/hyperlink" Target="http://pbs.twimg.com/profile_images/1238832971764858886/z_8bp8Bw_normal.jpg" TargetMode="External"/><Relationship Id="rId347" Type="http://schemas.openxmlformats.org/officeDocument/2006/relationships/hyperlink" Target="http://twitter.com/mjau10303930/statuses/1239562015464738816" TargetMode="External"/><Relationship Id="rId348" Type="http://schemas.openxmlformats.org/officeDocument/2006/relationships/hyperlink" Target="http://pbs.twimg.com/profile_images/1238832971764858886/z_8bp8Bw_normal.jpg" TargetMode="External"/><Relationship Id="rId349" Type="http://schemas.openxmlformats.org/officeDocument/2006/relationships/hyperlink" Target="http://twitter.com/mjau10303930/statuses/1239554117833498624" TargetMode="External"/><Relationship Id="rId350" Type="http://schemas.openxmlformats.org/officeDocument/2006/relationships/hyperlink" Target="http://pbs.twimg.com/profile_images/1238832971764858886/z_8bp8Bw_normal.jpg" TargetMode="External"/><Relationship Id="rId351" Type="http://schemas.openxmlformats.org/officeDocument/2006/relationships/hyperlink" Target="http://twitter.com/mjau10303930/statuses/1239551118939693056" TargetMode="External"/><Relationship Id="rId352" Type="http://schemas.openxmlformats.org/officeDocument/2006/relationships/hyperlink" Target="http://pbs.twimg.com/profile_images/1238832971764858886/z_8bp8Bw_normal.jpg" TargetMode="External"/><Relationship Id="rId353" Type="http://schemas.openxmlformats.org/officeDocument/2006/relationships/hyperlink" Target="http://twitter.com/mjau10303930/statuses/1239545256426844160" TargetMode="External"/><Relationship Id="rId354" Type="http://schemas.openxmlformats.org/officeDocument/2006/relationships/hyperlink" Target="http://pbs.twimg.com/profile_images/1238832971764858886/z_8bp8Bw_normal.jpg" TargetMode="External"/><Relationship Id="rId355" Type="http://schemas.openxmlformats.org/officeDocument/2006/relationships/hyperlink" Target="http://twitter.com/mjau10303930/statuses/1239545046699053057" TargetMode="External"/><Relationship Id="rId356" Type="http://schemas.openxmlformats.org/officeDocument/2006/relationships/hyperlink" Target="http://pbs.twimg.com/profile_images/1238832971764858886/z_8bp8Bw_normal.jpg" TargetMode="External"/><Relationship Id="rId357" Type="http://schemas.openxmlformats.org/officeDocument/2006/relationships/hyperlink" Target="http://twitter.com/mjau10303930/statuses/1239544240612544512" TargetMode="External"/><Relationship Id="rId358" Type="http://schemas.openxmlformats.org/officeDocument/2006/relationships/hyperlink" Target="http://pbs.twimg.com/profile_images/1238832971764858886/z_8bp8Bw_normal.jpg" TargetMode="External"/><Relationship Id="rId359" Type="http://schemas.openxmlformats.org/officeDocument/2006/relationships/hyperlink" Target="http://twitter.com/mjau10303930/statuses/1239543510832943109" TargetMode="External"/><Relationship Id="rId360" Type="http://schemas.openxmlformats.org/officeDocument/2006/relationships/hyperlink" Target="http://pbs.twimg.com/profile_images/1238832971764858886/z_8bp8Bw_normal.jpg" TargetMode="External"/><Relationship Id="rId361" Type="http://schemas.openxmlformats.org/officeDocument/2006/relationships/hyperlink" Target="http://twitter.com/mjau10303930/statuses/1239543251033620481" TargetMode="External"/><Relationship Id="rId362" Type="http://schemas.openxmlformats.org/officeDocument/2006/relationships/hyperlink" Target="http://pbs.twimg.com/profile_images/1238832971764858886/z_8bp8Bw_normal.jpg" TargetMode="External"/><Relationship Id="rId363" Type="http://schemas.openxmlformats.org/officeDocument/2006/relationships/hyperlink" Target="http://twitter.com/mjau10303930/statuses/1239542654238588928" TargetMode="External"/><Relationship Id="rId364" Type="http://schemas.openxmlformats.org/officeDocument/2006/relationships/hyperlink" Target="http://pbs.twimg.com/profile_images/1238832971764858886/z_8bp8Bw_normal.jpg" TargetMode="External"/><Relationship Id="rId365" Type="http://schemas.openxmlformats.org/officeDocument/2006/relationships/hyperlink" Target="http://twitter.com/mjau10303930/statuses/1239542470792351744" TargetMode="External"/><Relationship Id="rId366" Type="http://schemas.openxmlformats.org/officeDocument/2006/relationships/hyperlink" Target="http://pbs.twimg.com/profile_images/1238832971764858886/z_8bp8Bw_normal.jpg" TargetMode="External"/><Relationship Id="rId367" Type="http://schemas.openxmlformats.org/officeDocument/2006/relationships/hyperlink" Target="http://twitter.com/mjau10303930/statuses/1239540711814500352" TargetMode="External"/><Relationship Id="rId368" Type="http://schemas.openxmlformats.org/officeDocument/2006/relationships/hyperlink" Target="http://pbs.twimg.com/profile_images/1238832971764858886/z_8bp8Bw_normal.jpg" TargetMode="External"/><Relationship Id="rId369" Type="http://schemas.openxmlformats.org/officeDocument/2006/relationships/hyperlink" Target="http://twitter.com/mjau10303930/statuses/1239539761062297600" TargetMode="External"/><Relationship Id="rId370" Type="http://schemas.openxmlformats.org/officeDocument/2006/relationships/hyperlink" Target="http://pbs.twimg.com/profile_images/1238832971764858886/z_8bp8Bw_normal.jpg" TargetMode="External"/><Relationship Id="rId371" Type="http://schemas.openxmlformats.org/officeDocument/2006/relationships/hyperlink" Target="http://twitter.com/mjau10303930/statuses/1239537311521570816" TargetMode="External"/><Relationship Id="rId372" Type="http://schemas.openxmlformats.org/officeDocument/2006/relationships/hyperlink" Target="http://pbs.twimg.com/profile_images/1238832971764858886/z_8bp8Bw_normal.jpg" TargetMode="External"/><Relationship Id="rId373" Type="http://schemas.openxmlformats.org/officeDocument/2006/relationships/hyperlink" Target="http://twitter.com/mjau10303930/statuses/1239535319831240704" TargetMode="External"/><Relationship Id="rId374" Type="http://schemas.openxmlformats.org/officeDocument/2006/relationships/hyperlink" Target="http://pbs.twimg.com/profile_images/1238832971764858886/z_8bp8Bw_normal.jpg" TargetMode="External"/><Relationship Id="rId375" Type="http://schemas.openxmlformats.org/officeDocument/2006/relationships/hyperlink" Target="http://twitter.com/mjau10303930/statuses/1239535046249402368" TargetMode="External"/><Relationship Id="rId376" Type="http://schemas.openxmlformats.org/officeDocument/2006/relationships/hyperlink" Target="http://pbs.twimg.com/profile_images/1238832971764858886/z_8bp8Bw_normal.jpg" TargetMode="External"/><Relationship Id="rId377" Type="http://schemas.openxmlformats.org/officeDocument/2006/relationships/hyperlink" Target="http://twitter.com/mjau10303930/statuses/1239534390889320448" TargetMode="External"/><Relationship Id="rId378" Type="http://schemas.openxmlformats.org/officeDocument/2006/relationships/hyperlink" Target="http://pbs.twimg.com/profile_images/1238832971764858886/z_8bp8Bw_normal.jpg" TargetMode="External"/><Relationship Id="rId379" Type="http://schemas.openxmlformats.org/officeDocument/2006/relationships/hyperlink" Target="http://twitter.com/mjau10303930/statuses/1239533273560371200" TargetMode="External"/><Relationship Id="rId380" Type="http://schemas.openxmlformats.org/officeDocument/2006/relationships/hyperlink" Target="http://pbs.twimg.com/profile_images/1238832971764858886/z_8bp8Bw_normal.jpg" TargetMode="External"/><Relationship Id="rId381" Type="http://schemas.openxmlformats.org/officeDocument/2006/relationships/hyperlink" Target="http://twitter.com/mjau10303930/statuses/1239533065367584769" TargetMode="External"/><Relationship Id="rId382" Type="http://schemas.openxmlformats.org/officeDocument/2006/relationships/hyperlink" Target="http://pbs.twimg.com/profile_images/1238832971764858886/z_8bp8Bw_normal.jpg" TargetMode="External"/><Relationship Id="rId383" Type="http://schemas.openxmlformats.org/officeDocument/2006/relationships/hyperlink" Target="http://twitter.com/mjau10303930/statuses/1239527650584133632" TargetMode="External"/><Relationship Id="rId384" Type="http://schemas.openxmlformats.org/officeDocument/2006/relationships/hyperlink" Target="http://pbs.twimg.com/profile_images/1238832971764858886/z_8bp8Bw_normal.jpg" TargetMode="External"/><Relationship Id="rId385" Type="http://schemas.openxmlformats.org/officeDocument/2006/relationships/hyperlink" Target="http://twitter.com/mjau10303930/statuses/1239526321212002304" TargetMode="External"/><Relationship Id="rId386" Type="http://schemas.openxmlformats.org/officeDocument/2006/relationships/hyperlink" Target="http://pbs.twimg.com/profile_images/1238832971764858886/z_8bp8Bw_normal.jpg" TargetMode="External"/><Relationship Id="rId387" Type="http://schemas.openxmlformats.org/officeDocument/2006/relationships/hyperlink" Target="http://twitter.com/mjau10303930/statuses/1239523963165868034" TargetMode="External"/><Relationship Id="rId388" Type="http://schemas.openxmlformats.org/officeDocument/2006/relationships/hyperlink" Target="http://pbs.twimg.com/profile_images/1238832971764858886/z_8bp8Bw_normal.jpg" TargetMode="External"/><Relationship Id="rId389" Type="http://schemas.openxmlformats.org/officeDocument/2006/relationships/hyperlink" Target="http://twitter.com/mjau10303930/statuses/1239521960650047489" TargetMode="External"/><Relationship Id="rId390" Type="http://schemas.openxmlformats.org/officeDocument/2006/relationships/hyperlink" Target="http://pbs.twimg.com/profile_images/1238832971764858886/z_8bp8Bw_normal.jpg" TargetMode="External"/><Relationship Id="rId391" Type="http://schemas.openxmlformats.org/officeDocument/2006/relationships/hyperlink" Target="http://twitter.com/mjau10303930/statuses/1239520407864164354" TargetMode="External"/><Relationship Id="rId392" Type="http://schemas.openxmlformats.org/officeDocument/2006/relationships/hyperlink" Target="http://pbs.twimg.com/profile_images/1238832971764858886/z_8bp8Bw_normal.jpg" TargetMode="External"/><Relationship Id="rId393" Type="http://schemas.openxmlformats.org/officeDocument/2006/relationships/hyperlink" Target="http://twitter.com/mjau10303930/statuses/1239520109636583424" TargetMode="External"/><Relationship Id="rId394" Type="http://schemas.openxmlformats.org/officeDocument/2006/relationships/hyperlink" Target="http://pbs.twimg.com/profile_images/1238832971764858886/z_8bp8Bw_normal.jpg" TargetMode="External"/><Relationship Id="rId395" Type="http://schemas.openxmlformats.org/officeDocument/2006/relationships/hyperlink" Target="http://twitter.com/mjau10303930/statuses/1239519191906095108" TargetMode="External"/><Relationship Id="rId396" Type="http://schemas.openxmlformats.org/officeDocument/2006/relationships/hyperlink" Target="http://pbs.twimg.com/profile_images/1238832971764858886/z_8bp8Bw_normal.jpg" TargetMode="External"/><Relationship Id="rId397" Type="http://schemas.openxmlformats.org/officeDocument/2006/relationships/hyperlink" Target="http://twitter.com/mjau10303930/statuses/1239518115496636416" TargetMode="External"/><Relationship Id="rId398" Type="http://schemas.openxmlformats.org/officeDocument/2006/relationships/hyperlink" Target="http://pbs.twimg.com/profile_images/1238832971764858886/z_8bp8Bw_normal.jpg" TargetMode="External"/><Relationship Id="rId399" Type="http://schemas.openxmlformats.org/officeDocument/2006/relationships/hyperlink" Target="http://twitter.com/mjau10303930/statuses/1239516888163647488" TargetMode="External"/><Relationship Id="rId400" Type="http://schemas.openxmlformats.org/officeDocument/2006/relationships/hyperlink" Target="http://pbs.twimg.com/profile_images/1238832971764858886/z_8bp8Bw_normal.jpg" TargetMode="External"/><Relationship Id="rId401" Type="http://schemas.openxmlformats.org/officeDocument/2006/relationships/hyperlink" Target="http://twitter.com/mjau10303930/statuses/1239516795524067329" TargetMode="External"/><Relationship Id="rId402" Type="http://schemas.openxmlformats.org/officeDocument/2006/relationships/hyperlink" Target="http://pbs.twimg.com/profile_images/1238832971764858886/z_8bp8Bw_normal.jpg" TargetMode="External"/><Relationship Id="rId403" Type="http://schemas.openxmlformats.org/officeDocument/2006/relationships/hyperlink" Target="http://twitter.com/mjau10303930/statuses/1239516734131965954" TargetMode="External"/><Relationship Id="rId404" Type="http://schemas.openxmlformats.org/officeDocument/2006/relationships/hyperlink" Target="http://pbs.twimg.com/profile_images/1238832971764858886/z_8bp8Bw_normal.jpg" TargetMode="External"/><Relationship Id="rId405" Type="http://schemas.openxmlformats.org/officeDocument/2006/relationships/hyperlink" Target="http://twitter.com/mjau10303930/statuses/1239516529290547200" TargetMode="External"/><Relationship Id="rId406" Type="http://schemas.openxmlformats.org/officeDocument/2006/relationships/hyperlink" Target="http://pbs.twimg.com/profile_images/1238832971764858886/z_8bp8Bw_normal.jpg" TargetMode="External"/><Relationship Id="rId407" Type="http://schemas.openxmlformats.org/officeDocument/2006/relationships/hyperlink" Target="http://twitter.com/mjau10303930/statuses/1239514802978017280" TargetMode="External"/><Relationship Id="rId408" Type="http://schemas.openxmlformats.org/officeDocument/2006/relationships/hyperlink" Target="http://pbs.twimg.com/profile_images/1238832971764858886/z_8bp8Bw_normal.jpg" TargetMode="External"/><Relationship Id="rId409" Type="http://schemas.openxmlformats.org/officeDocument/2006/relationships/hyperlink" Target="http://twitter.com/mjau10303930/statuses/1239514619531706369" TargetMode="External"/><Relationship Id="rId410" Type="http://schemas.openxmlformats.org/officeDocument/2006/relationships/hyperlink" Target="http://pbs.twimg.com/profile_images/1238832971764858886/z_8bp8Bw_normal.jpg" TargetMode="External"/><Relationship Id="rId411" Type="http://schemas.openxmlformats.org/officeDocument/2006/relationships/hyperlink" Target="http://twitter.com/mjau10303930/statuses/1239514250328133632" TargetMode="External"/><Relationship Id="rId412" Type="http://schemas.openxmlformats.org/officeDocument/2006/relationships/hyperlink" Target="http://pbs.twimg.com/profile_images/1238832971764858886/z_8bp8Bw_normal.jpg" TargetMode="External"/><Relationship Id="rId413" Type="http://schemas.openxmlformats.org/officeDocument/2006/relationships/hyperlink" Target="http://twitter.com/mjau10303930/statuses/1239514023940554755" TargetMode="External"/><Relationship Id="rId414" Type="http://schemas.openxmlformats.org/officeDocument/2006/relationships/hyperlink" Target="http://pbs.twimg.com/profile_images/1238832971764858886/z_8bp8Bw_normal.jpg" TargetMode="External"/><Relationship Id="rId415" Type="http://schemas.openxmlformats.org/officeDocument/2006/relationships/hyperlink" Target="http://twitter.com/mjau10303930/statuses/1239513938808668162" TargetMode="External"/><Relationship Id="rId416" Type="http://schemas.openxmlformats.org/officeDocument/2006/relationships/hyperlink" Target="http://pbs.twimg.com/profile_images/1238832971764858886/z_8bp8Bw_normal.jpg" TargetMode="External"/><Relationship Id="rId417" Type="http://schemas.openxmlformats.org/officeDocument/2006/relationships/hyperlink" Target="http://twitter.com/mjau10303930/statuses/1239513683216171008" TargetMode="External"/><Relationship Id="rId418" Type="http://schemas.openxmlformats.org/officeDocument/2006/relationships/hyperlink" Target="http://pbs.twimg.com/profile_images/1238832971764858886/z_8bp8Bw_normal.jpg" TargetMode="External"/><Relationship Id="rId419" Type="http://schemas.openxmlformats.org/officeDocument/2006/relationships/hyperlink" Target="http://twitter.com/mjau10303930/statuses/1239512502263779330" TargetMode="External"/><Relationship Id="rId420" Type="http://schemas.openxmlformats.org/officeDocument/2006/relationships/hyperlink" Target="http://pbs.twimg.com/profile_images/1238832971764858886/z_8bp8Bw_normal.jpg" TargetMode="External"/><Relationship Id="rId421" Type="http://schemas.openxmlformats.org/officeDocument/2006/relationships/hyperlink" Target="http://twitter.com/mjau10303930/statuses/1239512324194664449" TargetMode="External"/><Relationship Id="rId422" Type="http://schemas.openxmlformats.org/officeDocument/2006/relationships/hyperlink" Target="http://pbs.twimg.com/profile_images/1238832971764858886/z_8bp8Bw_normal.jpg" TargetMode="External"/><Relationship Id="rId423" Type="http://schemas.openxmlformats.org/officeDocument/2006/relationships/hyperlink" Target="http://twitter.com/mjau10303930/statuses/1239510096213917698" TargetMode="External"/><Relationship Id="rId424" Type="http://schemas.openxmlformats.org/officeDocument/2006/relationships/hyperlink" Target="http://pbs.twimg.com/profile_images/1238832971764858886/z_8bp8Bw_normal.jpg" TargetMode="External"/><Relationship Id="rId425" Type="http://schemas.openxmlformats.org/officeDocument/2006/relationships/hyperlink" Target="http://twitter.com/mjau10303930/statuses/1239509760854163458" TargetMode="External"/><Relationship Id="rId426" Type="http://schemas.openxmlformats.org/officeDocument/2006/relationships/hyperlink" Target="http://pbs.twimg.com/profile_images/1238832971764858886/z_8bp8Bw_normal.jpg" TargetMode="External"/><Relationship Id="rId427" Type="http://schemas.openxmlformats.org/officeDocument/2006/relationships/hyperlink" Target="http://twitter.com/mjau10303930/statuses/1239509549649985537" TargetMode="External"/><Relationship Id="rId428" Type="http://schemas.openxmlformats.org/officeDocument/2006/relationships/hyperlink" Target="http://pbs.twimg.com/profile_images/1238832971764858886/z_8bp8Bw_normal.jpg" TargetMode="External"/><Relationship Id="rId429" Type="http://schemas.openxmlformats.org/officeDocument/2006/relationships/hyperlink" Target="http://twitter.com/mjau10303930/statuses/1239500967881703424" TargetMode="External"/><Relationship Id="rId430" Type="http://schemas.openxmlformats.org/officeDocument/2006/relationships/hyperlink" Target="http://pbs.twimg.com/profile_images/1238832971764858886/z_8bp8Bw_normal.jpg" TargetMode="External"/><Relationship Id="rId431" Type="http://schemas.openxmlformats.org/officeDocument/2006/relationships/hyperlink" Target="http://twitter.com/mjau10303930/statuses/1239500682639613952" TargetMode="External"/><Relationship Id="rId432" Type="http://schemas.openxmlformats.org/officeDocument/2006/relationships/hyperlink" Target="http://pbs.twimg.com/profile_images/1238832971764858886/z_8bp8Bw_normal.jpg" TargetMode="External"/><Relationship Id="rId433" Type="http://schemas.openxmlformats.org/officeDocument/2006/relationships/hyperlink" Target="http://twitter.com/mjau10303930/statuses/1239495730529742848" TargetMode="External"/><Relationship Id="rId434" Type="http://schemas.openxmlformats.org/officeDocument/2006/relationships/hyperlink" Target="http://pbs.twimg.com/profile_images/1238832971764858886/z_8bp8Bw_normal.jpg" TargetMode="External"/><Relationship Id="rId435" Type="http://schemas.openxmlformats.org/officeDocument/2006/relationships/hyperlink" Target="http://twitter.com/mjau10303930/statuses/1239494057308622848" TargetMode="External"/><Relationship Id="rId436" Type="http://schemas.openxmlformats.org/officeDocument/2006/relationships/hyperlink" Target="http://pbs.twimg.com/profile_images/1238832971764858886/z_8bp8Bw_normal.jpg" TargetMode="External"/><Relationship Id="rId437" Type="http://schemas.openxmlformats.org/officeDocument/2006/relationships/hyperlink" Target="http://twitter.com/mjau10303930/statuses/1239492138473263105" TargetMode="External"/><Relationship Id="rId438" Type="http://schemas.openxmlformats.org/officeDocument/2006/relationships/hyperlink" Target="http://pbs.twimg.com/profile_images/1238832971764858886/z_8bp8Bw_normal.jpg" TargetMode="External"/><Relationship Id="rId439" Type="http://schemas.openxmlformats.org/officeDocument/2006/relationships/hyperlink" Target="http://twitter.com/mjau10303930/statuses/1239491951365423104" TargetMode="External"/><Relationship Id="rId440" Type="http://schemas.openxmlformats.org/officeDocument/2006/relationships/hyperlink" Target="http://pbs.twimg.com/profile_images/1238832971764858886/z_8bp8Bw_normal.jpg" TargetMode="External"/><Relationship Id="rId441" Type="http://schemas.openxmlformats.org/officeDocument/2006/relationships/hyperlink" Target="http://twitter.com/mjau10303930/statuses/1239491537282699264" TargetMode="External"/><Relationship Id="rId442" Type="http://schemas.openxmlformats.org/officeDocument/2006/relationships/hyperlink" Target="http://pbs.twimg.com/profile_images/1238832971764858886/z_8bp8Bw_normal.jpg" TargetMode="External"/><Relationship Id="rId443" Type="http://schemas.openxmlformats.org/officeDocument/2006/relationships/hyperlink" Target="http://twitter.com/mjau10303930/statuses/1239491312673591298" TargetMode="External"/><Relationship Id="rId444" Type="http://schemas.openxmlformats.org/officeDocument/2006/relationships/hyperlink" Target="http://pbs.twimg.com/profile_images/1238832971764858886/z_8bp8Bw_normal.jpg" TargetMode="External"/><Relationship Id="rId445" Type="http://schemas.openxmlformats.org/officeDocument/2006/relationships/hyperlink" Target="http://twitter.com/mjau10303930/statuses/1239491172609019904" TargetMode="External"/><Relationship Id="rId446" Type="http://schemas.openxmlformats.org/officeDocument/2006/relationships/hyperlink" Target="http://pbs.twimg.com/profile_images/1238832971764858886/z_8bp8Bw_normal.jpg" TargetMode="External"/><Relationship Id="rId447" Type="http://schemas.openxmlformats.org/officeDocument/2006/relationships/hyperlink" Target="http://twitter.com/mjau10303930/statuses/1239490949723705345" TargetMode="External"/><Relationship Id="rId448" Type="http://schemas.openxmlformats.org/officeDocument/2006/relationships/hyperlink" Target="http://pbs.twimg.com/profile_images/1238832971764858886/z_8bp8Bw_normal.jpg" TargetMode="External"/><Relationship Id="rId449" Type="http://schemas.openxmlformats.org/officeDocument/2006/relationships/hyperlink" Target="http://twitter.com/mjau10303930/statuses/1239490318606700544" TargetMode="External"/><Relationship Id="rId450" Type="http://schemas.openxmlformats.org/officeDocument/2006/relationships/hyperlink" Target="http://pbs.twimg.com/profile_images/1238832971764858886/z_8bp8Bw_normal.jpg" TargetMode="External"/><Relationship Id="rId451" Type="http://schemas.openxmlformats.org/officeDocument/2006/relationships/hyperlink" Target="http://twitter.com/mjau10303930/statuses/1239490291528273921" TargetMode="External"/><Relationship Id="rId452" Type="http://schemas.openxmlformats.org/officeDocument/2006/relationships/hyperlink" Target="http://pbs.twimg.com/profile_images/1238832971764858886/z_8bp8Bw_normal.jpg" TargetMode="External"/><Relationship Id="rId453" Type="http://schemas.openxmlformats.org/officeDocument/2006/relationships/hyperlink" Target="http://twitter.com/mjau10303930/statuses/1239386771202478080" TargetMode="External"/><Relationship Id="rId454" Type="http://schemas.openxmlformats.org/officeDocument/2006/relationships/hyperlink" Target="http://pbs.twimg.com/profile_images/1238832971764858886/z_8bp8Bw_normal.jpg" TargetMode="External"/><Relationship Id="rId455" Type="http://schemas.openxmlformats.org/officeDocument/2006/relationships/hyperlink" Target="http://twitter.com/mjau10303930/statuses/1239378267125284865" TargetMode="External"/><Relationship Id="rId456" Type="http://schemas.openxmlformats.org/officeDocument/2006/relationships/hyperlink" Target="http://pbs.twimg.com/profile_images/1238832971764858886/z_8bp8Bw_normal.jpg" TargetMode="External"/><Relationship Id="rId457" Type="http://schemas.openxmlformats.org/officeDocument/2006/relationships/hyperlink" Target="http://twitter.com/mjau10303930/statuses/1239375833216815106" TargetMode="External"/><Relationship Id="rId458" Type="http://schemas.openxmlformats.org/officeDocument/2006/relationships/hyperlink" Target="http://pbs.twimg.com/profile_images/1238832971764858886/z_8bp8Bw_normal.jpg" TargetMode="External"/><Relationship Id="rId459" Type="http://schemas.openxmlformats.org/officeDocument/2006/relationships/hyperlink" Target="http://twitter.com/mjau10303930/statuses/1239374515983003649" TargetMode="External"/><Relationship Id="rId460" Type="http://schemas.openxmlformats.org/officeDocument/2006/relationships/hyperlink" Target="http://pbs.twimg.com/profile_images/1238832971764858886/z_8bp8Bw_normal.jpg" TargetMode="External"/><Relationship Id="rId461" Type="http://schemas.openxmlformats.org/officeDocument/2006/relationships/hyperlink" Target="http://twitter.com/mjau10303930/statuses/1239374092530262018" TargetMode="External"/><Relationship Id="rId462" Type="http://schemas.openxmlformats.org/officeDocument/2006/relationships/hyperlink" Target="http://pbs.twimg.com/profile_images/1238832971764858886/z_8bp8Bw_normal.jpg" TargetMode="External"/><Relationship Id="rId463" Type="http://schemas.openxmlformats.org/officeDocument/2006/relationships/hyperlink" Target="http://twitter.com/mjau10303930/statuses/1239371766188908544" TargetMode="External"/><Relationship Id="rId464" Type="http://schemas.openxmlformats.org/officeDocument/2006/relationships/hyperlink" Target="http://pbs.twimg.com/profile_images/1238832971764858886/z_8bp8Bw_normal.jpg" TargetMode="External"/><Relationship Id="rId465" Type="http://schemas.openxmlformats.org/officeDocument/2006/relationships/hyperlink" Target="http://twitter.com/mjau10303930/statuses/1239367620429852673" TargetMode="External"/><Relationship Id="rId466" Type="http://schemas.openxmlformats.org/officeDocument/2006/relationships/hyperlink" Target="http://pbs.twimg.com/profile_images/1238832971764858886/z_8bp8Bw_normal.jpg" TargetMode="External"/><Relationship Id="rId467" Type="http://schemas.openxmlformats.org/officeDocument/2006/relationships/hyperlink" Target="http://twitter.com/mjau10303930/statuses/1239367345887461376" TargetMode="External"/><Relationship Id="rId468" Type="http://schemas.openxmlformats.org/officeDocument/2006/relationships/hyperlink" Target="http://pbs.twimg.com/profile_images/1238832971764858886/z_8bp8Bw_normal.jpg" TargetMode="External"/><Relationship Id="rId469" Type="http://schemas.openxmlformats.org/officeDocument/2006/relationships/hyperlink" Target="http://twitter.com/mjau10303930/statuses/1239367052365901826" TargetMode="External"/><Relationship Id="rId470" Type="http://schemas.openxmlformats.org/officeDocument/2006/relationships/hyperlink" Target="http://pbs.twimg.com/profile_images/1238832971764858886/z_8bp8Bw_normal.jpg" TargetMode="External"/><Relationship Id="rId471" Type="http://schemas.openxmlformats.org/officeDocument/2006/relationships/hyperlink" Target="http://twitter.com/mjau10303930/statuses/1239367006442401792" TargetMode="External"/><Relationship Id="rId472" Type="http://schemas.openxmlformats.org/officeDocument/2006/relationships/hyperlink" Target="http://pbs.twimg.com/profile_images/1238832971764858886/z_8bp8Bw_normal.jpg" TargetMode="External"/><Relationship Id="rId473" Type="http://schemas.openxmlformats.org/officeDocument/2006/relationships/hyperlink" Target="http://twitter.com/mjau10303930/statuses/1239366950536568833" TargetMode="External"/><Relationship Id="rId474" Type="http://schemas.openxmlformats.org/officeDocument/2006/relationships/hyperlink" Target="http://pbs.twimg.com/profile_images/1238832971764858886/z_8bp8Bw_normal.jpg" TargetMode="External"/><Relationship Id="rId475" Type="http://schemas.openxmlformats.org/officeDocument/2006/relationships/hyperlink" Target="http://twitter.com/mjau10303930/statuses/1239361450734505986" TargetMode="External"/><Relationship Id="rId476" Type="http://schemas.openxmlformats.org/officeDocument/2006/relationships/hyperlink" Target="http://pbs.twimg.com/profile_images/1238832971764858886/z_8bp8Bw_normal.jpg" TargetMode="External"/><Relationship Id="rId477" Type="http://schemas.openxmlformats.org/officeDocument/2006/relationships/hyperlink" Target="http://twitter.com/mjau10303930/statuses/1239358820759076864" TargetMode="External"/><Relationship Id="rId478" Type="http://schemas.openxmlformats.org/officeDocument/2006/relationships/hyperlink" Target="http://pbs.twimg.com/profile_images/1238832971764858886/z_8bp8Bw_normal.jpg" TargetMode="External"/><Relationship Id="rId479" Type="http://schemas.openxmlformats.org/officeDocument/2006/relationships/hyperlink" Target="http://twitter.com/mjau10303930/statuses/1239356592325263360" TargetMode="External"/><Relationship Id="rId480" Type="http://schemas.openxmlformats.org/officeDocument/2006/relationships/hyperlink" Target="http://pbs.twimg.com/profile_images/1238832971764858886/z_8bp8Bw_normal.jpg" TargetMode="External"/><Relationship Id="rId481" Type="http://schemas.openxmlformats.org/officeDocument/2006/relationships/hyperlink" Target="http://twitter.com/mjau10303930/statuses/1239356311206330368" TargetMode="External"/><Relationship Id="rId482" Type="http://schemas.openxmlformats.org/officeDocument/2006/relationships/hyperlink" Target="http://pbs.twimg.com/profile_images/1238832971764858886/z_8bp8Bw_normal.jpg" TargetMode="External"/><Relationship Id="rId483" Type="http://schemas.openxmlformats.org/officeDocument/2006/relationships/hyperlink" Target="http://twitter.com/mjau10303930/statuses/1239355669704331272" TargetMode="External"/><Relationship Id="rId484" Type="http://schemas.openxmlformats.org/officeDocument/2006/relationships/hyperlink" Target="http://pbs.twimg.com/profile_images/1238832971764858886/z_8bp8Bw_normal.jpg" TargetMode="External"/><Relationship Id="rId485" Type="http://schemas.openxmlformats.org/officeDocument/2006/relationships/hyperlink" Target="http://twitter.com/mjau10303930/statuses/1239353888312119296" TargetMode="External"/><Relationship Id="rId486" Type="http://schemas.openxmlformats.org/officeDocument/2006/relationships/hyperlink" Target="http://pbs.twimg.com/profile_images/1238832971764858886/z_8bp8Bw_normal.jpg" TargetMode="External"/><Relationship Id="rId487" Type="http://schemas.openxmlformats.org/officeDocument/2006/relationships/hyperlink" Target="http://twitter.com/mjau10303930/statuses/1239353829361160198" TargetMode="External"/><Relationship Id="rId488" Type="http://schemas.openxmlformats.org/officeDocument/2006/relationships/hyperlink" Target="http://pbs.twimg.com/profile_images/1238832971764858886/z_8bp8Bw_normal.jpg" TargetMode="External"/><Relationship Id="rId489" Type="http://schemas.openxmlformats.org/officeDocument/2006/relationships/hyperlink" Target="http://twitter.com/mjau10303930/statuses/1239353628395294720" TargetMode="External"/><Relationship Id="rId490" Type="http://schemas.openxmlformats.org/officeDocument/2006/relationships/hyperlink" Target="http://pbs.twimg.com/profile_images/1238832971764858886/z_8bp8Bw_normal.jpg" TargetMode="External"/><Relationship Id="rId491" Type="http://schemas.openxmlformats.org/officeDocument/2006/relationships/hyperlink" Target="http://twitter.com/mjau10303930/statuses/1239352342937366529" TargetMode="External"/><Relationship Id="rId492" Type="http://schemas.openxmlformats.org/officeDocument/2006/relationships/hyperlink" Target="http://pbs.twimg.com/profile_images/1238832971764858886/z_8bp8Bw_normal.jpg" TargetMode="External"/><Relationship Id="rId493" Type="http://schemas.openxmlformats.org/officeDocument/2006/relationships/hyperlink" Target="http://twitter.com/mjau10303930/statuses/1239339842783383554" TargetMode="External"/><Relationship Id="rId494" Type="http://schemas.openxmlformats.org/officeDocument/2006/relationships/hyperlink" Target="http://pbs.twimg.com/profile_images/1238832971764858886/z_8bp8Bw_normal.jpg" TargetMode="External"/><Relationship Id="rId495" Type="http://schemas.openxmlformats.org/officeDocument/2006/relationships/hyperlink" Target="http://twitter.com/mjau10303930/statuses/1239339542961967104" TargetMode="External"/><Relationship Id="rId496" Type="http://schemas.openxmlformats.org/officeDocument/2006/relationships/hyperlink" Target="http://pbs.twimg.com/profile_images/1238832971764858886/z_8bp8Bw_normal.jpg" TargetMode="External"/><Relationship Id="rId497" Type="http://schemas.openxmlformats.org/officeDocument/2006/relationships/hyperlink" Target="http://twitter.com/mjau10303930/statuses/1239338761131102210" TargetMode="External"/><Relationship Id="rId498" Type="http://schemas.openxmlformats.org/officeDocument/2006/relationships/hyperlink" Target="http://pbs.twimg.com/profile_images/1238832971764858886/z_8bp8Bw_normal.jpg" TargetMode="External"/><Relationship Id="rId499" Type="http://schemas.openxmlformats.org/officeDocument/2006/relationships/hyperlink" Target="http://twitter.com/mjau10303930/statuses/1239338678465544193" TargetMode="External"/><Relationship Id="rId500" Type="http://schemas.openxmlformats.org/officeDocument/2006/relationships/hyperlink" Target="http://pbs.twimg.com/profile_images/1238832971764858886/z_8bp8Bw_normal.jpg" TargetMode="External"/><Relationship Id="rId501" Type="http://schemas.openxmlformats.org/officeDocument/2006/relationships/hyperlink" Target="http://twitter.com/mjau10303930/statuses/1239338293453561858" TargetMode="External"/><Relationship Id="rId502" Type="http://schemas.openxmlformats.org/officeDocument/2006/relationships/hyperlink" Target="http://pbs.twimg.com/profile_images/1238832971764858886/z_8bp8Bw_normal.jpg" TargetMode="External"/><Relationship Id="rId503" Type="http://schemas.openxmlformats.org/officeDocument/2006/relationships/hyperlink" Target="http://twitter.com/mjau10303930/statuses/1239332256319143938" TargetMode="External"/><Relationship Id="rId504" Type="http://schemas.openxmlformats.org/officeDocument/2006/relationships/hyperlink" Target="http://pbs.twimg.com/profile_images/1238832971764858886/z_8bp8Bw_normal.jpg" TargetMode="External"/><Relationship Id="rId505" Type="http://schemas.openxmlformats.org/officeDocument/2006/relationships/hyperlink" Target="http://twitter.com/mjau10303930/statuses/1239330274175041541" TargetMode="External"/><Relationship Id="rId506" Type="http://schemas.openxmlformats.org/officeDocument/2006/relationships/hyperlink" Target="http://pbs.twimg.com/profile_images/1238832971764858886/z_8bp8Bw_normal.jpg" TargetMode="External"/><Relationship Id="rId507" Type="http://schemas.openxmlformats.org/officeDocument/2006/relationships/hyperlink" Target="http://twitter.com/mjau10303930/statuses/1239328988566294528" TargetMode="External"/><Relationship Id="rId508" Type="http://schemas.openxmlformats.org/officeDocument/2006/relationships/hyperlink" Target="http://pbs.twimg.com/profile_images/1238832971764858886/z_8bp8Bw_normal.jpg" TargetMode="External"/><Relationship Id="rId509" Type="http://schemas.openxmlformats.org/officeDocument/2006/relationships/hyperlink" Target="http://twitter.com/mjau10303930/statuses/1239321059561783304" TargetMode="External"/><Relationship Id="rId510" Type="http://schemas.openxmlformats.org/officeDocument/2006/relationships/hyperlink" Target="http://pbs.twimg.com/profile_images/1238832971764858886/z_8bp8Bw_normal.jpg" TargetMode="External"/><Relationship Id="rId511" Type="http://schemas.openxmlformats.org/officeDocument/2006/relationships/hyperlink" Target="http://twitter.com/mjau10303930/statuses/1239320665255272449" TargetMode="External"/><Relationship Id="rId512" Type="http://schemas.openxmlformats.org/officeDocument/2006/relationships/hyperlink" Target="http://pbs.twimg.com/profile_images/1238832971764858886/z_8bp8Bw_normal.jpg" TargetMode="External"/><Relationship Id="rId513" Type="http://schemas.openxmlformats.org/officeDocument/2006/relationships/hyperlink" Target="http://twitter.com/mjau10303930/statuses/1239320303815311361" TargetMode="External"/><Relationship Id="rId514" Type="http://schemas.openxmlformats.org/officeDocument/2006/relationships/hyperlink" Target="http://pbs.twimg.com/profile_images/1238832971764858886/z_8bp8Bw_normal.jpg" TargetMode="External"/><Relationship Id="rId515" Type="http://schemas.openxmlformats.org/officeDocument/2006/relationships/hyperlink" Target="http://twitter.com/mjau10303930/statuses/1239312540376739844" TargetMode="External"/><Relationship Id="rId516" Type="http://schemas.openxmlformats.org/officeDocument/2006/relationships/hyperlink" Target="http://pbs.twimg.com/profile_images/1238832971764858886/z_8bp8Bw_normal.jpg" TargetMode="External"/><Relationship Id="rId517" Type="http://schemas.openxmlformats.org/officeDocument/2006/relationships/hyperlink" Target="http://twitter.com/mjau10303930/statuses/1239312363230302211" TargetMode="External"/><Relationship Id="rId518" Type="http://schemas.openxmlformats.org/officeDocument/2006/relationships/hyperlink" Target="http://pbs.twimg.com/profile_images/1238832971764858886/z_8bp8Bw_normal.jpg" TargetMode="External"/><Relationship Id="rId519" Type="http://schemas.openxmlformats.org/officeDocument/2006/relationships/hyperlink" Target="http://twitter.com/mjau10303930/statuses/1239307093405888512" TargetMode="External"/><Relationship Id="rId520" Type="http://schemas.openxmlformats.org/officeDocument/2006/relationships/hyperlink" Target="http://pbs.twimg.com/profile_images/1238832971764858886/z_8bp8Bw_normal.jpg" TargetMode="External"/><Relationship Id="rId521" Type="http://schemas.openxmlformats.org/officeDocument/2006/relationships/hyperlink" Target="http://twitter.com/mjau10303930/statuses/1239305226764640257" TargetMode="External"/><Relationship Id="rId522" Type="http://schemas.openxmlformats.org/officeDocument/2006/relationships/hyperlink" Target="http://pbs.twimg.com/profile_images/1238832971764858886/z_8bp8Bw_normal.jpg" TargetMode="External"/><Relationship Id="rId523" Type="http://schemas.openxmlformats.org/officeDocument/2006/relationships/hyperlink" Target="http://twitter.com/mjau10303930/statuses/1239302743359139842" TargetMode="External"/><Relationship Id="rId524" Type="http://schemas.openxmlformats.org/officeDocument/2006/relationships/hyperlink" Target="http://pbs.twimg.com/profile_images/1238832971764858886/z_8bp8Bw_normal.jpg" TargetMode="External"/><Relationship Id="rId525" Type="http://schemas.openxmlformats.org/officeDocument/2006/relationships/hyperlink" Target="http://twitter.com/mjau10303930/statuses/1239296248198434816" TargetMode="External"/><Relationship Id="rId526" Type="http://schemas.openxmlformats.org/officeDocument/2006/relationships/hyperlink" Target="http://pbs.twimg.com/profile_images/1238832971764858886/z_8bp8Bw_normal.jpg" TargetMode="External"/><Relationship Id="rId527" Type="http://schemas.openxmlformats.org/officeDocument/2006/relationships/hyperlink" Target="http://twitter.com/mjau10303930/statuses/1239295857020846083" TargetMode="External"/><Relationship Id="rId528" Type="http://schemas.openxmlformats.org/officeDocument/2006/relationships/hyperlink" Target="http://pbs.twimg.com/profile_images/1238832971764858886/z_8bp8Bw_normal.jpg" TargetMode="External"/><Relationship Id="rId529" Type="http://schemas.openxmlformats.org/officeDocument/2006/relationships/hyperlink" Target="http://twitter.com/mjau10303930/statuses/1239280339840839681" TargetMode="External"/><Relationship Id="rId530" Type="http://schemas.openxmlformats.org/officeDocument/2006/relationships/hyperlink" Target="http://pbs.twimg.com/profile_images/1238832971764858886/z_8bp8Bw_normal.jpg" TargetMode="External"/><Relationship Id="rId531" Type="http://schemas.openxmlformats.org/officeDocument/2006/relationships/hyperlink" Target="http://twitter.com/mjau10303930/statuses/1239280278125916162" TargetMode="External"/><Relationship Id="rId532" Type="http://schemas.openxmlformats.org/officeDocument/2006/relationships/hyperlink" Target="http://pbs.twimg.com/profile_images/1238832971764858886/z_8bp8Bw_normal.jpg" TargetMode="External"/><Relationship Id="rId533" Type="http://schemas.openxmlformats.org/officeDocument/2006/relationships/hyperlink" Target="http://twitter.com/mjau10303930/statuses/1239280213172924417" TargetMode="External"/><Relationship Id="rId534" Type="http://schemas.openxmlformats.org/officeDocument/2006/relationships/hyperlink" Target="http://pbs.twimg.com/profile_images/1238832971764858886/z_8bp8Bw_normal.jpg" TargetMode="External"/><Relationship Id="rId535" Type="http://schemas.openxmlformats.org/officeDocument/2006/relationships/hyperlink" Target="http://twitter.com/mjau10303930/statuses/1239279319635066881" TargetMode="External"/><Relationship Id="rId536" Type="http://schemas.openxmlformats.org/officeDocument/2006/relationships/hyperlink" Target="http://pbs.twimg.com/profile_images/1238832971764858886/z_8bp8Bw_normal.jpg" TargetMode="External"/><Relationship Id="rId537" Type="http://schemas.openxmlformats.org/officeDocument/2006/relationships/hyperlink" Target="http://twitter.com/mjau10303930/statuses/1239261287005257728" TargetMode="External"/><Relationship Id="rId538" Type="http://schemas.openxmlformats.org/officeDocument/2006/relationships/hyperlink" Target="http://pbs.twimg.com/profile_images/1238832971764858886/z_8bp8Bw_normal.jpg" TargetMode="External"/><Relationship Id="rId539" Type="http://schemas.openxmlformats.org/officeDocument/2006/relationships/hyperlink" Target="http://twitter.com/mjau10303930/statuses/1239261273843474434" TargetMode="External"/><Relationship Id="rId540" Type="http://schemas.openxmlformats.org/officeDocument/2006/relationships/hyperlink" Target="http://pbs.twimg.com/profile_images/1238832971764858886/z_8bp8Bw_normal.jpg" TargetMode="External"/><Relationship Id="rId541" Type="http://schemas.openxmlformats.org/officeDocument/2006/relationships/hyperlink" Target="http://twitter.com/mjau10303930/statuses/1239260692840165378" TargetMode="External"/><Relationship Id="rId542" Type="http://schemas.openxmlformats.org/officeDocument/2006/relationships/hyperlink" Target="http://pbs.twimg.com/profile_images/1238832971764858886/z_8bp8Bw_normal.jpg" TargetMode="External"/><Relationship Id="rId543" Type="http://schemas.openxmlformats.org/officeDocument/2006/relationships/hyperlink" Target="http://twitter.com/mjau10303930/statuses/1239258491916779522" TargetMode="External"/><Relationship Id="rId544" Type="http://schemas.openxmlformats.org/officeDocument/2006/relationships/hyperlink" Target="http://pbs.twimg.com/profile_images/1238832971764858886/z_8bp8Bw_normal.jpg" TargetMode="External"/><Relationship Id="rId545" Type="http://schemas.openxmlformats.org/officeDocument/2006/relationships/hyperlink" Target="http://twitter.com/mjau10303930/statuses/1239256402776002562" TargetMode="External"/><Relationship Id="rId546" Type="http://schemas.openxmlformats.org/officeDocument/2006/relationships/hyperlink" Target="http://pbs.twimg.com/profile_images/1238832971764858886/z_8bp8Bw_normal.jpg" TargetMode="External"/><Relationship Id="rId547" Type="http://schemas.openxmlformats.org/officeDocument/2006/relationships/hyperlink" Target="http://twitter.com/mjau10303930/statuses/1239253982410944514" TargetMode="External"/><Relationship Id="rId548" Type="http://schemas.openxmlformats.org/officeDocument/2006/relationships/hyperlink" Target="http://pbs.twimg.com/profile_images/1238832971764858886/z_8bp8Bw_normal.jpg" TargetMode="External"/><Relationship Id="rId549" Type="http://schemas.openxmlformats.org/officeDocument/2006/relationships/hyperlink" Target="http://twitter.com/mjau10303930/statuses/1239253793155538944" TargetMode="External"/><Relationship Id="rId550" Type="http://schemas.openxmlformats.org/officeDocument/2006/relationships/hyperlink" Target="http://pbs.twimg.com/profile_images/1238832971764858886/z_8bp8Bw_normal.jpg" TargetMode="External"/><Relationship Id="rId551" Type="http://schemas.openxmlformats.org/officeDocument/2006/relationships/hyperlink" Target="http://twitter.com/mjau10303930/statuses/1239253725702762497" TargetMode="External"/><Relationship Id="rId552" Type="http://schemas.openxmlformats.org/officeDocument/2006/relationships/hyperlink" Target="http://pbs.twimg.com/profile_images/1238832971764858886/z_8bp8Bw_normal.jpg" TargetMode="External"/><Relationship Id="rId553" Type="http://schemas.openxmlformats.org/officeDocument/2006/relationships/hyperlink" Target="http://twitter.com/mjau10303930/statuses/1239253465798492160" TargetMode="External"/><Relationship Id="rId554" Type="http://schemas.openxmlformats.org/officeDocument/2006/relationships/hyperlink" Target="http://pbs.twimg.com/profile_images/1238832971764858886/z_8bp8Bw_normal.jpg" TargetMode="External"/><Relationship Id="rId555" Type="http://schemas.openxmlformats.org/officeDocument/2006/relationships/hyperlink" Target="http://twitter.com/mjau10303930/statuses/1239252016427339777" TargetMode="External"/><Relationship Id="rId556" Type="http://schemas.openxmlformats.org/officeDocument/2006/relationships/hyperlink" Target="http://pbs.twimg.com/profile_images/1238832971764858886/z_8bp8Bw_normal.jpg" TargetMode="External"/><Relationship Id="rId557" Type="http://schemas.openxmlformats.org/officeDocument/2006/relationships/hyperlink" Target="http://twitter.com/mjau10303930/statuses/1239249586604163072" TargetMode="External"/><Relationship Id="rId558" Type="http://schemas.openxmlformats.org/officeDocument/2006/relationships/hyperlink" Target="http://pbs.twimg.com/profile_images/1238832971764858886/z_8bp8Bw_normal.jpg" TargetMode="External"/><Relationship Id="rId559" Type="http://schemas.openxmlformats.org/officeDocument/2006/relationships/hyperlink" Target="http://twitter.com/mjau10303930/statuses/1239248557191737345" TargetMode="External"/><Relationship Id="rId560" Type="http://schemas.openxmlformats.org/officeDocument/2006/relationships/hyperlink" Target="http://pbs.twimg.com/profile_images/1238832971764858886/z_8bp8Bw_normal.jpg" TargetMode="External"/><Relationship Id="rId561" Type="http://schemas.openxmlformats.org/officeDocument/2006/relationships/hyperlink" Target="http://twitter.com/mjau10303930/statuses/1239244154045116417" TargetMode="External"/><Relationship Id="rId562" Type="http://schemas.openxmlformats.org/officeDocument/2006/relationships/hyperlink" Target="http://pbs.twimg.com/profile_images/1238832971764858886/z_8bp8Bw_normal.jpg" TargetMode="External"/><Relationship Id="rId563" Type="http://schemas.openxmlformats.org/officeDocument/2006/relationships/hyperlink" Target="http://twitter.com/mjau10303930/statuses/1239242277681278977" TargetMode="External"/><Relationship Id="rId564" Type="http://schemas.openxmlformats.org/officeDocument/2006/relationships/hyperlink" Target="http://pbs.twimg.com/profile_images/1238832971764858886/z_8bp8Bw_normal.jpg" TargetMode="External"/><Relationship Id="rId565" Type="http://schemas.openxmlformats.org/officeDocument/2006/relationships/hyperlink" Target="http://twitter.com/mjau10303930/statuses/1239237638105825281" TargetMode="External"/><Relationship Id="rId566" Type="http://schemas.openxmlformats.org/officeDocument/2006/relationships/hyperlink" Target="http://pbs.twimg.com/profile_images/1238832971764858886/z_8bp8Bw_normal.jpg" TargetMode="External"/><Relationship Id="rId567" Type="http://schemas.openxmlformats.org/officeDocument/2006/relationships/hyperlink" Target="http://twitter.com/mjau10303930/statuses/1239233229149929472" TargetMode="External"/><Relationship Id="rId568" Type="http://schemas.openxmlformats.org/officeDocument/2006/relationships/hyperlink" Target="http://pbs.twimg.com/profile_images/1238832971764858886/z_8bp8Bw_normal.jpg" TargetMode="External"/><Relationship Id="rId569" Type="http://schemas.openxmlformats.org/officeDocument/2006/relationships/hyperlink" Target="http://twitter.com/mjau10303930/statuses/1239232108524187649" TargetMode="External"/><Relationship Id="rId570" Type="http://schemas.openxmlformats.org/officeDocument/2006/relationships/hyperlink" Target="http://pbs.twimg.com/profile_images/1238832971764858886/z_8bp8Bw_normal.jpg" TargetMode="External"/><Relationship Id="rId571" Type="http://schemas.openxmlformats.org/officeDocument/2006/relationships/hyperlink" Target="http://twitter.com/mjau10303930/statuses/1239231278274183170" TargetMode="External"/><Relationship Id="rId572" Type="http://schemas.openxmlformats.org/officeDocument/2006/relationships/hyperlink" Target="http://pbs.twimg.com/profile_images/1238832971764858886/z_8bp8Bw_normal.jpg" TargetMode="External"/><Relationship Id="rId573" Type="http://schemas.openxmlformats.org/officeDocument/2006/relationships/hyperlink" Target="http://twitter.com/mjau10303930/statuses/1239230831169802247" TargetMode="External"/><Relationship Id="rId574" Type="http://schemas.openxmlformats.org/officeDocument/2006/relationships/hyperlink" Target="http://pbs.twimg.com/profile_images/1238832971764858886/z_8bp8Bw_normal.jpg" TargetMode="External"/><Relationship Id="rId575" Type="http://schemas.openxmlformats.org/officeDocument/2006/relationships/hyperlink" Target="http://twitter.com/mjau10303930/statuses/1239230431385485312" TargetMode="External"/><Relationship Id="rId576" Type="http://schemas.openxmlformats.org/officeDocument/2006/relationships/hyperlink" Target="http://pbs.twimg.com/profile_images/1238832971764858886/z_8bp8Bw_normal.jpg" TargetMode="External"/><Relationship Id="rId577" Type="http://schemas.openxmlformats.org/officeDocument/2006/relationships/hyperlink" Target="http://twitter.com/mjau10303930/statuses/1239228287458652160" TargetMode="External"/><Relationship Id="rId578" Type="http://schemas.openxmlformats.org/officeDocument/2006/relationships/hyperlink" Target="http://pbs.twimg.com/profile_images/1238832971764858886/z_8bp8Bw_normal.jpg" TargetMode="External"/><Relationship Id="rId579" Type="http://schemas.openxmlformats.org/officeDocument/2006/relationships/hyperlink" Target="http://twitter.com/mjau10303930/statuses/1239227744627699714" TargetMode="External"/><Relationship Id="rId580" Type="http://schemas.openxmlformats.org/officeDocument/2006/relationships/hyperlink" Target="http://pbs.twimg.com/profile_images/1238832971764858886/z_8bp8Bw_normal.jpg" TargetMode="External"/><Relationship Id="rId581" Type="http://schemas.openxmlformats.org/officeDocument/2006/relationships/hyperlink" Target="http://twitter.com/mjau10303930/statuses/1239227506579968001" TargetMode="External"/><Relationship Id="rId582" Type="http://schemas.openxmlformats.org/officeDocument/2006/relationships/hyperlink" Target="http://pbs.twimg.com/profile_images/1238832971764858886/z_8bp8Bw_normal.jpg" TargetMode="External"/><Relationship Id="rId583" Type="http://schemas.openxmlformats.org/officeDocument/2006/relationships/hyperlink" Target="http://twitter.com/mjau10303930/statuses/1239226613662978048" TargetMode="External"/><Relationship Id="rId584" Type="http://schemas.openxmlformats.org/officeDocument/2006/relationships/hyperlink" Target="http://pbs.twimg.com/profile_images/1238832971764858886/z_8bp8Bw_normal.jpg" TargetMode="External"/><Relationship Id="rId585" Type="http://schemas.openxmlformats.org/officeDocument/2006/relationships/hyperlink" Target="http://twitter.com/mjau10303930/statuses/1239226393218736136" TargetMode="External"/><Relationship Id="rId586" Type="http://schemas.openxmlformats.org/officeDocument/2006/relationships/hyperlink" Target="http://pbs.twimg.com/profile_images/1238832971764858886/z_8bp8Bw_normal.jpg" TargetMode="External"/><Relationship Id="rId587" Type="http://schemas.openxmlformats.org/officeDocument/2006/relationships/hyperlink" Target="http://twitter.com/mjau10303930/statuses/1239226345315590146" TargetMode="External"/><Relationship Id="rId588" Type="http://schemas.openxmlformats.org/officeDocument/2006/relationships/hyperlink" Target="http://pbs.twimg.com/profile_images/1238832971764858886/z_8bp8Bw_normal.jpg" TargetMode="External"/><Relationship Id="rId589" Type="http://schemas.openxmlformats.org/officeDocument/2006/relationships/hyperlink" Target="http://twitter.com/mjau10303930/statuses/1239225997310001154" TargetMode="External"/><Relationship Id="rId590" Type="http://schemas.openxmlformats.org/officeDocument/2006/relationships/hyperlink" Target="http://pbs.twimg.com/profile_images/1238832971764858886/z_8bp8Bw_normal.jpg" TargetMode="External"/><Relationship Id="rId591" Type="http://schemas.openxmlformats.org/officeDocument/2006/relationships/hyperlink" Target="http://twitter.com/mjau10303930/statuses/1239224621150490626" TargetMode="External"/><Relationship Id="rId592" Type="http://schemas.openxmlformats.org/officeDocument/2006/relationships/hyperlink" Target="http://pbs.twimg.com/profile_images/1238832971764858886/z_8bp8Bw_normal.jpg" TargetMode="External"/><Relationship Id="rId593" Type="http://schemas.openxmlformats.org/officeDocument/2006/relationships/hyperlink" Target="http://twitter.com/mjau10303930/statuses/1239221870504955909" TargetMode="External"/><Relationship Id="rId594" Type="http://schemas.openxmlformats.org/officeDocument/2006/relationships/hyperlink" Target="http://pbs.twimg.com/profile_images/1238832971764858886/z_8bp8Bw_normal.jpg" TargetMode="External"/><Relationship Id="rId595" Type="http://schemas.openxmlformats.org/officeDocument/2006/relationships/hyperlink" Target="http://twitter.com/mjau10303930/statuses/1239221756512133120" TargetMode="External"/><Relationship Id="rId596" Type="http://schemas.openxmlformats.org/officeDocument/2006/relationships/hyperlink" Target="http://pbs.twimg.com/profile_images/1238832971764858886/z_8bp8Bw_normal.jpg" TargetMode="External"/><Relationship Id="rId597" Type="http://schemas.openxmlformats.org/officeDocument/2006/relationships/hyperlink" Target="http://twitter.com/mjau10303930/statuses/1239221606095994882" TargetMode="External"/><Relationship Id="rId598" Type="http://schemas.openxmlformats.org/officeDocument/2006/relationships/hyperlink" Target="http://pbs.twimg.com/profile_images/1238832971764858886/z_8bp8Bw_normal.jpg" TargetMode="External"/><Relationship Id="rId599" Type="http://schemas.openxmlformats.org/officeDocument/2006/relationships/hyperlink" Target="http://twitter.com/mjau10303930/statuses/1239220339797786625" TargetMode="External"/><Relationship Id="rId600" Type="http://schemas.openxmlformats.org/officeDocument/2006/relationships/hyperlink" Target="http://pbs.twimg.com/profile_images/1238832971764858886/z_8bp8Bw_normal.jpg" TargetMode="External"/><Relationship Id="rId601" Type="http://schemas.openxmlformats.org/officeDocument/2006/relationships/hyperlink" Target="http://twitter.com/mjau10303930/statuses/1239220215755485185" TargetMode="External"/><Relationship Id="rId602" Type="http://schemas.openxmlformats.org/officeDocument/2006/relationships/hyperlink" Target="http://pbs.twimg.com/profile_images/1238832971764858886/z_8bp8Bw_normal.jpg" TargetMode="External"/><Relationship Id="rId603" Type="http://schemas.openxmlformats.org/officeDocument/2006/relationships/hyperlink" Target="http://twitter.com/mjau10303930/statuses/1239219306107461632" TargetMode="External"/><Relationship Id="rId604" Type="http://schemas.openxmlformats.org/officeDocument/2006/relationships/hyperlink" Target="http://pbs.twimg.com/profile_images/1238832971764858886/z_8bp8Bw_normal.jpg" TargetMode="External"/><Relationship Id="rId605" Type="http://schemas.openxmlformats.org/officeDocument/2006/relationships/hyperlink" Target="http://twitter.com/mjau10303930/statuses/1239218396539105282" TargetMode="External"/><Relationship Id="rId606" Type="http://schemas.openxmlformats.org/officeDocument/2006/relationships/hyperlink" Target="http://pbs.twimg.com/profile_images/1238832971764858886/z_8bp8Bw_normal.jpg" TargetMode="External"/><Relationship Id="rId607" Type="http://schemas.openxmlformats.org/officeDocument/2006/relationships/hyperlink" Target="http://twitter.com/mjau10303930/statuses/1239218035963113484" TargetMode="External"/><Relationship Id="rId608" Type="http://schemas.openxmlformats.org/officeDocument/2006/relationships/hyperlink" Target="http://pbs.twimg.com/profile_images/1238832971764858886/z_8bp8Bw_normal.jpg" TargetMode="External"/><Relationship Id="rId609" Type="http://schemas.openxmlformats.org/officeDocument/2006/relationships/hyperlink" Target="http://twitter.com/mjau10303930/statuses/1239217848834277378" TargetMode="External"/><Relationship Id="rId610" Type="http://schemas.openxmlformats.org/officeDocument/2006/relationships/hyperlink" Target="http://pbs.twimg.com/profile_images/1238832971764858886/z_8bp8Bw_normal.jpg" TargetMode="External"/><Relationship Id="rId611" Type="http://schemas.openxmlformats.org/officeDocument/2006/relationships/hyperlink" Target="http://twitter.com/mjau10303930/statuses/1239217485762699268" TargetMode="External"/><Relationship Id="rId612" Type="http://schemas.openxmlformats.org/officeDocument/2006/relationships/hyperlink" Target="http://pbs.twimg.com/profile_images/1238832971764858886/z_8bp8Bw_normal.jpg" TargetMode="External"/><Relationship Id="rId613" Type="http://schemas.openxmlformats.org/officeDocument/2006/relationships/hyperlink" Target="http://twitter.com/mjau10303930/statuses/1239212540359516160" TargetMode="External"/><Relationship Id="rId614" Type="http://schemas.openxmlformats.org/officeDocument/2006/relationships/hyperlink" Target="http://pbs.twimg.com/profile_images/1238832971764858886/z_8bp8Bw_normal.jpg" TargetMode="External"/><Relationship Id="rId615" Type="http://schemas.openxmlformats.org/officeDocument/2006/relationships/hyperlink" Target="http://twitter.com/mjau10303930/statuses/1239210610145079297" TargetMode="External"/><Relationship Id="rId616" Type="http://schemas.openxmlformats.org/officeDocument/2006/relationships/hyperlink" Target="http://pbs.twimg.com/profile_images/1238832971764858886/z_8bp8Bw_normal.jpg" TargetMode="External"/><Relationship Id="rId617" Type="http://schemas.openxmlformats.org/officeDocument/2006/relationships/hyperlink" Target="http://twitter.com/mjau10303930/statuses/1239208587706204162" TargetMode="External"/><Relationship Id="rId618" Type="http://schemas.openxmlformats.org/officeDocument/2006/relationships/hyperlink" Target="http://pbs.twimg.com/profile_images/1238832971764858886/z_8bp8Bw_normal.jpg" TargetMode="External"/><Relationship Id="rId619" Type="http://schemas.openxmlformats.org/officeDocument/2006/relationships/hyperlink" Target="http://twitter.com/mjau10303930/statuses/1239202700128124928" TargetMode="External"/><Relationship Id="rId620" Type="http://schemas.openxmlformats.org/officeDocument/2006/relationships/hyperlink" Target="http://pbs.twimg.com/profile_images/1238832971764858886/z_8bp8Bw_normal.jpg" TargetMode="External"/><Relationship Id="rId621" Type="http://schemas.openxmlformats.org/officeDocument/2006/relationships/hyperlink" Target="http://twitter.com/mjau10303930/statuses/1239194898064191491" TargetMode="External"/><Relationship Id="rId622" Type="http://schemas.openxmlformats.org/officeDocument/2006/relationships/hyperlink" Target="http://pbs.twimg.com/profile_images/1238832971764858886/z_8bp8Bw_normal.jpg" TargetMode="External"/><Relationship Id="rId623" Type="http://schemas.openxmlformats.org/officeDocument/2006/relationships/hyperlink" Target="http://twitter.com/mjau10303930/statuses/1239194784411136005" TargetMode="External"/><Relationship Id="rId624" Type="http://schemas.openxmlformats.org/officeDocument/2006/relationships/hyperlink" Target="http://pbs.twimg.com/profile_images/1238832971764858886/z_8bp8Bw_normal.jpg" TargetMode="External"/><Relationship Id="rId625" Type="http://schemas.openxmlformats.org/officeDocument/2006/relationships/hyperlink" Target="http://twitter.com/mjau10303930/statuses/1239194732384989192" TargetMode="External"/><Relationship Id="rId626" Type="http://schemas.openxmlformats.org/officeDocument/2006/relationships/hyperlink" Target="http://pbs.twimg.com/profile_images/1238832971764858886/z_8bp8Bw_normal.jpg" TargetMode="External"/><Relationship Id="rId627" Type="http://schemas.openxmlformats.org/officeDocument/2006/relationships/hyperlink" Target="http://twitter.com/mjau10303930/statuses/1239194679708733441" TargetMode="External"/><Relationship Id="rId628" Type="http://schemas.openxmlformats.org/officeDocument/2006/relationships/hyperlink" Target="http://pbs.twimg.com/profile_images/1238832971764858886/z_8bp8Bw_normal.jpg" TargetMode="External"/><Relationship Id="rId629" Type="http://schemas.openxmlformats.org/officeDocument/2006/relationships/hyperlink" Target="http://twitter.com/mjau10303930/statuses/1239194613111566336" TargetMode="External"/><Relationship Id="rId630" Type="http://schemas.openxmlformats.org/officeDocument/2006/relationships/hyperlink" Target="http://pbs.twimg.com/profile_images/1238832971764858886/z_8bp8Bw_normal.jpg" TargetMode="External"/><Relationship Id="rId631" Type="http://schemas.openxmlformats.org/officeDocument/2006/relationships/hyperlink" Target="http://twitter.com/mjau10303930/statuses/1239194535286075393" TargetMode="External"/><Relationship Id="rId632" Type="http://schemas.openxmlformats.org/officeDocument/2006/relationships/hyperlink" Target="http://pbs.twimg.com/profile_images/1238832971764858886/z_8bp8Bw_normal.jpg" TargetMode="External"/><Relationship Id="rId633" Type="http://schemas.openxmlformats.org/officeDocument/2006/relationships/hyperlink" Target="http://twitter.com/mjau10303930/statuses/1239194437596651520" TargetMode="External"/><Relationship Id="rId634" Type="http://schemas.openxmlformats.org/officeDocument/2006/relationships/hyperlink" Target="http://pbs.twimg.com/profile_images/1238832971764858886/z_8bp8Bw_normal.jpg" TargetMode="External"/><Relationship Id="rId635" Type="http://schemas.openxmlformats.org/officeDocument/2006/relationships/hyperlink" Target="http://twitter.com/mjau10303930/statuses/1239193781678866438" TargetMode="External"/><Relationship Id="rId636" Type="http://schemas.openxmlformats.org/officeDocument/2006/relationships/hyperlink" Target="http://pbs.twimg.com/profile_images/1238832971764858886/z_8bp8Bw_normal.jpg" TargetMode="External"/><Relationship Id="rId637" Type="http://schemas.openxmlformats.org/officeDocument/2006/relationships/hyperlink" Target="http://twitter.com/mjau10303930/statuses/1239193214508302337" TargetMode="External"/><Relationship Id="rId638" Type="http://schemas.openxmlformats.org/officeDocument/2006/relationships/hyperlink" Target="http://pbs.twimg.com/profile_images/1238832971764858886/z_8bp8Bw_normal.jpg" TargetMode="External"/><Relationship Id="rId639" Type="http://schemas.openxmlformats.org/officeDocument/2006/relationships/hyperlink" Target="http://twitter.com/mjau10303930/statuses/1239191940824010752" TargetMode="External"/><Relationship Id="rId640" Type="http://schemas.openxmlformats.org/officeDocument/2006/relationships/hyperlink" Target="http://pbs.twimg.com/profile_images/1238832971764858886/z_8bp8Bw_normal.jpg" TargetMode="External"/><Relationship Id="rId641" Type="http://schemas.openxmlformats.org/officeDocument/2006/relationships/hyperlink" Target="http://twitter.com/mjau10303930/statuses/1239191210474045442" TargetMode="External"/><Relationship Id="rId642" Type="http://schemas.openxmlformats.org/officeDocument/2006/relationships/hyperlink" Target="http://pbs.twimg.com/profile_images/1238832971764858886/z_8bp8Bw_normal.jpg" TargetMode="External"/><Relationship Id="rId643" Type="http://schemas.openxmlformats.org/officeDocument/2006/relationships/hyperlink" Target="http://twitter.com/mjau10303930/statuses/1239190597820448768" TargetMode="External"/><Relationship Id="rId644" Type="http://schemas.openxmlformats.org/officeDocument/2006/relationships/hyperlink" Target="http://pbs.twimg.com/profile_images/1238832971764858886/z_8bp8Bw_normal.jpg" TargetMode="External"/><Relationship Id="rId645" Type="http://schemas.openxmlformats.org/officeDocument/2006/relationships/hyperlink" Target="http://twitter.com/mjau10303930/statuses/1239004291790184449" TargetMode="External"/><Relationship Id="rId646" Type="http://schemas.openxmlformats.org/officeDocument/2006/relationships/hyperlink" Target="http://pbs.twimg.com/profile_images/1238832971764858886/z_8bp8Bw_normal.jpg" TargetMode="External"/><Relationship Id="rId647" Type="http://schemas.openxmlformats.org/officeDocument/2006/relationships/hyperlink" Target="http://twitter.com/mjau10303930/statuses/1239003297866035200" TargetMode="External"/><Relationship Id="rId648" Type="http://schemas.openxmlformats.org/officeDocument/2006/relationships/hyperlink" Target="http://pbs.twimg.com/profile_images/1238832971764858886/z_8bp8Bw_normal.jpg" TargetMode="External"/><Relationship Id="rId649" Type="http://schemas.openxmlformats.org/officeDocument/2006/relationships/hyperlink" Target="http://twitter.com/mjau10303930/statuses/1238998755317362689" TargetMode="External"/><Relationship Id="rId650" Type="http://schemas.openxmlformats.org/officeDocument/2006/relationships/hyperlink" Target="http://pbs.twimg.com/profile_images/1238832971764858886/z_8bp8Bw_normal.jpg" TargetMode="External"/><Relationship Id="rId651" Type="http://schemas.openxmlformats.org/officeDocument/2006/relationships/hyperlink" Target="http://twitter.com/mjau10303930/statuses/1238998565072130049" TargetMode="External"/><Relationship Id="rId652" Type="http://schemas.openxmlformats.org/officeDocument/2006/relationships/hyperlink" Target="http://pbs.twimg.com/profile_images/1238832971764858886/z_8bp8Bw_normal.jpg" TargetMode="External"/><Relationship Id="rId653" Type="http://schemas.openxmlformats.org/officeDocument/2006/relationships/hyperlink" Target="http://twitter.com/mjau10303930/statuses/1238998041283244033" TargetMode="External"/><Relationship Id="rId654" Type="http://schemas.openxmlformats.org/officeDocument/2006/relationships/hyperlink" Target="http://pbs.twimg.com/profile_images/1238832971764858886/z_8bp8Bw_normal.jpg" TargetMode="External"/><Relationship Id="rId655" Type="http://schemas.openxmlformats.org/officeDocument/2006/relationships/hyperlink" Target="http://twitter.com/mjau10303930/statuses/1238997776152829952" TargetMode="External"/><Relationship Id="rId656" Type="http://schemas.openxmlformats.org/officeDocument/2006/relationships/hyperlink" Target="http://pbs.twimg.com/profile_images/1238832971764858886/z_8bp8Bw_normal.jpg" TargetMode="External"/><Relationship Id="rId657" Type="http://schemas.openxmlformats.org/officeDocument/2006/relationships/hyperlink" Target="http://twitter.com/mjau10303930/statuses/1238997704505798667" TargetMode="External"/><Relationship Id="rId658" Type="http://schemas.openxmlformats.org/officeDocument/2006/relationships/hyperlink" Target="http://pbs.twimg.com/profile_images/1238832971764858886/z_8bp8Bw_normal.jpg" TargetMode="External"/><Relationship Id="rId659" Type="http://schemas.openxmlformats.org/officeDocument/2006/relationships/hyperlink" Target="http://twitter.com/mjau10303930/statuses/1238972996972351489" TargetMode="External"/><Relationship Id="rId660" Type="http://schemas.openxmlformats.org/officeDocument/2006/relationships/hyperlink" Target="http://pbs.twimg.com/profile_images/1238832971764858886/z_8bp8Bw_normal.jpg" TargetMode="External"/><Relationship Id="rId661" Type="http://schemas.openxmlformats.org/officeDocument/2006/relationships/hyperlink" Target="http://twitter.com/mjau10303930/statuses/1238971936748814336" TargetMode="External"/><Relationship Id="rId662" Type="http://schemas.openxmlformats.org/officeDocument/2006/relationships/hyperlink" Target="http://pbs.twimg.com/profile_images/1238832971764858886/z_8bp8Bw_normal.jpg" TargetMode="External"/><Relationship Id="rId663" Type="http://schemas.openxmlformats.org/officeDocument/2006/relationships/hyperlink" Target="http://twitter.com/mjau10303930/statuses/1238971504072822784" TargetMode="External"/><Relationship Id="rId664" Type="http://schemas.openxmlformats.org/officeDocument/2006/relationships/hyperlink" Target="http://pbs.twimg.com/profile_images/1238832971764858886/z_8bp8Bw_normal.jpg" TargetMode="External"/><Relationship Id="rId665" Type="http://schemas.openxmlformats.org/officeDocument/2006/relationships/hyperlink" Target="http://twitter.com/mjau10303930/statuses/1238970039258226688" TargetMode="External"/><Relationship Id="rId666" Type="http://schemas.openxmlformats.org/officeDocument/2006/relationships/hyperlink" Target="http://pbs.twimg.com/profile_images/1238832971764858886/z_8bp8Bw_normal.jpg" TargetMode="External"/><Relationship Id="rId667" Type="http://schemas.openxmlformats.org/officeDocument/2006/relationships/hyperlink" Target="http://twitter.com/mjau10303930/statuses/1238969834148429824" TargetMode="External"/><Relationship Id="rId668" Type="http://schemas.openxmlformats.org/officeDocument/2006/relationships/hyperlink" Target="http://pbs.twimg.com/profile_images/1238832971764858886/z_8bp8Bw_normal.jpg" TargetMode="External"/><Relationship Id="rId669" Type="http://schemas.openxmlformats.org/officeDocument/2006/relationships/hyperlink" Target="http://twitter.com/mjau10303930/statuses/1238968734594850818" TargetMode="External"/><Relationship Id="rId670" Type="http://schemas.openxmlformats.org/officeDocument/2006/relationships/hyperlink" Target="http://pbs.twimg.com/profile_images/1238832971764858886/z_8bp8Bw_normal.jpg" TargetMode="External"/><Relationship Id="rId671" Type="http://schemas.openxmlformats.org/officeDocument/2006/relationships/hyperlink" Target="http://twitter.com/mjau10303930/statuses/1238968673525776387" TargetMode="External"/><Relationship Id="rId672" Type="http://schemas.openxmlformats.org/officeDocument/2006/relationships/hyperlink" Target="http://pbs.twimg.com/profile_images/1238832971764858886/z_8bp8Bw_normal.jpg" TargetMode="External"/><Relationship Id="rId673" Type="http://schemas.openxmlformats.org/officeDocument/2006/relationships/hyperlink" Target="http://twitter.com/mjau10303930/statuses/1238968616827203584" TargetMode="External"/><Relationship Id="rId674" Type="http://schemas.openxmlformats.org/officeDocument/2006/relationships/hyperlink" Target="http://pbs.twimg.com/profile_images/1238832971764858886/z_8bp8Bw_normal.jpg" TargetMode="External"/><Relationship Id="rId675" Type="http://schemas.openxmlformats.org/officeDocument/2006/relationships/hyperlink" Target="http://twitter.com/mjau10303930/statuses/1238968577090297856" TargetMode="External"/><Relationship Id="rId676" Type="http://schemas.openxmlformats.org/officeDocument/2006/relationships/hyperlink" Target="http://pbs.twimg.com/profile_images/1238832971764858886/z_8bp8Bw_normal.jpg" TargetMode="External"/><Relationship Id="rId677" Type="http://schemas.openxmlformats.org/officeDocument/2006/relationships/hyperlink" Target="http://twitter.com/mjau10303930/statuses/1238968348299460611" TargetMode="External"/><Relationship Id="rId678" Type="http://schemas.openxmlformats.org/officeDocument/2006/relationships/hyperlink" Target="http://pbs.twimg.com/profile_images/1238832971764858886/z_8bp8Bw_normal.jpg" TargetMode="External"/><Relationship Id="rId679" Type="http://schemas.openxmlformats.org/officeDocument/2006/relationships/hyperlink" Target="http://twitter.com/mjau10303930/statuses/1238966280545337344" TargetMode="External"/><Relationship Id="rId680" Type="http://schemas.openxmlformats.org/officeDocument/2006/relationships/hyperlink" Target="http://pbs.twimg.com/profile_images/1238832971764858886/z_8bp8Bw_normal.jpg" TargetMode="External"/><Relationship Id="rId681" Type="http://schemas.openxmlformats.org/officeDocument/2006/relationships/hyperlink" Target="http://twitter.com/mjau10303930/statuses/1238964004904742915" TargetMode="External"/><Relationship Id="rId682" Type="http://schemas.openxmlformats.org/officeDocument/2006/relationships/hyperlink" Target="http://pbs.twimg.com/profile_images/1238832971764858886/z_8bp8Bw_normal.jpg" TargetMode="External"/><Relationship Id="rId683" Type="http://schemas.openxmlformats.org/officeDocument/2006/relationships/hyperlink" Target="http://twitter.com/mjau10303930/statuses/1238959681416167426" TargetMode="External"/><Relationship Id="rId684" Type="http://schemas.openxmlformats.org/officeDocument/2006/relationships/hyperlink" Target="http://pbs.twimg.com/profile_images/1238832971764858886/z_8bp8Bw_normal.jpg" TargetMode="External"/><Relationship Id="rId685" Type="http://schemas.openxmlformats.org/officeDocument/2006/relationships/hyperlink" Target="http://twitter.com/mjau10303930/statuses/1238956397880057857" TargetMode="External"/><Relationship Id="rId686" Type="http://schemas.openxmlformats.org/officeDocument/2006/relationships/hyperlink" Target="http://pbs.twimg.com/profile_images/1238832971764858886/z_8bp8Bw_normal.jpg" TargetMode="External"/><Relationship Id="rId687" Type="http://schemas.openxmlformats.org/officeDocument/2006/relationships/hyperlink" Target="http://twitter.com/mjau10303930/statuses/1238956343056388096" TargetMode="External"/><Relationship Id="rId688" Type="http://schemas.openxmlformats.org/officeDocument/2006/relationships/hyperlink" Target="http://pbs.twimg.com/profile_images/1238832971764858886/z_8bp8Bw_normal.jpg" TargetMode="External"/><Relationship Id="rId689" Type="http://schemas.openxmlformats.org/officeDocument/2006/relationships/hyperlink" Target="http://twitter.com/mjau10303930/statuses/1238956257614200833" TargetMode="External"/><Relationship Id="rId690" Type="http://schemas.openxmlformats.org/officeDocument/2006/relationships/hyperlink" Target="http://pbs.twimg.com/profile_images/1238832971764858886/z_8bp8Bw_normal.jpg" TargetMode="External"/><Relationship Id="rId691" Type="http://schemas.openxmlformats.org/officeDocument/2006/relationships/hyperlink" Target="http://twitter.com/mjau10303930/statuses/1238955872241451011" TargetMode="External"/><Relationship Id="rId692" Type="http://schemas.openxmlformats.org/officeDocument/2006/relationships/hyperlink" Target="http://pbs.twimg.com/profile_images/1238832971764858886/z_8bp8Bw_normal.jpg" TargetMode="External"/><Relationship Id="rId693" Type="http://schemas.openxmlformats.org/officeDocument/2006/relationships/hyperlink" Target="http://twitter.com/mjau10303930/statuses/1238954363990704133" TargetMode="External"/><Relationship Id="rId694" Type="http://schemas.openxmlformats.org/officeDocument/2006/relationships/hyperlink" Target="http://pbs.twimg.com/profile_images/1238832971764858886/z_8bp8Bw_normal.jpg" TargetMode="External"/><Relationship Id="rId695" Type="http://schemas.openxmlformats.org/officeDocument/2006/relationships/hyperlink" Target="http://twitter.com/mjau10303930/statuses/1238952206520459264" TargetMode="External"/><Relationship Id="rId696" Type="http://schemas.openxmlformats.org/officeDocument/2006/relationships/hyperlink" Target="http://pbs.twimg.com/profile_images/1238832971764858886/z_8bp8Bw_normal.jpg" TargetMode="External"/><Relationship Id="rId697" Type="http://schemas.openxmlformats.org/officeDocument/2006/relationships/hyperlink" Target="http://twitter.com/mjau10303930/statuses/1238951740730417158" TargetMode="External"/><Relationship Id="rId698" Type="http://schemas.openxmlformats.org/officeDocument/2006/relationships/hyperlink" Target="http://pbs.twimg.com/profile_images/1238832971764858886/z_8bp8Bw_normal.jpg" TargetMode="External"/><Relationship Id="rId699" Type="http://schemas.openxmlformats.org/officeDocument/2006/relationships/hyperlink" Target="http://twitter.com/mjau10303930/statuses/1238950608301932547" TargetMode="External"/><Relationship Id="rId700" Type="http://schemas.openxmlformats.org/officeDocument/2006/relationships/hyperlink" Target="http://pbs.twimg.com/profile_images/1238832971764858886/z_8bp8Bw_normal.jpg" TargetMode="External"/><Relationship Id="rId701" Type="http://schemas.openxmlformats.org/officeDocument/2006/relationships/hyperlink" Target="http://twitter.com/mjau10303930/statuses/1238949519087357952" TargetMode="External"/><Relationship Id="rId702" Type="http://schemas.openxmlformats.org/officeDocument/2006/relationships/hyperlink" Target="http://pbs.twimg.com/profile_images/1238832971764858886/z_8bp8Bw_normal.jpg" TargetMode="External"/><Relationship Id="rId703" Type="http://schemas.openxmlformats.org/officeDocument/2006/relationships/hyperlink" Target="http://twitter.com/mjau10303930/statuses/1238948060581036033" TargetMode="External"/><Relationship Id="rId704" Type="http://schemas.openxmlformats.org/officeDocument/2006/relationships/hyperlink" Target="http://pbs.twimg.com/profile_images/1238832971764858886/z_8bp8Bw_normal.jpg" TargetMode="External"/><Relationship Id="rId705" Type="http://schemas.openxmlformats.org/officeDocument/2006/relationships/hyperlink" Target="http://twitter.com/mjau10303930/statuses/1238946482226634752" TargetMode="External"/><Relationship Id="rId706" Type="http://schemas.openxmlformats.org/officeDocument/2006/relationships/hyperlink" Target="http://pbs.twimg.com/profile_images/1238832971764858886/z_8bp8Bw_normal.jpg" TargetMode="External"/><Relationship Id="rId707" Type="http://schemas.openxmlformats.org/officeDocument/2006/relationships/hyperlink" Target="http://twitter.com/mjau10303930/statuses/1238945936400953345" TargetMode="External"/><Relationship Id="rId708" Type="http://schemas.openxmlformats.org/officeDocument/2006/relationships/hyperlink" Target="http://pbs.twimg.com/profile_images/1238832971764858886/z_8bp8Bw_normal.jpg" TargetMode="External"/><Relationship Id="rId709" Type="http://schemas.openxmlformats.org/officeDocument/2006/relationships/hyperlink" Target="http://twitter.com/mjau10303930/statuses/1238945859880001537" TargetMode="External"/><Relationship Id="rId710" Type="http://schemas.openxmlformats.org/officeDocument/2006/relationships/hyperlink" Target="http://pbs.twimg.com/profile_images/1238832971764858886/z_8bp8Bw_normal.jpg" TargetMode="External"/><Relationship Id="rId711" Type="http://schemas.openxmlformats.org/officeDocument/2006/relationships/hyperlink" Target="http://twitter.com/mjau10303930/statuses/1238945464537550851" TargetMode="External"/><Relationship Id="rId712" Type="http://schemas.openxmlformats.org/officeDocument/2006/relationships/hyperlink" Target="http://pbs.twimg.com/profile_images/1238832971764858886/z_8bp8Bw_normal.jpg" TargetMode="External"/><Relationship Id="rId713" Type="http://schemas.openxmlformats.org/officeDocument/2006/relationships/hyperlink" Target="http://twitter.com/mjau10303930/statuses/1238945209234460672" TargetMode="External"/><Relationship Id="rId714" Type="http://schemas.openxmlformats.org/officeDocument/2006/relationships/hyperlink" Target="http://pbs.twimg.com/profile_images/1238832971764858886/z_8bp8Bw_normal.jpg" TargetMode="External"/><Relationship Id="rId715" Type="http://schemas.openxmlformats.org/officeDocument/2006/relationships/hyperlink" Target="http://twitter.com/mjau10303930/statuses/1238937422605451274" TargetMode="External"/><Relationship Id="rId716" Type="http://schemas.openxmlformats.org/officeDocument/2006/relationships/hyperlink" Target="http://pbs.twimg.com/profile_images/1238832971764858886/z_8bp8Bw_normal.jpg" TargetMode="External"/><Relationship Id="rId717" Type="http://schemas.openxmlformats.org/officeDocument/2006/relationships/hyperlink" Target="http://twitter.com/mjau10303930/statuses/1238936850028527629" TargetMode="External"/><Relationship Id="rId718" Type="http://schemas.openxmlformats.org/officeDocument/2006/relationships/hyperlink" Target="http://pbs.twimg.com/profile_images/1238832971764858886/z_8bp8Bw_normal.jpg" TargetMode="External"/><Relationship Id="rId719" Type="http://schemas.openxmlformats.org/officeDocument/2006/relationships/hyperlink" Target="http://twitter.com/mjau10303930/statuses/1238930773530550273" TargetMode="External"/><Relationship Id="rId720" Type="http://schemas.openxmlformats.org/officeDocument/2006/relationships/hyperlink" Target="http://pbs.twimg.com/profile_images/1238832971764858886/z_8bp8Bw_normal.jpg" TargetMode="External"/><Relationship Id="rId721" Type="http://schemas.openxmlformats.org/officeDocument/2006/relationships/hyperlink" Target="http://twitter.com/mjau10303930/statuses/1238928571076411395" TargetMode="External"/><Relationship Id="rId722" Type="http://schemas.openxmlformats.org/officeDocument/2006/relationships/hyperlink" Target="http://pbs.twimg.com/profile_images/1238832971764858886/z_8bp8Bw_normal.jpg" TargetMode="External"/><Relationship Id="rId723" Type="http://schemas.openxmlformats.org/officeDocument/2006/relationships/hyperlink" Target="http://twitter.com/mjau10303930/statuses/1238920880455065600" TargetMode="External"/><Relationship Id="rId724" Type="http://schemas.openxmlformats.org/officeDocument/2006/relationships/hyperlink" Target="http://pbs.twimg.com/profile_images/1238832971764858886/z_8bp8Bw_normal.jpg" TargetMode="External"/><Relationship Id="rId725" Type="http://schemas.openxmlformats.org/officeDocument/2006/relationships/hyperlink" Target="http://twitter.com/mjau10303930/statuses/1238910279133642752" TargetMode="External"/><Relationship Id="rId726" Type="http://schemas.openxmlformats.org/officeDocument/2006/relationships/hyperlink" Target="http://pbs.twimg.com/profile_images/1238832971764858886/z_8bp8Bw_normal.jpg" TargetMode="External"/><Relationship Id="rId727" Type="http://schemas.openxmlformats.org/officeDocument/2006/relationships/hyperlink" Target="http://twitter.com/mjau10303930/statuses/1238894766592593921" TargetMode="External"/><Relationship Id="rId728" Type="http://schemas.openxmlformats.org/officeDocument/2006/relationships/hyperlink" Target="http://pbs.twimg.com/profile_images/1238832971764858886/z_8bp8Bw_normal.jpg" TargetMode="External"/><Relationship Id="rId729" Type="http://schemas.openxmlformats.org/officeDocument/2006/relationships/hyperlink" Target="http://twitter.com/mjau10303930/statuses/1238893768495022081" TargetMode="External"/><Relationship Id="rId730" Type="http://schemas.openxmlformats.org/officeDocument/2006/relationships/hyperlink" Target="http://pbs.twimg.com/profile_images/1238832971764858886/z_8bp8Bw_normal.jpg" TargetMode="External"/><Relationship Id="rId731" Type="http://schemas.openxmlformats.org/officeDocument/2006/relationships/hyperlink" Target="http://twitter.com/mjau10303930/statuses/1238892376615276545" TargetMode="External"/><Relationship Id="rId732" Type="http://schemas.openxmlformats.org/officeDocument/2006/relationships/hyperlink" Target="http://pbs.twimg.com/profile_images/1238832971764858886/z_8bp8Bw_normal.jpg" TargetMode="External"/><Relationship Id="rId733" Type="http://schemas.openxmlformats.org/officeDocument/2006/relationships/hyperlink" Target="http://twitter.com/mjau10303930/statuses/1238880809257492487" TargetMode="External"/><Relationship Id="rId734" Type="http://schemas.openxmlformats.org/officeDocument/2006/relationships/hyperlink" Target="http://pbs.twimg.com/profile_images/1238832971764858886/z_8bp8Bw_normal.jpg" TargetMode="External"/><Relationship Id="rId735" Type="http://schemas.openxmlformats.org/officeDocument/2006/relationships/hyperlink" Target="http://twitter.com/mjau10303930/statuses/1238880713929261056" TargetMode="External"/><Relationship Id="rId736" Type="http://schemas.openxmlformats.org/officeDocument/2006/relationships/hyperlink" Target="http://pbs.twimg.com/profile_images/1238832971764858886/z_8bp8Bw_normal.jpg" TargetMode="External"/><Relationship Id="rId737" Type="http://schemas.openxmlformats.org/officeDocument/2006/relationships/hyperlink" Target="http://twitter.com/mjau10303930/statuses/1238880550699630597" TargetMode="External"/><Relationship Id="rId738" Type="http://schemas.openxmlformats.org/officeDocument/2006/relationships/hyperlink" Target="http://pbs.twimg.com/profile_images/1238832971764858886/z_8bp8Bw_normal.jpg" TargetMode="External"/><Relationship Id="rId739" Type="http://schemas.openxmlformats.org/officeDocument/2006/relationships/hyperlink" Target="http://twitter.com/mjau10303930/statuses/1238878493552803848" TargetMode="External"/><Relationship Id="rId740" Type="http://schemas.openxmlformats.org/officeDocument/2006/relationships/hyperlink" Target="http://pbs.twimg.com/profile_images/1238832971764858886/z_8bp8Bw_normal.jpg" TargetMode="External"/><Relationship Id="rId741" Type="http://schemas.openxmlformats.org/officeDocument/2006/relationships/hyperlink" Target="http://twitter.com/mjau10303930/statuses/1238878092694884353" TargetMode="External"/><Relationship Id="rId742" Type="http://schemas.openxmlformats.org/officeDocument/2006/relationships/hyperlink" Target="http://pbs.twimg.com/profile_images/1238832971764858886/z_8bp8Bw_normal.jpg" TargetMode="External"/><Relationship Id="rId743" Type="http://schemas.openxmlformats.org/officeDocument/2006/relationships/hyperlink" Target="http://twitter.com/mjau10303930/statuses/1238877801152839680" TargetMode="External"/><Relationship Id="rId744" Type="http://schemas.openxmlformats.org/officeDocument/2006/relationships/hyperlink" Target="http://pbs.twimg.com/profile_images/1238832971764858886/z_8bp8Bw_normal.jpg" TargetMode="External"/><Relationship Id="rId745" Type="http://schemas.openxmlformats.org/officeDocument/2006/relationships/hyperlink" Target="http://twitter.com/mjau10303930/statuses/1238860382871195648" TargetMode="External"/><Relationship Id="rId746" Type="http://schemas.openxmlformats.org/officeDocument/2006/relationships/hyperlink" Target="http://pbs.twimg.com/profile_images/1238832971764858886/z_8bp8Bw_normal.jpg" TargetMode="External"/><Relationship Id="rId747" Type="http://schemas.openxmlformats.org/officeDocument/2006/relationships/hyperlink" Target="http://twitter.com/mjau10303930/statuses/1238846436986535936" TargetMode="External"/><Relationship Id="rId748" Type="http://schemas.openxmlformats.org/officeDocument/2006/relationships/hyperlink" Target="http://pbs.twimg.com/profile_images/1238832971764858886/z_8bp8Bw_normal.jpg" TargetMode="External"/><Relationship Id="rId749" Type="http://schemas.openxmlformats.org/officeDocument/2006/relationships/hyperlink" Target="http://twitter.com/mjau10303930/statuses/1238845693286060032" TargetMode="External"/><Relationship Id="rId750" Type="http://schemas.openxmlformats.org/officeDocument/2006/relationships/hyperlink" Target="http://pbs.twimg.com/profile_images/1238832971764858886/z_8bp8Bw_normal.jpg" TargetMode="External"/><Relationship Id="rId751" Type="http://schemas.openxmlformats.org/officeDocument/2006/relationships/hyperlink" Target="http://twitter.com/mjau10303930/statuses/1238839206916562944" TargetMode="External"/><Relationship Id="rId752" Type="http://schemas.openxmlformats.org/officeDocument/2006/relationships/hyperlink" Target="http://pbs.twimg.com/profile_images/1238832971764858886/z_8bp8Bw_normal.jpg" TargetMode="External"/><Relationship Id="rId753" Type="http://schemas.openxmlformats.org/officeDocument/2006/relationships/hyperlink" Target="http://twitter.com/mjau10303930/statuses/1238837496441700355" TargetMode="External"/><Relationship Id="rId754" Type="http://schemas.openxmlformats.org/officeDocument/2006/relationships/hyperlink" Target="http://pbs.twimg.com/profile_images/1238832971764858886/z_8bp8Bw_normal.jpg" TargetMode="External"/><Relationship Id="rId755" Type="http://schemas.openxmlformats.org/officeDocument/2006/relationships/hyperlink" Target="http://twitter.com/mjau10303930/statuses/1238832510936768513" TargetMode="External"/><Relationship Id="rId756" Type="http://schemas.openxmlformats.org/officeDocument/2006/relationships/hyperlink" Target="http://pbs.twimg.com/profile_images/1238832971764858886/z_8bp8Bw_normal.jpg" TargetMode="External"/><Relationship Id="rId757" Type="http://schemas.openxmlformats.org/officeDocument/2006/relationships/hyperlink" Target="http://twitter.com/mjau10303930/statuses/1238832472437260294" TargetMode="External"/><Relationship Id="rId758" Type="http://schemas.openxmlformats.org/officeDocument/2006/relationships/hyperlink" Target="http://pbs.twimg.com/profile_images/1238832971764858886/z_8bp8Bw_normal.jpg" TargetMode="External"/><Relationship Id="rId759" Type="http://schemas.openxmlformats.org/officeDocument/2006/relationships/hyperlink" Target="http://twitter.com/mjau10303930/statuses/1238832411275866112" TargetMode="External"/><Relationship Id="rId760" Type="http://schemas.openxmlformats.org/officeDocument/2006/relationships/hyperlink" Target="http://pbs.twimg.com/profile_images/1238832971764858886/z_8bp8Bw_normal.jpg" TargetMode="External"/><Relationship Id="rId761" Type="http://schemas.openxmlformats.org/officeDocument/2006/relationships/hyperlink" Target="http://twitter.com/mjau10303930/statuses/1238832316392357888" TargetMode="External"/><Relationship Id="rId762" Type="http://schemas.openxmlformats.org/officeDocument/2006/relationships/hyperlink" Target="http://pbs.twimg.com/profile_images/1238832971764858886/z_8bp8Bw_normal.jpg" TargetMode="External"/><Relationship Id="rId763" Type="http://schemas.openxmlformats.org/officeDocument/2006/relationships/hyperlink" Target="http://twitter.com/mjau10303930/statuses/1238831067320274945" TargetMode="External"/><Relationship Id="rId764" Type="http://schemas.openxmlformats.org/officeDocument/2006/relationships/hyperlink" Target="http://pbs.twimg.com/profile_images/1238832971764858886/z_8bp8Bw_normal.jpg" TargetMode="External"/><Relationship Id="rId765" Type="http://schemas.openxmlformats.org/officeDocument/2006/relationships/hyperlink" Target="http://twitter.com/mjau10303930/statuses/1238819738177986561" TargetMode="External"/><Relationship Id="rId766" Type="http://schemas.openxmlformats.org/officeDocument/2006/relationships/hyperlink" Target="http://pbs.twimg.com/profile_images/1238832971764858886/z_8bp8Bw_normal.jpg" TargetMode="External"/><Relationship Id="rId767" Type="http://schemas.openxmlformats.org/officeDocument/2006/relationships/hyperlink" Target="http://twitter.com/mjau10303930/statuses/1238819494404984833" TargetMode="External"/><Relationship Id="rId768" Type="http://schemas.openxmlformats.org/officeDocument/2006/relationships/hyperlink" Target="http://pbs.twimg.com/profile_images/1238832971764858886/z_8bp8Bw_normal.jpg" TargetMode="External"/><Relationship Id="rId769" Type="http://schemas.openxmlformats.org/officeDocument/2006/relationships/hyperlink" Target="http://twitter.com/mjau10303930/statuses/1238819054808371208" TargetMode="External"/><Relationship Id="rId770" Type="http://schemas.openxmlformats.org/officeDocument/2006/relationships/hyperlink" Target="http://pbs.twimg.com/profile_images/1238832971764858886/z_8bp8Bw_normal.jpg" TargetMode="External"/><Relationship Id="rId771" Type="http://schemas.openxmlformats.org/officeDocument/2006/relationships/hyperlink" Target="http://twitter.com/mjau10303930/statuses/1238818915704279046" TargetMode="External"/><Relationship Id="rId772" Type="http://schemas.openxmlformats.org/officeDocument/2006/relationships/hyperlink" Target="http://pbs.twimg.com/profile_images/1238832971764858886/z_8bp8Bw_normal.jpg" TargetMode="External"/><Relationship Id="rId773" Type="http://schemas.openxmlformats.org/officeDocument/2006/relationships/hyperlink" Target="http://twitter.com/mjau10303930/statuses/1238818625768828928" TargetMode="External"/><Relationship Id="rId774" Type="http://schemas.openxmlformats.org/officeDocument/2006/relationships/hyperlink" Target="http://pbs.twimg.com/profile_images/1238832971764858886/z_8bp8Bw_normal.jpg" TargetMode="External"/><Relationship Id="rId775" Type="http://schemas.openxmlformats.org/officeDocument/2006/relationships/hyperlink" Target="http://twitter.com/mjau10303930/statuses/1238818517463511040" TargetMode="External"/><Relationship Id="rId776" Type="http://schemas.openxmlformats.org/officeDocument/2006/relationships/hyperlink" Target="http://pbs.twimg.com/profile_images/1238832971764858886/z_8bp8Bw_normal.jpg" TargetMode="External"/><Relationship Id="rId777" Type="http://schemas.openxmlformats.org/officeDocument/2006/relationships/hyperlink" Target="http://twitter.com/mjau10303930/statuses/1238818487298142209" TargetMode="External"/><Relationship Id="rId778" Type="http://schemas.openxmlformats.org/officeDocument/2006/relationships/hyperlink" Target="http://pbs.twimg.com/profile_images/1238832971764858886/z_8bp8Bw_normal.jpg" TargetMode="External"/><Relationship Id="rId779" Type="http://schemas.openxmlformats.org/officeDocument/2006/relationships/hyperlink" Target="http://twitter.com/mjau10303930/statuses/1238818397577674752" TargetMode="External"/><Relationship Id="rId780" Type="http://schemas.openxmlformats.org/officeDocument/2006/relationships/hyperlink" Target="http://pbs.twimg.com/profile_images/1238832971764858886/z_8bp8Bw_normal.jpg" TargetMode="External"/><Relationship Id="rId781" Type="http://schemas.openxmlformats.org/officeDocument/2006/relationships/hyperlink" Target="http://twitter.com/mjau10303930/statuses/1238818357048205312" TargetMode="External"/><Relationship Id="rId782" Type="http://schemas.openxmlformats.org/officeDocument/2006/relationships/hyperlink" Target="http://pbs.twimg.com/profile_images/1238832971764858886/z_8bp8Bw_normal.jpg" TargetMode="External"/><Relationship Id="rId783" Type="http://schemas.openxmlformats.org/officeDocument/2006/relationships/hyperlink" Target="http://twitter.com/mjau10303930/statuses/1238818073714610176" TargetMode="External"/><Relationship Id="rId784" Type="http://schemas.openxmlformats.org/officeDocument/2006/relationships/hyperlink" Target="http://pbs.twimg.com/profile_images/1238832971764858886/z_8bp8Bw_normal.jpg" TargetMode="External"/><Relationship Id="rId785" Type="http://schemas.openxmlformats.org/officeDocument/2006/relationships/hyperlink" Target="http://twitter.com/mjau10303930/statuses/1238818011462713344" TargetMode="External"/><Relationship Id="rId786" Type="http://schemas.openxmlformats.org/officeDocument/2006/relationships/hyperlink" Target="http://pbs.twimg.com/profile_images/1238832971764858886/z_8bp8Bw_normal.jpg" TargetMode="External"/><Relationship Id="rId787" Type="http://schemas.openxmlformats.org/officeDocument/2006/relationships/hyperlink" Target="http://twitter.com/mjau10303930/statuses/1238817951781982212" TargetMode="External"/><Relationship Id="rId788" Type="http://schemas.openxmlformats.org/officeDocument/2006/relationships/hyperlink" Target="http://pbs.twimg.com/profile_images/1238832971764858886/z_8bp8Bw_normal.jpg" TargetMode="External"/><Relationship Id="rId789" Type="http://schemas.openxmlformats.org/officeDocument/2006/relationships/hyperlink" Target="http://twitter.com/mjau10303930/statuses/1238817737666957312" TargetMode="External"/><Relationship Id="rId790" Type="http://schemas.openxmlformats.org/officeDocument/2006/relationships/hyperlink" Target="http://pbs.twimg.com/profile_images/1238832971764858886/z_8bp8Bw_normal.jpg" TargetMode="External"/><Relationship Id="rId791" Type="http://schemas.openxmlformats.org/officeDocument/2006/relationships/hyperlink" Target="http://twitter.com/mjau10303930/statuses/1238817401053077506" TargetMode="External"/><Relationship Id="rId792" Type="http://schemas.openxmlformats.org/officeDocument/2006/relationships/hyperlink" Target="http://pbs.twimg.com/profile_images/1238832971764858886/z_8bp8Bw_normal.jpg" TargetMode="External"/><Relationship Id="rId793" Type="http://schemas.openxmlformats.org/officeDocument/2006/relationships/hyperlink" Target="http://twitter.com/mjau10303930/statuses/1238817218529505281" TargetMode="External"/><Relationship Id="rId794" Type="http://schemas.openxmlformats.org/officeDocument/2006/relationships/hyperlink" Target="http://pbs.twimg.com/profile_images/1238832971764858886/z_8bp8Bw_normal.jpg" TargetMode="External"/><Relationship Id="rId795" Type="http://schemas.openxmlformats.org/officeDocument/2006/relationships/hyperlink" Target="http://twitter.com/mjau10303930/statuses/1238816879692709888" TargetMode="External"/><Relationship Id="rId796" Type="http://schemas.openxmlformats.org/officeDocument/2006/relationships/hyperlink" Target="http://pbs.twimg.com/profile_images/1238832971764858886/z_8bp8Bw_normal.jpg" TargetMode="External"/><Relationship Id="rId797" Type="http://schemas.openxmlformats.org/officeDocument/2006/relationships/hyperlink" Target="http://twitter.com/mjau10303930/statuses/1238816683407675393" TargetMode="External"/><Relationship Id="rId798" Type="http://schemas.openxmlformats.org/officeDocument/2006/relationships/hyperlink" Target="http://pbs.twimg.com/profile_images/1238832971764858886/z_8bp8Bw_normal.jpg" TargetMode="External"/><Relationship Id="rId799" Type="http://schemas.openxmlformats.org/officeDocument/2006/relationships/hyperlink" Target="http://twitter.com/mjau10303930/statuses/1238814887259836417" TargetMode="External"/><Relationship Id="rId800" Type="http://schemas.openxmlformats.org/officeDocument/2006/relationships/hyperlink" Target="http://pbs.twimg.com/profile_images/1238832971764858886/z_8bp8Bw_normal.jpg" TargetMode="External"/><Relationship Id="rId801" Type="http://schemas.openxmlformats.org/officeDocument/2006/relationships/hyperlink" Target="http://twitter.com/mjau10303930/statuses/1238814844406697985" TargetMode="External"/><Relationship Id="rId802" Type="http://schemas.openxmlformats.org/officeDocument/2006/relationships/hyperlink" Target="http://pbs.twimg.com/profile_images/1238832971764858886/z_8bp8Bw_normal.jpg" TargetMode="External"/><Relationship Id="rId803" Type="http://schemas.openxmlformats.org/officeDocument/2006/relationships/hyperlink" Target="http://twitter.com/mjau10303930/statuses/1238814625099022338" TargetMode="External"/><Relationship Id="rId804" Type="http://schemas.openxmlformats.org/officeDocument/2006/relationships/hyperlink" Target="http://pbs.twimg.com/profile_images/1238832971764858886/z_8bp8Bw_normal.jpg" TargetMode="External"/><Relationship Id="rId805" Type="http://schemas.openxmlformats.org/officeDocument/2006/relationships/hyperlink" Target="http://twitter.com/mjau10303930/statuses/1238814547563216897" TargetMode="External"/><Relationship Id="rId806" Type="http://schemas.openxmlformats.org/officeDocument/2006/relationships/hyperlink" Target="http://pbs.twimg.com/profile_images/1238832971764858886/z_8bp8Bw_normal.jpg" TargetMode="External"/><Relationship Id="rId807" Type="http://schemas.openxmlformats.org/officeDocument/2006/relationships/hyperlink" Target="http://twitter.com/mjau10303930/statuses/1238814486041108486" TargetMode="External"/><Relationship Id="rId808" Type="http://schemas.openxmlformats.org/officeDocument/2006/relationships/hyperlink" Target="http://pbs.twimg.com/profile_images/1238832971764858886/z_8bp8Bw_normal.jpg" TargetMode="External"/><Relationship Id="rId809" Type="http://schemas.openxmlformats.org/officeDocument/2006/relationships/hyperlink" Target="http://twitter.com/mjau10303930/statuses/1238814469167501313" TargetMode="External"/><Relationship Id="rId810" Type="http://schemas.openxmlformats.org/officeDocument/2006/relationships/hyperlink" Target="http://pbs.twimg.com/profile_images/1238832971764858886/z_8bp8Bw_normal.jpg" TargetMode="External"/><Relationship Id="rId811" Type="http://schemas.openxmlformats.org/officeDocument/2006/relationships/hyperlink" Target="http://twitter.com/mjau10303930/statuses/1238814421973114883" TargetMode="External"/><Relationship Id="rId812" Type="http://schemas.openxmlformats.org/officeDocument/2006/relationships/hyperlink" Target="http://pbs.twimg.com/profile_images/1238832971764858886/z_8bp8Bw_normal.jpg" TargetMode="External"/><Relationship Id="rId813" Type="http://schemas.openxmlformats.org/officeDocument/2006/relationships/hyperlink" Target="http://twitter.com/mjau10303930/statuses/1238814371414974465" TargetMode="External"/><Relationship Id="rId814" Type="http://schemas.openxmlformats.org/officeDocument/2006/relationships/hyperlink" Target="http://pbs.twimg.com/profile_images/1238832971764858886/z_8bp8Bw_normal.jpg" TargetMode="External"/><Relationship Id="rId815" Type="http://schemas.openxmlformats.org/officeDocument/2006/relationships/hyperlink" Target="http://twitter.com/mjau10303930/statuses/1238814249213988870" TargetMode="External"/><Relationship Id="rId816" Type="http://schemas.openxmlformats.org/officeDocument/2006/relationships/hyperlink" Target="http://pbs.twimg.com/profile_images/1238832971764858886/z_8bp8Bw_normal.jpg" TargetMode="External"/><Relationship Id="rId817" Type="http://schemas.openxmlformats.org/officeDocument/2006/relationships/hyperlink" Target="http://twitter.com/mjau10303930/statuses/1238814188656570369" TargetMode="External"/><Relationship Id="rId818" Type="http://schemas.openxmlformats.org/officeDocument/2006/relationships/hyperlink" Target="http://pbs.twimg.com/profile_images/1238832971764858886/z_8bp8Bw_normal.jpg" TargetMode="External"/><Relationship Id="rId819" Type="http://schemas.openxmlformats.org/officeDocument/2006/relationships/hyperlink" Target="http://twitter.com/mjau10303930/statuses/1238814128401256448" TargetMode="External"/><Relationship Id="rId820" Type="http://schemas.openxmlformats.org/officeDocument/2006/relationships/hyperlink" Target="http://pbs.twimg.com/profile_images/1238832971764858886/z_8bp8Bw_normal.jpg" TargetMode="External"/><Relationship Id="rId821" Type="http://schemas.openxmlformats.org/officeDocument/2006/relationships/hyperlink" Target="http://twitter.com/mjau10303930/statuses/1238813902747709442" TargetMode="External"/><Relationship Id="rId822" Type="http://schemas.openxmlformats.org/officeDocument/2006/relationships/hyperlink" Target="http://pbs.twimg.com/profile_images/1238832971764858886/z_8bp8Bw_normal.jpg" TargetMode="External"/><Relationship Id="rId823" Type="http://schemas.openxmlformats.org/officeDocument/2006/relationships/hyperlink" Target="http://twitter.com/mjau10303930/statuses/1238813828156141569" TargetMode="External"/><Relationship Id="rId824" Type="http://schemas.openxmlformats.org/officeDocument/2006/relationships/hyperlink" Target="http://pbs.twimg.com/profile_images/1238832971764858886/z_8bp8Bw_normal.jpg" TargetMode="External"/><Relationship Id="rId825" Type="http://schemas.openxmlformats.org/officeDocument/2006/relationships/hyperlink" Target="http://twitter.com/mjau10303930/statuses/1238813691723776001" TargetMode="External"/><Relationship Id="rId826" Type="http://schemas.openxmlformats.org/officeDocument/2006/relationships/hyperlink" Target="http://pbs.twimg.com/profile_images/1238832971764858886/z_8bp8Bw_normal.jpg" TargetMode="External"/><Relationship Id="rId827" Type="http://schemas.openxmlformats.org/officeDocument/2006/relationships/hyperlink" Target="http://twitter.com/mjau10303930/statuses/1238813197563580416" TargetMode="External"/><Relationship Id="rId828" Type="http://schemas.openxmlformats.org/officeDocument/2006/relationships/hyperlink" Target="http://pbs.twimg.com/profile_images/1238832971764858886/z_8bp8Bw_normal.jpg" TargetMode="External"/><Relationship Id="rId829" Type="http://schemas.openxmlformats.org/officeDocument/2006/relationships/hyperlink" Target="http://twitter.com/mjau10303930/statuses/1238813100343808000" TargetMode="External"/><Relationship Id="rId830" Type="http://schemas.openxmlformats.org/officeDocument/2006/relationships/hyperlink" Target="http://pbs.twimg.com/profile_images/1238832971764858886/z_8bp8Bw_normal.jpg" TargetMode="External"/><Relationship Id="rId831" Type="http://schemas.openxmlformats.org/officeDocument/2006/relationships/hyperlink" Target="http://twitter.com/mjau10303930/statuses/1238812834546552837" TargetMode="External"/><Relationship Id="rId832" Type="http://schemas.openxmlformats.org/officeDocument/2006/relationships/hyperlink" Target="http://pbs.twimg.com/profile_images/1238832971764858886/z_8bp8Bw_normal.jpg" TargetMode="External"/><Relationship Id="rId833" Type="http://schemas.openxmlformats.org/officeDocument/2006/relationships/hyperlink" Target="http://twitter.com/mjau10303930/statuses/1238812818008412161" TargetMode="External"/><Relationship Id="rId834" Type="http://schemas.openxmlformats.org/officeDocument/2006/relationships/hyperlink" Target="http://pbs.twimg.com/profile_images/1238832971764858886/z_8bp8Bw_normal.jpg" TargetMode="External"/><Relationship Id="rId835" Type="http://schemas.openxmlformats.org/officeDocument/2006/relationships/hyperlink" Target="http://twitter.com/mjau10303930/statuses/1238812521940877318" TargetMode="External"/><Relationship Id="rId836" Type="http://schemas.openxmlformats.org/officeDocument/2006/relationships/hyperlink" Target="http://pbs.twimg.com/profile_images/1238832971764858886/z_8bp8Bw_normal.jpg" TargetMode="External"/><Relationship Id="rId837" Type="http://schemas.openxmlformats.org/officeDocument/2006/relationships/hyperlink" Target="http://twitter.com/mjau10303930/statuses/1238812225260924932" TargetMode="External"/><Relationship Id="rId838" Type="http://schemas.openxmlformats.org/officeDocument/2006/relationships/hyperlink" Target="http://pbs.twimg.com/profile_images/1238832971764858886/z_8bp8Bw_normal.jpg" TargetMode="External"/><Relationship Id="rId839" Type="http://schemas.openxmlformats.org/officeDocument/2006/relationships/hyperlink" Target="http://twitter.com/mjau10303930/statuses/1238812167627046917" TargetMode="External"/><Relationship Id="rId840" Type="http://schemas.openxmlformats.org/officeDocument/2006/relationships/hyperlink" Target="http://pbs.twimg.com/profile_images/1238832971764858886/z_8bp8Bw_normal.jpg" TargetMode="External"/><Relationship Id="rId841" Type="http://schemas.openxmlformats.org/officeDocument/2006/relationships/hyperlink" Target="http://twitter.com/mjau10303930/statuses/1238811750675382272" TargetMode="External"/><Relationship Id="rId842" Type="http://schemas.openxmlformats.org/officeDocument/2006/relationships/hyperlink" Target="http://pbs.twimg.com/profile_images/1238832971764858886/z_8bp8Bw_normal.jpg" TargetMode="External"/><Relationship Id="rId843" Type="http://schemas.openxmlformats.org/officeDocument/2006/relationships/hyperlink" Target="http://twitter.com/mjau10303930/statuses/1238811720807784448" TargetMode="External"/><Relationship Id="rId844" Type="http://schemas.openxmlformats.org/officeDocument/2006/relationships/hyperlink" Target="http://pbs.twimg.com/profile_images/1238832971764858886/z_8bp8Bw_normal.jpg" TargetMode="External"/><Relationship Id="rId845" Type="http://schemas.openxmlformats.org/officeDocument/2006/relationships/hyperlink" Target="http://twitter.com/mjau10303930/statuses/1238811684187394049" TargetMode="External"/><Relationship Id="rId846" Type="http://schemas.openxmlformats.org/officeDocument/2006/relationships/hyperlink" Target="http://pbs.twimg.com/profile_images/1238832971764858886/z_8bp8Bw_normal.jpg" TargetMode="External"/><Relationship Id="rId847" Type="http://schemas.openxmlformats.org/officeDocument/2006/relationships/hyperlink" Target="http://twitter.com/mjau10303930/statuses/1238811612921892864" TargetMode="External"/><Relationship Id="rId848" Type="http://schemas.openxmlformats.org/officeDocument/2006/relationships/hyperlink" Target="http://pbs.twimg.com/profile_images/1238832971764858886/z_8bp8Bw_normal.jpg" TargetMode="External"/><Relationship Id="rId849" Type="http://schemas.openxmlformats.org/officeDocument/2006/relationships/hyperlink" Target="http://twitter.com/mjau10303930/statuses/1238811584362958851" TargetMode="External"/><Relationship Id="rId850" Type="http://schemas.openxmlformats.org/officeDocument/2006/relationships/hyperlink" Target="http://pbs.twimg.com/profile_images/1238832971764858886/z_8bp8Bw_normal.jpg" TargetMode="External"/><Relationship Id="rId851" Type="http://schemas.openxmlformats.org/officeDocument/2006/relationships/hyperlink" Target="http://twitter.com/mjau10303930/statuses/1238811550854590468" TargetMode="External"/><Relationship Id="rId852" Type="http://schemas.openxmlformats.org/officeDocument/2006/relationships/hyperlink" Target="http://pbs.twimg.com/profile_images/1238832971764858886/z_8bp8Bw_normal.jpg" TargetMode="External"/><Relationship Id="rId853" Type="http://schemas.openxmlformats.org/officeDocument/2006/relationships/hyperlink" Target="http://twitter.com/mjau10303930/statuses/1238811529887322112" TargetMode="External"/><Relationship Id="rId854" Type="http://schemas.openxmlformats.org/officeDocument/2006/relationships/hyperlink" Target="http://pbs.twimg.com/profile_images/1238832971764858886/z_8bp8Bw_normal.jpg" TargetMode="External"/><Relationship Id="rId855" Type="http://schemas.openxmlformats.org/officeDocument/2006/relationships/hyperlink" Target="http://twitter.com/mjau10303930/statuses/1238811529887322112" TargetMode="Externa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4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453125" defaultRowHeight="15.75" zeroHeight="false" outlineLevelRow="0" outlineLevelCol="0"/>
  <cols>
    <col collapsed="false" customWidth="true" hidden="false" outlineLevel="0" max="1" min="1" style="0" width="5.7"/>
    <col collapsed="false" customWidth="true" hidden="false" outlineLevel="0" max="3" min="3" style="0" width="48.01"/>
  </cols>
  <sheetData>
    <row r="1" customFormat="false" ht="15.75" hidden="false" customHeight="false" outlineLevel="0" collapsed="false">
      <c r="A1" s="1" t="s">
        <v>0</v>
      </c>
      <c r="B1" s="2" t="s">
        <v>1</v>
      </c>
      <c r="C1" s="3" t="s">
        <v>2</v>
      </c>
      <c r="D1" s="2" t="s">
        <v>3</v>
      </c>
      <c r="E1" s="4"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75" hidden="false" customHeight="false" outlineLevel="0" collapsed="false">
      <c r="A2" s="1" t="s">
        <v>18</v>
      </c>
      <c r="B2" s="2" t="s">
        <v>19</v>
      </c>
      <c r="C2" s="3" t="s">
        <v>20</v>
      </c>
      <c r="D2" s="2" t="s">
        <v>21</v>
      </c>
      <c r="E2" s="4" t="n">
        <v>43912.0420949074</v>
      </c>
      <c r="F2" s="2"/>
      <c r="G2" s="2"/>
      <c r="H2" s="2" t="s">
        <v>22</v>
      </c>
      <c r="I2" s="2" t="s">
        <v>23</v>
      </c>
      <c r="J2" s="2" t="s">
        <v>24</v>
      </c>
      <c r="K2" s="2" t="s">
        <v>25</v>
      </c>
      <c r="L2" s="2" t="s">
        <v>26</v>
      </c>
      <c r="M2" s="5" t="s">
        <v>27</v>
      </c>
      <c r="N2" s="2" t="n">
        <v>13</v>
      </c>
      <c r="O2" s="2" t="n">
        <v>41</v>
      </c>
      <c r="P2" s="2"/>
      <c r="Q2" s="5" t="s">
        <v>28</v>
      </c>
      <c r="R2" s="2" t="s">
        <v>29</v>
      </c>
    </row>
    <row r="3" customFormat="false" ht="15.75" hidden="false" customHeight="false" outlineLevel="0" collapsed="false">
      <c r="A3" s="1" t="s">
        <v>30</v>
      </c>
      <c r="B3" s="2" t="s">
        <v>19</v>
      </c>
      <c r="C3" s="3" t="s">
        <v>31</v>
      </c>
      <c r="D3" s="2" t="s">
        <v>32</v>
      </c>
      <c r="E3" s="4" t="n">
        <v>43912.0400115741</v>
      </c>
      <c r="F3" s="2"/>
      <c r="G3" s="2"/>
      <c r="H3" s="2"/>
      <c r="I3" s="2"/>
      <c r="J3" s="2" t="s">
        <v>24</v>
      </c>
      <c r="K3" s="2"/>
      <c r="L3" s="2" t="s">
        <v>26</v>
      </c>
      <c r="M3" s="5" t="s">
        <v>27</v>
      </c>
      <c r="N3" s="2" t="n">
        <v>13</v>
      </c>
      <c r="O3" s="2" t="n">
        <v>41</v>
      </c>
      <c r="P3" s="2"/>
      <c r="Q3" s="5" t="s">
        <v>33</v>
      </c>
      <c r="R3" s="2" t="s">
        <v>34</v>
      </c>
    </row>
    <row r="4" customFormat="false" ht="15.75" hidden="false" customHeight="false" outlineLevel="0" collapsed="false">
      <c r="A4" s="1" t="s">
        <v>35</v>
      </c>
      <c r="B4" s="2" t="s">
        <v>19</v>
      </c>
      <c r="C4" s="3" t="s">
        <v>36</v>
      </c>
      <c r="D4" s="2" t="s">
        <v>37</v>
      </c>
      <c r="E4" s="4" t="n">
        <v>43912.0380902778</v>
      </c>
      <c r="F4" s="2"/>
      <c r="G4" s="2"/>
      <c r="H4" s="2" t="s">
        <v>38</v>
      </c>
      <c r="I4" s="2" t="s">
        <v>39</v>
      </c>
      <c r="J4" s="2" t="s">
        <v>24</v>
      </c>
      <c r="K4" s="2" t="s">
        <v>40</v>
      </c>
      <c r="L4" s="2" t="s">
        <v>26</v>
      </c>
      <c r="M4" s="5" t="s">
        <v>27</v>
      </c>
      <c r="N4" s="2" t="n">
        <v>13</v>
      </c>
      <c r="O4" s="2" t="n">
        <v>41</v>
      </c>
      <c r="P4" s="2"/>
      <c r="Q4" s="5" t="s">
        <v>41</v>
      </c>
      <c r="R4" s="2" t="s">
        <v>42</v>
      </c>
    </row>
    <row r="5" customFormat="false" ht="15.75" hidden="false" customHeight="false" outlineLevel="0" collapsed="false">
      <c r="A5" s="1" t="s">
        <v>43</v>
      </c>
      <c r="B5" s="2" t="s">
        <v>19</v>
      </c>
      <c r="C5" s="3" t="s">
        <v>44</v>
      </c>
      <c r="D5" s="2" t="s">
        <v>45</v>
      </c>
      <c r="E5" s="4" t="n">
        <v>43912.0166782407</v>
      </c>
      <c r="F5" s="2"/>
      <c r="G5" s="2"/>
      <c r="H5" s="2"/>
      <c r="I5" s="2"/>
      <c r="J5" s="2" t="s">
        <v>24</v>
      </c>
      <c r="K5" s="2"/>
      <c r="L5" s="2" t="s">
        <v>26</v>
      </c>
      <c r="M5" s="5" t="s">
        <v>27</v>
      </c>
      <c r="N5" s="2" t="n">
        <v>13</v>
      </c>
      <c r="O5" s="2" t="n">
        <v>41</v>
      </c>
      <c r="P5" s="2"/>
      <c r="Q5" s="5" t="s">
        <v>46</v>
      </c>
      <c r="R5" s="2" t="s">
        <v>47</v>
      </c>
    </row>
    <row r="6" customFormat="false" ht="15.75" hidden="false" customHeight="false" outlineLevel="0" collapsed="false">
      <c r="A6" s="1" t="s">
        <v>48</v>
      </c>
      <c r="B6" s="2" t="s">
        <v>19</v>
      </c>
      <c r="C6" s="3" t="s">
        <v>49</v>
      </c>
      <c r="D6" s="2" t="s">
        <v>50</v>
      </c>
      <c r="E6" s="4" t="n">
        <v>43912.0065625</v>
      </c>
      <c r="F6" s="2"/>
      <c r="G6" s="2"/>
      <c r="H6" s="2"/>
      <c r="I6" s="2"/>
      <c r="J6" s="2" t="s">
        <v>24</v>
      </c>
      <c r="K6" s="2"/>
      <c r="L6" s="2" t="s">
        <v>26</v>
      </c>
      <c r="M6" s="5" t="s">
        <v>27</v>
      </c>
      <c r="N6" s="2" t="n">
        <v>13</v>
      </c>
      <c r="O6" s="2" t="n">
        <v>41</v>
      </c>
      <c r="P6" s="2"/>
      <c r="Q6" s="5" t="s">
        <v>51</v>
      </c>
      <c r="R6" s="2" t="s">
        <v>52</v>
      </c>
    </row>
    <row r="7" customFormat="false" ht="15.75" hidden="false" customHeight="false" outlineLevel="0" collapsed="false">
      <c r="A7" s="1" t="s">
        <v>53</v>
      </c>
      <c r="B7" s="2" t="s">
        <v>19</v>
      </c>
      <c r="C7" s="3" t="s">
        <v>54</v>
      </c>
      <c r="D7" s="2" t="s">
        <v>55</v>
      </c>
      <c r="E7" s="4" t="n">
        <v>43912.0020023148</v>
      </c>
      <c r="F7" s="2"/>
      <c r="G7" s="2"/>
      <c r="H7" s="2"/>
      <c r="I7" s="2"/>
      <c r="J7" s="2" t="s">
        <v>24</v>
      </c>
      <c r="K7" s="2"/>
      <c r="L7" s="2" t="s">
        <v>26</v>
      </c>
      <c r="M7" s="5" t="s">
        <v>27</v>
      </c>
      <c r="N7" s="2" t="n">
        <v>13</v>
      </c>
      <c r="O7" s="2" t="n">
        <v>41</v>
      </c>
      <c r="P7" s="2"/>
      <c r="Q7" s="5" t="s">
        <v>56</v>
      </c>
      <c r="R7" s="2" t="s">
        <v>57</v>
      </c>
    </row>
    <row r="8" customFormat="false" ht="15.75" hidden="false" customHeight="false" outlineLevel="0" collapsed="false">
      <c r="A8" s="1" t="s">
        <v>58</v>
      </c>
      <c r="B8" s="2" t="s">
        <v>19</v>
      </c>
      <c r="C8" s="3" t="s">
        <v>59</v>
      </c>
      <c r="D8" s="2" t="s">
        <v>60</v>
      </c>
      <c r="E8" s="4" t="n">
        <v>43912.0009606481</v>
      </c>
      <c r="F8" s="2"/>
      <c r="G8" s="2"/>
      <c r="H8" s="2"/>
      <c r="I8" s="2"/>
      <c r="J8" s="2" t="s">
        <v>24</v>
      </c>
      <c r="K8" s="2"/>
      <c r="L8" s="2" t="s">
        <v>26</v>
      </c>
      <c r="M8" s="5" t="s">
        <v>27</v>
      </c>
      <c r="N8" s="2" t="n">
        <v>13</v>
      </c>
      <c r="O8" s="2" t="n">
        <v>41</v>
      </c>
      <c r="P8" s="2"/>
      <c r="Q8" s="5" t="s">
        <v>61</v>
      </c>
      <c r="R8" s="2" t="s">
        <v>62</v>
      </c>
    </row>
    <row r="9" customFormat="false" ht="15.75" hidden="false" customHeight="false" outlineLevel="0" collapsed="false">
      <c r="A9" s="1" t="s">
        <v>63</v>
      </c>
      <c r="B9" s="2" t="s">
        <v>19</v>
      </c>
      <c r="C9" s="3" t="s">
        <v>64</v>
      </c>
      <c r="D9" s="2" t="s">
        <v>65</v>
      </c>
      <c r="E9" s="4" t="n">
        <v>43912.0007407407</v>
      </c>
      <c r="F9" s="2"/>
      <c r="G9" s="2"/>
      <c r="H9" s="2"/>
      <c r="I9" s="2"/>
      <c r="J9" s="2" t="s">
        <v>24</v>
      </c>
      <c r="K9" s="2"/>
      <c r="L9" s="2" t="s">
        <v>26</v>
      </c>
      <c r="M9" s="5" t="s">
        <v>27</v>
      </c>
      <c r="N9" s="2" t="n">
        <v>13</v>
      </c>
      <c r="O9" s="2" t="n">
        <v>41</v>
      </c>
      <c r="P9" s="2"/>
      <c r="Q9" s="5" t="s">
        <v>66</v>
      </c>
      <c r="R9" s="2" t="s">
        <v>67</v>
      </c>
    </row>
    <row r="10" customFormat="false" ht="15.75" hidden="false" customHeight="false" outlineLevel="0" collapsed="false">
      <c r="A10" s="1" t="s">
        <v>68</v>
      </c>
      <c r="B10" s="2" t="s">
        <v>19</v>
      </c>
      <c r="C10" s="3" t="s">
        <v>69</v>
      </c>
      <c r="D10" s="2" t="s">
        <v>70</v>
      </c>
      <c r="E10" s="4" t="n">
        <v>43912.0000578704</v>
      </c>
      <c r="F10" s="2"/>
      <c r="G10" s="2"/>
      <c r="H10" s="2"/>
      <c r="I10" s="2"/>
      <c r="J10" s="2" t="s">
        <v>24</v>
      </c>
      <c r="K10" s="2"/>
      <c r="L10" s="2" t="s">
        <v>26</v>
      </c>
      <c r="M10" s="5" t="s">
        <v>27</v>
      </c>
      <c r="N10" s="2" t="n">
        <v>13</v>
      </c>
      <c r="O10" s="2" t="n">
        <v>41</v>
      </c>
      <c r="P10" s="2"/>
      <c r="Q10" s="5" t="s">
        <v>71</v>
      </c>
      <c r="R10" s="2" t="s">
        <v>72</v>
      </c>
    </row>
    <row r="11" customFormat="false" ht="15.75" hidden="false" customHeight="false" outlineLevel="0" collapsed="false">
      <c r="A11" s="1" t="s">
        <v>73</v>
      </c>
      <c r="B11" s="2" t="s">
        <v>19</v>
      </c>
      <c r="C11" s="3" t="s">
        <v>74</v>
      </c>
      <c r="D11" s="2" t="s">
        <v>75</v>
      </c>
      <c r="E11" s="4" t="n">
        <v>43911.9998842593</v>
      </c>
      <c r="F11" s="2"/>
      <c r="G11" s="2"/>
      <c r="H11" s="2"/>
      <c r="I11" s="2"/>
      <c r="J11" s="2" t="s">
        <v>24</v>
      </c>
      <c r="K11" s="2"/>
      <c r="L11" s="2" t="s">
        <v>26</v>
      </c>
      <c r="M11" s="5" t="s">
        <v>27</v>
      </c>
      <c r="N11" s="2" t="n">
        <v>13</v>
      </c>
      <c r="O11" s="2" t="n">
        <v>41</v>
      </c>
      <c r="P11" s="2"/>
      <c r="Q11" s="5" t="s">
        <v>76</v>
      </c>
      <c r="R11" s="2" t="s">
        <v>72</v>
      </c>
    </row>
    <row r="12" customFormat="false" ht="15.75" hidden="false" customHeight="false" outlineLevel="0" collapsed="false">
      <c r="A12" s="1" t="s">
        <v>77</v>
      </c>
      <c r="B12" s="2" t="s">
        <v>19</v>
      </c>
      <c r="C12" s="3" t="s">
        <v>78</v>
      </c>
      <c r="D12" s="2" t="s">
        <v>79</v>
      </c>
      <c r="E12" s="4" t="n">
        <v>43911.996412037</v>
      </c>
      <c r="F12" s="2"/>
      <c r="G12" s="2"/>
      <c r="H12" s="2"/>
      <c r="I12" s="2"/>
      <c r="J12" s="2" t="s">
        <v>24</v>
      </c>
      <c r="K12" s="2"/>
      <c r="L12" s="2" t="s">
        <v>26</v>
      </c>
      <c r="M12" s="5" t="s">
        <v>27</v>
      </c>
      <c r="N12" s="2" t="n">
        <v>13</v>
      </c>
      <c r="O12" s="2" t="n">
        <v>41</v>
      </c>
      <c r="P12" s="2"/>
      <c r="Q12" s="5" t="s">
        <v>80</v>
      </c>
      <c r="R12" s="2" t="s">
        <v>81</v>
      </c>
    </row>
    <row r="13" customFormat="false" ht="15.75" hidden="false" customHeight="false" outlineLevel="0" collapsed="false">
      <c r="A13" s="1" t="s">
        <v>82</v>
      </c>
      <c r="B13" s="2" t="s">
        <v>19</v>
      </c>
      <c r="C13" s="3" t="s">
        <v>83</v>
      </c>
      <c r="D13" s="2" t="s">
        <v>84</v>
      </c>
      <c r="E13" s="4" t="n">
        <v>43911.9944675926</v>
      </c>
      <c r="F13" s="2"/>
      <c r="G13" s="2"/>
      <c r="H13" s="2"/>
      <c r="I13" s="2"/>
      <c r="J13" s="2" t="s">
        <v>24</v>
      </c>
      <c r="K13" s="2"/>
      <c r="L13" s="2" t="s">
        <v>26</v>
      </c>
      <c r="M13" s="5" t="s">
        <v>27</v>
      </c>
      <c r="N13" s="2" t="n">
        <v>13</v>
      </c>
      <c r="O13" s="2" t="n">
        <v>41</v>
      </c>
      <c r="P13" s="2"/>
      <c r="Q13" s="5" t="s">
        <v>85</v>
      </c>
      <c r="R13" s="2" t="s">
        <v>86</v>
      </c>
    </row>
    <row r="14" customFormat="false" ht="15.75" hidden="false" customHeight="false" outlineLevel="0" collapsed="false">
      <c r="A14" s="1" t="s">
        <v>87</v>
      </c>
      <c r="B14" s="2" t="s">
        <v>19</v>
      </c>
      <c r="C14" s="3" t="s">
        <v>88</v>
      </c>
      <c r="D14" s="2" t="s">
        <v>89</v>
      </c>
      <c r="E14" s="4" t="n">
        <v>43911.9920833333</v>
      </c>
      <c r="F14" s="2"/>
      <c r="G14" s="2"/>
      <c r="H14" s="2"/>
      <c r="I14" s="2"/>
      <c r="J14" s="2" t="s">
        <v>24</v>
      </c>
      <c r="K14" s="2"/>
      <c r="L14" s="2" t="s">
        <v>26</v>
      </c>
      <c r="M14" s="5" t="s">
        <v>27</v>
      </c>
      <c r="N14" s="2" t="n">
        <v>13</v>
      </c>
      <c r="O14" s="2" t="n">
        <v>41</v>
      </c>
      <c r="P14" s="2"/>
      <c r="Q14" s="5" t="s">
        <v>90</v>
      </c>
      <c r="R14" s="2" t="s">
        <v>91</v>
      </c>
    </row>
    <row r="15" customFormat="false" ht="15.75" hidden="false" customHeight="false" outlineLevel="0" collapsed="false">
      <c r="A15" s="1" t="s">
        <v>92</v>
      </c>
      <c r="B15" s="2" t="s">
        <v>19</v>
      </c>
      <c r="C15" s="3" t="s">
        <v>93</v>
      </c>
      <c r="D15" s="2" t="s">
        <v>94</v>
      </c>
      <c r="E15" s="4" t="n">
        <v>43911.9836342593</v>
      </c>
      <c r="F15" s="2"/>
      <c r="G15" s="2"/>
      <c r="H15" s="2"/>
      <c r="I15" s="2"/>
      <c r="J15" s="2" t="s">
        <v>24</v>
      </c>
      <c r="K15" s="2"/>
      <c r="L15" s="2" t="s">
        <v>26</v>
      </c>
      <c r="M15" s="5" t="s">
        <v>27</v>
      </c>
      <c r="N15" s="2" t="n">
        <v>13</v>
      </c>
      <c r="O15" s="2" t="n">
        <v>41</v>
      </c>
      <c r="P15" s="2"/>
      <c r="Q15" s="5" t="s">
        <v>95</v>
      </c>
      <c r="R15" s="2" t="s">
        <v>67</v>
      </c>
    </row>
    <row r="16" customFormat="false" ht="15.75" hidden="false" customHeight="false" outlineLevel="0" collapsed="false">
      <c r="A16" s="1" t="s">
        <v>96</v>
      </c>
      <c r="B16" s="2" t="s">
        <v>19</v>
      </c>
      <c r="C16" s="3" t="s">
        <v>97</v>
      </c>
      <c r="D16" s="2" t="s">
        <v>98</v>
      </c>
      <c r="E16" s="4" t="n">
        <v>43911.9809606481</v>
      </c>
      <c r="F16" s="2"/>
      <c r="G16" s="2"/>
      <c r="H16" s="2"/>
      <c r="I16" s="2"/>
      <c r="J16" s="2" t="s">
        <v>24</v>
      </c>
      <c r="K16" s="2"/>
      <c r="L16" s="2" t="s">
        <v>26</v>
      </c>
      <c r="M16" s="5" t="s">
        <v>27</v>
      </c>
      <c r="N16" s="2" t="n">
        <v>13</v>
      </c>
      <c r="O16" s="2" t="n">
        <v>41</v>
      </c>
      <c r="P16" s="2"/>
      <c r="Q16" s="5" t="s">
        <v>99</v>
      </c>
      <c r="R16" s="2" t="s">
        <v>100</v>
      </c>
    </row>
    <row r="17" customFormat="false" ht="15.75" hidden="false" customHeight="false" outlineLevel="0" collapsed="false">
      <c r="A17" s="1" t="s">
        <v>101</v>
      </c>
      <c r="B17" s="2" t="s">
        <v>19</v>
      </c>
      <c r="C17" s="3" t="s">
        <v>102</v>
      </c>
      <c r="D17" s="2" t="s">
        <v>103</v>
      </c>
      <c r="E17" s="4" t="n">
        <v>43911.9800925926</v>
      </c>
      <c r="F17" s="2"/>
      <c r="G17" s="2"/>
      <c r="H17" s="2"/>
      <c r="I17" s="2"/>
      <c r="J17" s="2" t="s">
        <v>24</v>
      </c>
      <c r="K17" s="2"/>
      <c r="L17" s="2" t="s">
        <v>26</v>
      </c>
      <c r="M17" s="5" t="s">
        <v>27</v>
      </c>
      <c r="N17" s="2" t="n">
        <v>13</v>
      </c>
      <c r="O17" s="2" t="n">
        <v>41</v>
      </c>
      <c r="P17" s="2"/>
      <c r="Q17" s="5" t="s">
        <v>104</v>
      </c>
      <c r="R17" s="2" t="s">
        <v>105</v>
      </c>
    </row>
    <row r="18" customFormat="false" ht="15.75" hidden="false" customHeight="false" outlineLevel="0" collapsed="false">
      <c r="A18" s="1" t="s">
        <v>106</v>
      </c>
      <c r="B18" s="2" t="s">
        <v>19</v>
      </c>
      <c r="C18" s="3" t="s">
        <v>107</v>
      </c>
      <c r="D18" s="2" t="s">
        <v>108</v>
      </c>
      <c r="E18" s="4" t="n">
        <v>43911.9791782407</v>
      </c>
      <c r="F18" s="2"/>
      <c r="G18" s="2"/>
      <c r="H18" s="2"/>
      <c r="I18" s="2"/>
      <c r="J18" s="2" t="s">
        <v>24</v>
      </c>
      <c r="K18" s="2"/>
      <c r="L18" s="2" t="s">
        <v>26</v>
      </c>
      <c r="M18" s="5" t="s">
        <v>27</v>
      </c>
      <c r="N18" s="2" t="n">
        <v>13</v>
      </c>
      <c r="O18" s="2" t="n">
        <v>41</v>
      </c>
      <c r="P18" s="2"/>
      <c r="Q18" s="5" t="s">
        <v>109</v>
      </c>
      <c r="R18" s="2" t="s">
        <v>110</v>
      </c>
    </row>
    <row r="19" customFormat="false" ht="15.75" hidden="false" customHeight="false" outlineLevel="0" collapsed="false">
      <c r="A19" s="1" t="s">
        <v>111</v>
      </c>
      <c r="B19" s="2" t="s">
        <v>19</v>
      </c>
      <c r="C19" s="6" t="s">
        <v>112</v>
      </c>
      <c r="D19" s="2" t="s">
        <v>113</v>
      </c>
      <c r="E19" s="4" t="n">
        <v>43911.8917476852</v>
      </c>
      <c r="F19" s="2"/>
      <c r="G19" s="2"/>
      <c r="H19" s="2"/>
      <c r="I19" s="2"/>
      <c r="J19" s="2" t="s">
        <v>24</v>
      </c>
      <c r="K19" s="2"/>
      <c r="L19" s="2" t="s">
        <v>26</v>
      </c>
      <c r="M19" s="5" t="s">
        <v>27</v>
      </c>
      <c r="N19" s="2" t="n">
        <v>13</v>
      </c>
      <c r="O19" s="2" t="n">
        <v>41</v>
      </c>
      <c r="P19" s="2"/>
      <c r="Q19" s="5" t="s">
        <v>114</v>
      </c>
      <c r="R19" s="2" t="s">
        <v>115</v>
      </c>
    </row>
    <row r="20" customFormat="false" ht="15.75" hidden="false" customHeight="false" outlineLevel="0" collapsed="false">
      <c r="A20" s="1" t="s">
        <v>116</v>
      </c>
      <c r="B20" s="2" t="s">
        <v>19</v>
      </c>
      <c r="C20" s="3" t="s">
        <v>117</v>
      </c>
      <c r="D20" s="2" t="s">
        <v>118</v>
      </c>
      <c r="E20" s="4" t="n">
        <v>43911.4872685185</v>
      </c>
      <c r="F20" s="2"/>
      <c r="G20" s="2"/>
      <c r="H20" s="2"/>
      <c r="I20" s="2"/>
      <c r="J20" s="2" t="s">
        <v>24</v>
      </c>
      <c r="K20" s="2"/>
      <c r="L20" s="2" t="s">
        <v>26</v>
      </c>
      <c r="M20" s="5" t="s">
        <v>27</v>
      </c>
      <c r="N20" s="2" t="n">
        <v>13</v>
      </c>
      <c r="O20" s="2" t="n">
        <v>41</v>
      </c>
      <c r="P20" s="2"/>
      <c r="Q20" s="5" t="s">
        <v>119</v>
      </c>
      <c r="R20" s="2" t="s">
        <v>120</v>
      </c>
    </row>
    <row r="21" customFormat="false" ht="15.75" hidden="false" customHeight="false" outlineLevel="0" collapsed="false">
      <c r="A21" s="1" t="s">
        <v>121</v>
      </c>
      <c r="B21" s="2" t="s">
        <v>19</v>
      </c>
      <c r="C21" s="3" t="s">
        <v>122</v>
      </c>
      <c r="D21" s="2" t="s">
        <v>123</v>
      </c>
      <c r="E21" s="4" t="n">
        <v>43911.4225231482</v>
      </c>
      <c r="F21" s="2"/>
      <c r="G21" s="2"/>
      <c r="H21" s="2"/>
      <c r="I21" s="2"/>
      <c r="J21" s="2" t="s">
        <v>24</v>
      </c>
      <c r="K21" s="2"/>
      <c r="L21" s="2" t="s">
        <v>26</v>
      </c>
      <c r="M21" s="5" t="s">
        <v>27</v>
      </c>
      <c r="N21" s="2" t="n">
        <v>13</v>
      </c>
      <c r="O21" s="2" t="n">
        <v>41</v>
      </c>
      <c r="P21" s="2"/>
      <c r="Q21" s="5" t="s">
        <v>124</v>
      </c>
      <c r="R21" s="2" t="s">
        <v>125</v>
      </c>
    </row>
    <row r="22" customFormat="false" ht="15.75" hidden="false" customHeight="false" outlineLevel="0" collapsed="false">
      <c r="A22" s="1" t="s">
        <v>126</v>
      </c>
      <c r="B22" s="2" t="s">
        <v>19</v>
      </c>
      <c r="C22" s="3" t="s">
        <v>127</v>
      </c>
      <c r="D22" s="2" t="s">
        <v>128</v>
      </c>
      <c r="E22" s="4" t="n">
        <v>43911.421875</v>
      </c>
      <c r="F22" s="2"/>
      <c r="G22" s="2"/>
      <c r="H22" s="2"/>
      <c r="I22" s="2"/>
      <c r="J22" s="2" t="s">
        <v>24</v>
      </c>
      <c r="K22" s="2"/>
      <c r="L22" s="2" t="s">
        <v>26</v>
      </c>
      <c r="M22" s="5" t="s">
        <v>27</v>
      </c>
      <c r="N22" s="2" t="n">
        <v>13</v>
      </c>
      <c r="O22" s="2" t="n">
        <v>41</v>
      </c>
      <c r="P22" s="2"/>
      <c r="Q22" s="5" t="s">
        <v>129</v>
      </c>
      <c r="R22" s="2" t="s">
        <v>130</v>
      </c>
    </row>
    <row r="23" customFormat="false" ht="15.75" hidden="false" customHeight="false" outlineLevel="0" collapsed="false">
      <c r="A23" s="1" t="s">
        <v>131</v>
      </c>
      <c r="B23" s="2" t="s">
        <v>19</v>
      </c>
      <c r="C23" s="3" t="s">
        <v>132</v>
      </c>
      <c r="D23" s="2" t="s">
        <v>133</v>
      </c>
      <c r="E23" s="4" t="n">
        <v>43911.4137847222</v>
      </c>
      <c r="F23" s="2"/>
      <c r="G23" s="2"/>
      <c r="H23" s="2"/>
      <c r="I23" s="2"/>
      <c r="J23" s="2" t="s">
        <v>24</v>
      </c>
      <c r="K23" s="2"/>
      <c r="L23" s="2" t="s">
        <v>26</v>
      </c>
      <c r="M23" s="5" t="s">
        <v>27</v>
      </c>
      <c r="N23" s="2" t="n">
        <v>13</v>
      </c>
      <c r="O23" s="2" t="n">
        <v>41</v>
      </c>
      <c r="P23" s="2"/>
      <c r="Q23" s="5" t="s">
        <v>134</v>
      </c>
      <c r="R23" s="2" t="s">
        <v>34</v>
      </c>
    </row>
    <row r="24" customFormat="false" ht="15.75" hidden="false" customHeight="false" outlineLevel="0" collapsed="false">
      <c r="A24" s="1" t="s">
        <v>135</v>
      </c>
      <c r="B24" s="2" t="s">
        <v>19</v>
      </c>
      <c r="C24" s="3" t="s">
        <v>136</v>
      </c>
      <c r="D24" s="2" t="s">
        <v>137</v>
      </c>
      <c r="E24" s="4" t="n">
        <v>43911.4115393519</v>
      </c>
      <c r="F24" s="2"/>
      <c r="G24" s="2"/>
      <c r="H24" s="2"/>
      <c r="I24" s="2"/>
      <c r="J24" s="2" t="s">
        <v>24</v>
      </c>
      <c r="K24" s="2"/>
      <c r="L24" s="2" t="s">
        <v>26</v>
      </c>
      <c r="M24" s="5" t="s">
        <v>27</v>
      </c>
      <c r="N24" s="2" t="n">
        <v>13</v>
      </c>
      <c r="O24" s="2" t="n">
        <v>41</v>
      </c>
      <c r="P24" s="2"/>
      <c r="Q24" s="5" t="s">
        <v>138</v>
      </c>
      <c r="R24" s="2" t="s">
        <v>139</v>
      </c>
    </row>
    <row r="25" customFormat="false" ht="15.75" hidden="false" customHeight="false" outlineLevel="0" collapsed="false">
      <c r="A25" s="1" t="s">
        <v>140</v>
      </c>
      <c r="B25" s="2" t="s">
        <v>19</v>
      </c>
      <c r="C25" s="3" t="s">
        <v>141</v>
      </c>
      <c r="D25" s="2" t="s">
        <v>142</v>
      </c>
      <c r="E25" s="4" t="n">
        <v>43911.4112037037</v>
      </c>
      <c r="F25" s="2"/>
      <c r="G25" s="2"/>
      <c r="H25" s="2"/>
      <c r="I25" s="2"/>
      <c r="J25" s="2" t="s">
        <v>24</v>
      </c>
      <c r="K25" s="2"/>
      <c r="L25" s="2" t="s">
        <v>26</v>
      </c>
      <c r="M25" s="5" t="s">
        <v>27</v>
      </c>
      <c r="N25" s="2" t="n">
        <v>13</v>
      </c>
      <c r="O25" s="2" t="n">
        <v>41</v>
      </c>
      <c r="P25" s="2"/>
      <c r="Q25" s="5" t="s">
        <v>143</v>
      </c>
      <c r="R25" s="2" t="s">
        <v>144</v>
      </c>
    </row>
    <row r="26" customFormat="false" ht="15.75" hidden="false" customHeight="false" outlineLevel="0" collapsed="false">
      <c r="A26" s="1" t="s">
        <v>145</v>
      </c>
      <c r="B26" s="2" t="s">
        <v>19</v>
      </c>
      <c r="C26" s="3" t="s">
        <v>146</v>
      </c>
      <c r="D26" s="2" t="s">
        <v>147</v>
      </c>
      <c r="E26" s="4" t="n">
        <v>43911.4093287037</v>
      </c>
      <c r="F26" s="2"/>
      <c r="G26" s="2"/>
      <c r="H26" s="2" t="s">
        <v>148</v>
      </c>
      <c r="I26" s="2" t="s">
        <v>149</v>
      </c>
      <c r="J26" s="2" t="s">
        <v>24</v>
      </c>
      <c r="K26" s="2" t="s">
        <v>150</v>
      </c>
      <c r="L26" s="2" t="s">
        <v>26</v>
      </c>
      <c r="M26" s="5" t="s">
        <v>27</v>
      </c>
      <c r="N26" s="2" t="n">
        <v>13</v>
      </c>
      <c r="O26" s="2" t="n">
        <v>41</v>
      </c>
      <c r="P26" s="2"/>
      <c r="Q26" s="5" t="s">
        <v>151</v>
      </c>
      <c r="R26" s="2" t="s">
        <v>152</v>
      </c>
    </row>
    <row r="27" customFormat="false" ht="15.75" hidden="false" customHeight="false" outlineLevel="0" collapsed="false">
      <c r="A27" s="1" t="s">
        <v>153</v>
      </c>
      <c r="B27" s="2" t="s">
        <v>19</v>
      </c>
      <c r="C27" s="3" t="s">
        <v>154</v>
      </c>
      <c r="D27" s="2" t="s">
        <v>155</v>
      </c>
      <c r="E27" s="4" t="n">
        <v>43911.4084490741</v>
      </c>
      <c r="F27" s="2"/>
      <c r="G27" s="2"/>
      <c r="H27" s="2"/>
      <c r="I27" s="2"/>
      <c r="J27" s="2" t="s">
        <v>24</v>
      </c>
      <c r="K27" s="2"/>
      <c r="L27" s="2" t="s">
        <v>26</v>
      </c>
      <c r="M27" s="5" t="s">
        <v>27</v>
      </c>
      <c r="N27" s="2" t="n">
        <v>13</v>
      </c>
      <c r="O27" s="2" t="n">
        <v>41</v>
      </c>
      <c r="P27" s="2"/>
      <c r="Q27" s="5" t="s">
        <v>156</v>
      </c>
      <c r="R27" s="2" t="s">
        <v>157</v>
      </c>
    </row>
    <row r="28" customFormat="false" ht="15.75" hidden="false" customHeight="false" outlineLevel="0" collapsed="false">
      <c r="A28" s="1" t="s">
        <v>158</v>
      </c>
      <c r="B28" s="2" t="s">
        <v>19</v>
      </c>
      <c r="C28" s="3" t="s">
        <v>159</v>
      </c>
      <c r="D28" s="2" t="s">
        <v>160</v>
      </c>
      <c r="E28" s="4" t="n">
        <v>43911.4082291667</v>
      </c>
      <c r="F28" s="2"/>
      <c r="G28" s="2"/>
      <c r="H28" s="2"/>
      <c r="I28" s="2"/>
      <c r="J28" s="2" t="s">
        <v>24</v>
      </c>
      <c r="K28" s="2"/>
      <c r="L28" s="2" t="s">
        <v>26</v>
      </c>
      <c r="M28" s="5" t="s">
        <v>27</v>
      </c>
      <c r="N28" s="2" t="n">
        <v>13</v>
      </c>
      <c r="O28" s="2" t="n">
        <v>41</v>
      </c>
      <c r="P28" s="2"/>
      <c r="Q28" s="5" t="s">
        <v>161</v>
      </c>
      <c r="R28" s="2" t="s">
        <v>162</v>
      </c>
    </row>
    <row r="29" customFormat="false" ht="15.75" hidden="false" customHeight="false" outlineLevel="0" collapsed="false">
      <c r="A29" s="1" t="s">
        <v>163</v>
      </c>
      <c r="B29" s="2" t="s">
        <v>19</v>
      </c>
      <c r="C29" s="3" t="s">
        <v>164</v>
      </c>
      <c r="D29" s="2" t="s">
        <v>165</v>
      </c>
      <c r="E29" s="4" t="n">
        <v>43911.4066203704</v>
      </c>
      <c r="F29" s="2"/>
      <c r="G29" s="2"/>
      <c r="H29" s="2" t="s">
        <v>166</v>
      </c>
      <c r="I29" s="2" t="s">
        <v>167</v>
      </c>
      <c r="J29" s="2" t="s">
        <v>24</v>
      </c>
      <c r="K29" s="2" t="s">
        <v>168</v>
      </c>
      <c r="L29" s="2" t="s">
        <v>26</v>
      </c>
      <c r="M29" s="5" t="s">
        <v>27</v>
      </c>
      <c r="N29" s="2" t="n">
        <v>13</v>
      </c>
      <c r="O29" s="2" t="n">
        <v>41</v>
      </c>
      <c r="P29" s="2"/>
      <c r="Q29" s="5" t="s">
        <v>169</v>
      </c>
      <c r="R29" s="2" t="s">
        <v>170</v>
      </c>
    </row>
    <row r="30" customFormat="false" ht="15.75" hidden="false" customHeight="false" outlineLevel="0" collapsed="false">
      <c r="A30" s="1" t="s">
        <v>171</v>
      </c>
      <c r="B30" s="2" t="s">
        <v>19</v>
      </c>
      <c r="C30" s="3" t="s">
        <v>172</v>
      </c>
      <c r="D30" s="2" t="s">
        <v>173</v>
      </c>
      <c r="E30" s="4" t="n">
        <v>43911.4030787037</v>
      </c>
      <c r="F30" s="2"/>
      <c r="G30" s="2"/>
      <c r="H30" s="2"/>
      <c r="I30" s="2"/>
      <c r="J30" s="2" t="s">
        <v>24</v>
      </c>
      <c r="K30" s="2"/>
      <c r="L30" s="2" t="s">
        <v>26</v>
      </c>
      <c r="M30" s="5" t="s">
        <v>27</v>
      </c>
      <c r="N30" s="2" t="n">
        <v>13</v>
      </c>
      <c r="O30" s="2" t="n">
        <v>41</v>
      </c>
      <c r="P30" s="2"/>
      <c r="Q30" s="5" t="s">
        <v>174</v>
      </c>
      <c r="R30" s="2" t="s">
        <v>175</v>
      </c>
    </row>
    <row r="31" customFormat="false" ht="15.75" hidden="false" customHeight="false" outlineLevel="0" collapsed="false">
      <c r="A31" s="1" t="s">
        <v>176</v>
      </c>
      <c r="B31" s="2" t="s">
        <v>19</v>
      </c>
      <c r="C31" s="3" t="s">
        <v>177</v>
      </c>
      <c r="D31" s="2" t="s">
        <v>178</v>
      </c>
      <c r="E31" s="4" t="n">
        <v>43911.4023263889</v>
      </c>
      <c r="F31" s="2"/>
      <c r="G31" s="2"/>
      <c r="H31" s="2" t="s">
        <v>179</v>
      </c>
      <c r="I31" s="2" t="s">
        <v>180</v>
      </c>
      <c r="J31" s="2" t="s">
        <v>24</v>
      </c>
      <c r="K31" s="2" t="s">
        <v>181</v>
      </c>
      <c r="L31" s="2" t="s">
        <v>26</v>
      </c>
      <c r="M31" s="5" t="s">
        <v>27</v>
      </c>
      <c r="N31" s="2" t="n">
        <v>13</v>
      </c>
      <c r="O31" s="2" t="n">
        <v>41</v>
      </c>
      <c r="P31" s="2"/>
      <c r="Q31" s="5" t="s">
        <v>182</v>
      </c>
      <c r="R31" s="2" t="s">
        <v>183</v>
      </c>
    </row>
    <row r="32" customFormat="false" ht="15.75" hidden="false" customHeight="false" outlineLevel="0" collapsed="false">
      <c r="A32" s="1" t="s">
        <v>184</v>
      </c>
      <c r="B32" s="2" t="s">
        <v>19</v>
      </c>
      <c r="C32" s="3" t="s">
        <v>185</v>
      </c>
      <c r="D32" s="2" t="s">
        <v>186</v>
      </c>
      <c r="E32" s="4" t="n">
        <v>43911.3961226852</v>
      </c>
      <c r="F32" s="2"/>
      <c r="G32" s="2"/>
      <c r="H32" s="2"/>
      <c r="I32" s="2"/>
      <c r="J32" s="2" t="s">
        <v>24</v>
      </c>
      <c r="K32" s="2"/>
      <c r="L32" s="2" t="s">
        <v>26</v>
      </c>
      <c r="M32" s="5" t="s">
        <v>27</v>
      </c>
      <c r="N32" s="2" t="n">
        <v>13</v>
      </c>
      <c r="O32" s="2" t="n">
        <v>41</v>
      </c>
      <c r="P32" s="2"/>
      <c r="Q32" s="5" t="s">
        <v>187</v>
      </c>
      <c r="R32" s="2" t="s">
        <v>188</v>
      </c>
    </row>
    <row r="33" customFormat="false" ht="15.75" hidden="false" customHeight="false" outlineLevel="0" collapsed="false">
      <c r="A33" s="1" t="s">
        <v>189</v>
      </c>
      <c r="B33" s="2" t="s">
        <v>19</v>
      </c>
      <c r="C33" s="3" t="s">
        <v>190</v>
      </c>
      <c r="D33" s="2" t="s">
        <v>191</v>
      </c>
      <c r="E33" s="4" t="n">
        <v>43911.3960185185</v>
      </c>
      <c r="F33" s="2"/>
      <c r="G33" s="2"/>
      <c r="H33" s="2"/>
      <c r="I33" s="2"/>
      <c r="J33" s="2" t="s">
        <v>24</v>
      </c>
      <c r="K33" s="2"/>
      <c r="L33" s="2" t="s">
        <v>26</v>
      </c>
      <c r="M33" s="5" t="s">
        <v>27</v>
      </c>
      <c r="N33" s="2" t="n">
        <v>13</v>
      </c>
      <c r="O33" s="2" t="n">
        <v>41</v>
      </c>
      <c r="P33" s="2"/>
      <c r="Q33" s="5" t="s">
        <v>192</v>
      </c>
      <c r="R33" s="2" t="s">
        <v>193</v>
      </c>
    </row>
    <row r="34" customFormat="false" ht="15.75" hidden="false" customHeight="false" outlineLevel="0" collapsed="false">
      <c r="A34" s="1" t="s">
        <v>194</v>
      </c>
      <c r="B34" s="2" t="s">
        <v>19</v>
      </c>
      <c r="C34" s="3" t="s">
        <v>195</v>
      </c>
      <c r="D34" s="2" t="s">
        <v>196</v>
      </c>
      <c r="E34" s="4" t="n">
        <v>43911.3952546296</v>
      </c>
      <c r="F34" s="2"/>
      <c r="G34" s="2"/>
      <c r="H34" s="2"/>
      <c r="I34" s="2"/>
      <c r="J34" s="2" t="s">
        <v>24</v>
      </c>
      <c r="K34" s="2"/>
      <c r="L34" s="2" t="s">
        <v>26</v>
      </c>
      <c r="M34" s="5" t="s">
        <v>27</v>
      </c>
      <c r="N34" s="2" t="n">
        <v>13</v>
      </c>
      <c r="O34" s="2" t="n">
        <v>41</v>
      </c>
      <c r="P34" s="2"/>
      <c r="Q34" s="5" t="s">
        <v>197</v>
      </c>
      <c r="R34" s="2" t="s">
        <v>198</v>
      </c>
    </row>
    <row r="35" customFormat="false" ht="15.75" hidden="false" customHeight="false" outlineLevel="0" collapsed="false">
      <c r="A35" s="1" t="s">
        <v>199</v>
      </c>
      <c r="B35" s="2" t="s">
        <v>19</v>
      </c>
      <c r="C35" s="3" t="s">
        <v>200</v>
      </c>
      <c r="D35" s="2" t="s">
        <v>201</v>
      </c>
      <c r="E35" s="4" t="n">
        <v>43911.3942592593</v>
      </c>
      <c r="F35" s="2"/>
      <c r="G35" s="2"/>
      <c r="H35" s="2"/>
      <c r="I35" s="2"/>
      <c r="J35" s="2" t="s">
        <v>24</v>
      </c>
      <c r="K35" s="2"/>
      <c r="L35" s="2" t="s">
        <v>26</v>
      </c>
      <c r="M35" s="5" t="s">
        <v>27</v>
      </c>
      <c r="N35" s="2" t="n">
        <v>13</v>
      </c>
      <c r="O35" s="2" t="n">
        <v>41</v>
      </c>
      <c r="P35" s="2"/>
      <c r="Q35" s="5" t="s">
        <v>202</v>
      </c>
      <c r="R35" s="2" t="s">
        <v>203</v>
      </c>
    </row>
    <row r="36" customFormat="false" ht="15.75" hidden="false" customHeight="false" outlineLevel="0" collapsed="false">
      <c r="A36" s="1" t="s">
        <v>204</v>
      </c>
      <c r="B36" s="2" t="s">
        <v>19</v>
      </c>
      <c r="C36" s="3" t="s">
        <v>205</v>
      </c>
      <c r="D36" s="2" t="s">
        <v>206</v>
      </c>
      <c r="E36" s="4" t="n">
        <v>43911.3939699074</v>
      </c>
      <c r="F36" s="2"/>
      <c r="G36" s="2"/>
      <c r="H36" s="2"/>
      <c r="I36" s="2"/>
      <c r="J36" s="2" t="s">
        <v>24</v>
      </c>
      <c r="K36" s="2"/>
      <c r="L36" s="2" t="s">
        <v>26</v>
      </c>
      <c r="M36" s="5" t="s">
        <v>27</v>
      </c>
      <c r="N36" s="2" t="n">
        <v>13</v>
      </c>
      <c r="O36" s="2" t="n">
        <v>41</v>
      </c>
      <c r="P36" s="2"/>
      <c r="Q36" s="5" t="s">
        <v>207</v>
      </c>
      <c r="R36" s="2" t="s">
        <v>208</v>
      </c>
    </row>
    <row r="37" customFormat="false" ht="15.75" hidden="false" customHeight="false" outlineLevel="0" collapsed="false">
      <c r="A37" s="1" t="s">
        <v>209</v>
      </c>
      <c r="B37" s="2" t="s">
        <v>19</v>
      </c>
      <c r="C37" s="3" t="s">
        <v>210</v>
      </c>
      <c r="D37" s="2" t="s">
        <v>211</v>
      </c>
      <c r="E37" s="4" t="n">
        <v>43911.3933912037</v>
      </c>
      <c r="F37" s="2"/>
      <c r="G37" s="2"/>
      <c r="H37" s="2"/>
      <c r="I37" s="2"/>
      <c r="J37" s="2" t="s">
        <v>24</v>
      </c>
      <c r="K37" s="2"/>
      <c r="L37" s="2" t="s">
        <v>26</v>
      </c>
      <c r="M37" s="5" t="s">
        <v>27</v>
      </c>
      <c r="N37" s="2" t="n">
        <v>13</v>
      </c>
      <c r="O37" s="2" t="n">
        <v>41</v>
      </c>
      <c r="P37" s="2"/>
      <c r="Q37" s="5" t="s">
        <v>212</v>
      </c>
      <c r="R37" s="2" t="s">
        <v>213</v>
      </c>
    </row>
    <row r="38" customFormat="false" ht="15.75" hidden="false" customHeight="false" outlineLevel="0" collapsed="false">
      <c r="A38" s="1" t="s">
        <v>214</v>
      </c>
      <c r="B38" s="2" t="s">
        <v>19</v>
      </c>
      <c r="C38" s="3" t="s">
        <v>215</v>
      </c>
      <c r="D38" s="2" t="s">
        <v>216</v>
      </c>
      <c r="E38" s="4" t="n">
        <v>43911.3932986111</v>
      </c>
      <c r="F38" s="2"/>
      <c r="G38" s="2"/>
      <c r="H38" s="2"/>
      <c r="I38" s="2"/>
      <c r="J38" s="2" t="s">
        <v>24</v>
      </c>
      <c r="K38" s="2"/>
      <c r="L38" s="2" t="s">
        <v>26</v>
      </c>
      <c r="M38" s="5" t="s">
        <v>27</v>
      </c>
      <c r="N38" s="2" t="n">
        <v>13</v>
      </c>
      <c r="O38" s="2" t="n">
        <v>41</v>
      </c>
      <c r="P38" s="2"/>
      <c r="Q38" s="5" t="s">
        <v>217</v>
      </c>
      <c r="R38" s="2" t="s">
        <v>34</v>
      </c>
    </row>
    <row r="39" customFormat="false" ht="15.75" hidden="false" customHeight="false" outlineLevel="0" collapsed="false">
      <c r="A39" s="1" t="s">
        <v>218</v>
      </c>
      <c r="B39" s="2" t="s">
        <v>19</v>
      </c>
      <c r="C39" s="3" t="s">
        <v>219</v>
      </c>
      <c r="D39" s="2" t="s">
        <v>220</v>
      </c>
      <c r="E39" s="4" t="n">
        <v>43910.8323842593</v>
      </c>
      <c r="F39" s="2"/>
      <c r="G39" s="2"/>
      <c r="H39" s="2"/>
      <c r="I39" s="2"/>
      <c r="J39" s="2" t="s">
        <v>24</v>
      </c>
      <c r="K39" s="2"/>
      <c r="L39" s="2" t="s">
        <v>26</v>
      </c>
      <c r="M39" s="5" t="s">
        <v>27</v>
      </c>
      <c r="N39" s="2" t="n">
        <v>13</v>
      </c>
      <c r="O39" s="2" t="n">
        <v>41</v>
      </c>
      <c r="P39" s="2"/>
      <c r="Q39" s="5" t="s">
        <v>221</v>
      </c>
      <c r="R39" s="2" t="s">
        <v>222</v>
      </c>
    </row>
    <row r="40" customFormat="false" ht="15.75" hidden="false" customHeight="false" outlineLevel="0" collapsed="false">
      <c r="A40" s="1" t="s">
        <v>223</v>
      </c>
      <c r="B40" s="2" t="s">
        <v>19</v>
      </c>
      <c r="C40" s="3" t="s">
        <v>224</v>
      </c>
      <c r="D40" s="2" t="s">
        <v>225</v>
      </c>
      <c r="E40" s="4" t="n">
        <v>43907.6996643519</v>
      </c>
      <c r="F40" s="2"/>
      <c r="G40" s="2"/>
      <c r="H40" s="2" t="s">
        <v>226</v>
      </c>
      <c r="I40" s="2" t="s">
        <v>227</v>
      </c>
      <c r="J40" s="2" t="s">
        <v>24</v>
      </c>
      <c r="K40" s="2" t="s">
        <v>228</v>
      </c>
      <c r="L40" s="2" t="s">
        <v>26</v>
      </c>
      <c r="M40" s="5" t="s">
        <v>27</v>
      </c>
      <c r="N40" s="2" t="n">
        <v>13</v>
      </c>
      <c r="O40" s="2" t="n">
        <v>41</v>
      </c>
      <c r="P40" s="2"/>
      <c r="Q40" s="5" t="s">
        <v>229</v>
      </c>
      <c r="R40" s="2" t="s">
        <v>230</v>
      </c>
    </row>
    <row r="41" customFormat="false" ht="15.75" hidden="false" customHeight="false" outlineLevel="0" collapsed="false">
      <c r="A41" s="1" t="s">
        <v>231</v>
      </c>
      <c r="B41" s="2" t="s">
        <v>19</v>
      </c>
      <c r="C41" s="3" t="s">
        <v>232</v>
      </c>
      <c r="D41" s="2" t="s">
        <v>233</v>
      </c>
      <c r="E41" s="4" t="n">
        <v>43907.6252893519</v>
      </c>
      <c r="F41" s="2"/>
      <c r="G41" s="2"/>
      <c r="H41" s="2"/>
      <c r="I41" s="2"/>
      <c r="J41" s="2" t="s">
        <v>24</v>
      </c>
      <c r="K41" s="2"/>
      <c r="L41" s="2" t="s">
        <v>26</v>
      </c>
      <c r="M41" s="5" t="s">
        <v>27</v>
      </c>
      <c r="N41" s="2" t="n">
        <v>13</v>
      </c>
      <c r="O41" s="2" t="n">
        <v>41</v>
      </c>
      <c r="P41" s="2"/>
      <c r="Q41" s="5" t="s">
        <v>234</v>
      </c>
      <c r="R41" s="2" t="s">
        <v>72</v>
      </c>
    </row>
    <row r="42" customFormat="false" ht="15.75" hidden="false" customHeight="false" outlineLevel="0" collapsed="false">
      <c r="A42" s="1" t="s">
        <v>235</v>
      </c>
      <c r="B42" s="2" t="s">
        <v>19</v>
      </c>
      <c r="C42" s="3" t="s">
        <v>236</v>
      </c>
      <c r="D42" s="2" t="s">
        <v>237</v>
      </c>
      <c r="E42" s="4" t="n">
        <v>43907.6230092593</v>
      </c>
      <c r="F42" s="2"/>
      <c r="G42" s="2"/>
      <c r="H42" s="2"/>
      <c r="I42" s="2"/>
      <c r="J42" s="2" t="s">
        <v>24</v>
      </c>
      <c r="K42" s="2"/>
      <c r="L42" s="2" t="s">
        <v>26</v>
      </c>
      <c r="M42" s="5" t="s">
        <v>27</v>
      </c>
      <c r="N42" s="2" t="n">
        <v>13</v>
      </c>
      <c r="O42" s="2" t="n">
        <v>41</v>
      </c>
      <c r="P42" s="2"/>
      <c r="Q42" s="5" t="s">
        <v>238</v>
      </c>
      <c r="R42" s="2" t="s">
        <v>239</v>
      </c>
    </row>
    <row r="43" customFormat="false" ht="15.75" hidden="false" customHeight="false" outlineLevel="0" collapsed="false">
      <c r="A43" s="1" t="s">
        <v>240</v>
      </c>
      <c r="B43" s="2" t="s">
        <v>19</v>
      </c>
      <c r="C43" s="3" t="s">
        <v>241</v>
      </c>
      <c r="D43" s="2" t="s">
        <v>242</v>
      </c>
      <c r="E43" s="4" t="n">
        <v>43907.6220486111</v>
      </c>
      <c r="F43" s="2"/>
      <c r="G43" s="2"/>
      <c r="H43" s="2"/>
      <c r="I43" s="2"/>
      <c r="J43" s="2" t="s">
        <v>24</v>
      </c>
      <c r="K43" s="2"/>
      <c r="L43" s="2" t="s">
        <v>26</v>
      </c>
      <c r="M43" s="5" t="s">
        <v>27</v>
      </c>
      <c r="N43" s="2" t="n">
        <v>13</v>
      </c>
      <c r="O43" s="2" t="n">
        <v>41</v>
      </c>
      <c r="P43" s="2"/>
      <c r="Q43" s="5" t="s">
        <v>243</v>
      </c>
      <c r="R43" s="2" t="s">
        <v>244</v>
      </c>
    </row>
    <row r="44" customFormat="false" ht="15.75" hidden="false" customHeight="false" outlineLevel="0" collapsed="false">
      <c r="A44" s="1" t="s">
        <v>245</v>
      </c>
      <c r="B44" s="2" t="s">
        <v>19</v>
      </c>
      <c r="C44" s="3" t="s">
        <v>246</v>
      </c>
      <c r="D44" s="2" t="s">
        <v>247</v>
      </c>
      <c r="E44" s="4" t="n">
        <v>43907.6178125</v>
      </c>
      <c r="F44" s="2"/>
      <c r="G44" s="2"/>
      <c r="H44" s="2" t="s">
        <v>226</v>
      </c>
      <c r="I44" s="2" t="s">
        <v>227</v>
      </c>
      <c r="J44" s="2" t="s">
        <v>24</v>
      </c>
      <c r="K44" s="2" t="s">
        <v>248</v>
      </c>
      <c r="L44" s="2" t="s">
        <v>26</v>
      </c>
      <c r="M44" s="5" t="s">
        <v>27</v>
      </c>
      <c r="N44" s="2" t="n">
        <v>13</v>
      </c>
      <c r="O44" s="2" t="n">
        <v>41</v>
      </c>
      <c r="P44" s="2"/>
      <c r="Q44" s="5" t="s">
        <v>249</v>
      </c>
      <c r="R44" s="2" t="s">
        <v>250</v>
      </c>
    </row>
    <row r="45" customFormat="false" ht="15.75" hidden="false" customHeight="false" outlineLevel="0" collapsed="false">
      <c r="A45" s="1" t="s">
        <v>251</v>
      </c>
      <c r="B45" s="2" t="s">
        <v>19</v>
      </c>
      <c r="C45" s="3" t="s">
        <v>252</v>
      </c>
      <c r="D45" s="2" t="s">
        <v>253</v>
      </c>
      <c r="E45" s="4" t="n">
        <v>43907.6155324074</v>
      </c>
      <c r="F45" s="2"/>
      <c r="G45" s="2"/>
      <c r="H45" s="2" t="s">
        <v>254</v>
      </c>
      <c r="I45" s="2" t="s">
        <v>255</v>
      </c>
      <c r="J45" s="2" t="s">
        <v>24</v>
      </c>
      <c r="K45" s="2" t="s">
        <v>256</v>
      </c>
      <c r="L45" s="2" t="s">
        <v>26</v>
      </c>
      <c r="M45" s="5" t="s">
        <v>27</v>
      </c>
      <c r="N45" s="2" t="n">
        <v>13</v>
      </c>
      <c r="O45" s="2" t="n">
        <v>41</v>
      </c>
      <c r="P45" s="2"/>
      <c r="Q45" s="5" t="s">
        <v>257</v>
      </c>
      <c r="R45" s="2" t="s">
        <v>258</v>
      </c>
    </row>
    <row r="46" customFormat="false" ht="15.75" hidden="false" customHeight="false" outlineLevel="0" collapsed="false">
      <c r="A46" s="1" t="s">
        <v>259</v>
      </c>
      <c r="B46" s="2" t="s">
        <v>19</v>
      </c>
      <c r="C46" s="6" t="s">
        <v>260</v>
      </c>
      <c r="D46" s="2" t="s">
        <v>261</v>
      </c>
      <c r="E46" s="4" t="n">
        <v>43907.6106365741</v>
      </c>
      <c r="F46" s="2"/>
      <c r="G46" s="2"/>
      <c r="H46" s="2"/>
      <c r="I46" s="2"/>
      <c r="J46" s="2" t="s">
        <v>24</v>
      </c>
      <c r="K46" s="2"/>
      <c r="L46" s="2" t="s">
        <v>26</v>
      </c>
      <c r="M46" s="5" t="s">
        <v>27</v>
      </c>
      <c r="N46" s="2" t="n">
        <v>13</v>
      </c>
      <c r="O46" s="2" t="n">
        <v>41</v>
      </c>
      <c r="P46" s="2"/>
      <c r="Q46" s="5" t="s">
        <v>262</v>
      </c>
      <c r="R46" s="2" t="s">
        <v>263</v>
      </c>
    </row>
    <row r="47" customFormat="false" ht="15.75" hidden="false" customHeight="false" outlineLevel="0" collapsed="false">
      <c r="A47" s="1" t="s">
        <v>264</v>
      </c>
      <c r="B47" s="2" t="s">
        <v>19</v>
      </c>
      <c r="C47" s="6" t="s">
        <v>265</v>
      </c>
      <c r="D47" s="2" t="s">
        <v>266</v>
      </c>
      <c r="E47" s="4" t="n">
        <v>43907.604224537</v>
      </c>
      <c r="F47" s="2"/>
      <c r="G47" s="2"/>
      <c r="H47" s="2"/>
      <c r="I47" s="2"/>
      <c r="J47" s="2" t="s">
        <v>24</v>
      </c>
      <c r="K47" s="2"/>
      <c r="L47" s="2" t="s">
        <v>26</v>
      </c>
      <c r="M47" s="5" t="s">
        <v>27</v>
      </c>
      <c r="N47" s="2" t="n">
        <v>13</v>
      </c>
      <c r="O47" s="2" t="n">
        <v>41</v>
      </c>
      <c r="P47" s="2"/>
      <c r="Q47" s="5" t="s">
        <v>267</v>
      </c>
      <c r="R47" s="2" t="s">
        <v>268</v>
      </c>
    </row>
    <row r="48" customFormat="false" ht="15.75" hidden="false" customHeight="false" outlineLevel="0" collapsed="false">
      <c r="A48" s="1" t="s">
        <v>269</v>
      </c>
      <c r="B48" s="2" t="s">
        <v>19</v>
      </c>
      <c r="C48" s="3" t="s">
        <v>270</v>
      </c>
      <c r="D48" s="2" t="s">
        <v>271</v>
      </c>
      <c r="E48" s="4" t="n">
        <v>43907.5986111111</v>
      </c>
      <c r="F48" s="2"/>
      <c r="G48" s="2"/>
      <c r="H48" s="2" t="s">
        <v>272</v>
      </c>
      <c r="I48" s="2" t="s">
        <v>273</v>
      </c>
      <c r="J48" s="2" t="s">
        <v>24</v>
      </c>
      <c r="K48" s="2" t="s">
        <v>274</v>
      </c>
      <c r="L48" s="2" t="s">
        <v>26</v>
      </c>
      <c r="M48" s="5" t="s">
        <v>27</v>
      </c>
      <c r="N48" s="2" t="n">
        <v>13</v>
      </c>
      <c r="O48" s="2" t="n">
        <v>41</v>
      </c>
      <c r="P48" s="2"/>
      <c r="Q48" s="5" t="s">
        <v>275</v>
      </c>
      <c r="R48" s="2" t="s">
        <v>276</v>
      </c>
    </row>
    <row r="49" customFormat="false" ht="15.75" hidden="false" customHeight="false" outlineLevel="0" collapsed="false">
      <c r="A49" s="1" t="s">
        <v>277</v>
      </c>
      <c r="B49" s="2" t="s">
        <v>19</v>
      </c>
      <c r="C49" s="3" t="s">
        <v>278</v>
      </c>
      <c r="D49" s="2" t="s">
        <v>279</v>
      </c>
      <c r="E49" s="4" t="n">
        <v>43907.5961574074</v>
      </c>
      <c r="F49" s="2"/>
      <c r="G49" s="2"/>
      <c r="H49" s="2"/>
      <c r="I49" s="2"/>
      <c r="J49" s="2" t="s">
        <v>24</v>
      </c>
      <c r="K49" s="2"/>
      <c r="L49" s="2" t="s">
        <v>26</v>
      </c>
      <c r="M49" s="5" t="s">
        <v>27</v>
      </c>
      <c r="N49" s="2" t="n">
        <v>13</v>
      </c>
      <c r="O49" s="2" t="n">
        <v>41</v>
      </c>
      <c r="P49" s="2"/>
      <c r="Q49" s="5" t="s">
        <v>280</v>
      </c>
      <c r="R49" s="2" t="s">
        <v>281</v>
      </c>
    </row>
    <row r="50" customFormat="false" ht="15.75" hidden="false" customHeight="false" outlineLevel="0" collapsed="false">
      <c r="A50" s="1" t="s">
        <v>282</v>
      </c>
      <c r="B50" s="2" t="s">
        <v>19</v>
      </c>
      <c r="C50" s="3" t="s">
        <v>283</v>
      </c>
      <c r="D50" s="2" t="s">
        <v>284</v>
      </c>
      <c r="E50" s="4" t="n">
        <v>43907.5924537037</v>
      </c>
      <c r="F50" s="2"/>
      <c r="G50" s="2"/>
      <c r="H50" s="2" t="s">
        <v>226</v>
      </c>
      <c r="I50" s="2" t="s">
        <v>227</v>
      </c>
      <c r="J50" s="2" t="s">
        <v>24</v>
      </c>
      <c r="K50" s="2" t="s">
        <v>285</v>
      </c>
      <c r="L50" s="2" t="s">
        <v>26</v>
      </c>
      <c r="M50" s="5" t="s">
        <v>27</v>
      </c>
      <c r="N50" s="2" t="n">
        <v>13</v>
      </c>
      <c r="O50" s="2" t="n">
        <v>41</v>
      </c>
      <c r="P50" s="2"/>
      <c r="Q50" s="5" t="s">
        <v>286</v>
      </c>
      <c r="R50" s="2" t="s">
        <v>230</v>
      </c>
    </row>
    <row r="51" customFormat="false" ht="15.75" hidden="false" customHeight="false" outlineLevel="0" collapsed="false">
      <c r="A51" s="1" t="s">
        <v>287</v>
      </c>
      <c r="B51" s="2" t="s">
        <v>19</v>
      </c>
      <c r="C51" s="3" t="s">
        <v>288</v>
      </c>
      <c r="D51" s="2" t="s">
        <v>289</v>
      </c>
      <c r="E51" s="4" t="n">
        <v>43907.5746527778</v>
      </c>
      <c r="F51" s="2"/>
      <c r="G51" s="2"/>
      <c r="H51" s="2" t="s">
        <v>290</v>
      </c>
      <c r="I51" s="2" t="s">
        <v>291</v>
      </c>
      <c r="J51" s="2" t="s">
        <v>24</v>
      </c>
      <c r="K51" s="2" t="s">
        <v>292</v>
      </c>
      <c r="L51" s="2" t="s">
        <v>26</v>
      </c>
      <c r="M51" s="5" t="s">
        <v>27</v>
      </c>
      <c r="N51" s="2" t="n">
        <v>13</v>
      </c>
      <c r="O51" s="2" t="n">
        <v>41</v>
      </c>
      <c r="P51" s="2"/>
      <c r="Q51" s="5" t="s">
        <v>293</v>
      </c>
      <c r="R51" s="2" t="s">
        <v>294</v>
      </c>
    </row>
    <row r="52" customFormat="false" ht="15.75" hidden="false" customHeight="false" outlineLevel="0" collapsed="false">
      <c r="A52" s="1" t="s">
        <v>295</v>
      </c>
      <c r="B52" s="2" t="s">
        <v>19</v>
      </c>
      <c r="C52" s="3" t="s">
        <v>296</v>
      </c>
      <c r="D52" s="2" t="s">
        <v>297</v>
      </c>
      <c r="E52" s="4" t="n">
        <v>43907.5729513889</v>
      </c>
      <c r="F52" s="2"/>
      <c r="G52" s="2"/>
      <c r="H52" s="2" t="s">
        <v>226</v>
      </c>
      <c r="I52" s="2" t="s">
        <v>227</v>
      </c>
      <c r="J52" s="2" t="s">
        <v>24</v>
      </c>
      <c r="K52" s="2" t="s">
        <v>298</v>
      </c>
      <c r="L52" s="2" t="s">
        <v>26</v>
      </c>
      <c r="M52" s="5" t="s">
        <v>27</v>
      </c>
      <c r="N52" s="2" t="n">
        <v>13</v>
      </c>
      <c r="O52" s="2" t="n">
        <v>41</v>
      </c>
      <c r="P52" s="2"/>
      <c r="Q52" s="5" t="s">
        <v>299</v>
      </c>
      <c r="R52" s="2" t="s">
        <v>300</v>
      </c>
    </row>
    <row r="53" customFormat="false" ht="15.75" hidden="false" customHeight="false" outlineLevel="0" collapsed="false">
      <c r="A53" s="1" t="s">
        <v>301</v>
      </c>
      <c r="B53" s="2" t="s">
        <v>19</v>
      </c>
      <c r="C53" s="3" t="s">
        <v>302</v>
      </c>
      <c r="D53" s="2" t="s">
        <v>303</v>
      </c>
      <c r="E53" s="4" t="n">
        <v>43907.5700694445</v>
      </c>
      <c r="F53" s="2"/>
      <c r="G53" s="2"/>
      <c r="H53" s="2" t="s">
        <v>304</v>
      </c>
      <c r="I53" s="2" t="s">
        <v>305</v>
      </c>
      <c r="J53" s="2" t="s">
        <v>24</v>
      </c>
      <c r="K53" s="2" t="s">
        <v>306</v>
      </c>
      <c r="L53" s="2" t="s">
        <v>26</v>
      </c>
      <c r="M53" s="5" t="s">
        <v>27</v>
      </c>
      <c r="N53" s="2" t="n">
        <v>13</v>
      </c>
      <c r="O53" s="2" t="n">
        <v>41</v>
      </c>
      <c r="P53" s="2"/>
      <c r="Q53" s="5" t="s">
        <v>307</v>
      </c>
      <c r="R53" s="2" t="s">
        <v>308</v>
      </c>
    </row>
    <row r="54" customFormat="false" ht="15.75" hidden="false" customHeight="false" outlineLevel="0" collapsed="false">
      <c r="A54" s="1" t="s">
        <v>309</v>
      </c>
      <c r="B54" s="2" t="s">
        <v>19</v>
      </c>
      <c r="C54" s="3" t="s">
        <v>310</v>
      </c>
      <c r="D54" s="2" t="s">
        <v>311</v>
      </c>
      <c r="E54" s="4" t="n">
        <v>43907.5678125</v>
      </c>
      <c r="F54" s="2"/>
      <c r="G54" s="2"/>
      <c r="H54" s="2"/>
      <c r="I54" s="2"/>
      <c r="J54" s="2" t="s">
        <v>24</v>
      </c>
      <c r="K54" s="2"/>
      <c r="L54" s="2" t="s">
        <v>26</v>
      </c>
      <c r="M54" s="5" t="s">
        <v>27</v>
      </c>
      <c r="N54" s="2" t="n">
        <v>13</v>
      </c>
      <c r="O54" s="2" t="n">
        <v>41</v>
      </c>
      <c r="P54" s="2"/>
      <c r="Q54" s="5" t="s">
        <v>312</v>
      </c>
      <c r="R54" s="2" t="s">
        <v>313</v>
      </c>
    </row>
    <row r="55" customFormat="false" ht="15.75" hidden="false" customHeight="false" outlineLevel="0" collapsed="false">
      <c r="A55" s="1" t="s">
        <v>314</v>
      </c>
      <c r="B55" s="2" t="s">
        <v>19</v>
      </c>
      <c r="C55" s="3" t="s">
        <v>315</v>
      </c>
      <c r="D55" s="2" t="s">
        <v>316</v>
      </c>
      <c r="E55" s="4" t="n">
        <v>43907.557974537</v>
      </c>
      <c r="F55" s="2"/>
      <c r="G55" s="2"/>
      <c r="H55" s="2"/>
      <c r="I55" s="2"/>
      <c r="J55" s="2" t="s">
        <v>24</v>
      </c>
      <c r="K55" s="2"/>
      <c r="L55" s="2" t="s">
        <v>26</v>
      </c>
      <c r="M55" s="5" t="s">
        <v>27</v>
      </c>
      <c r="N55" s="2" t="n">
        <v>13</v>
      </c>
      <c r="O55" s="2" t="n">
        <v>41</v>
      </c>
      <c r="P55" s="2"/>
      <c r="Q55" s="5" t="s">
        <v>317</v>
      </c>
      <c r="R55" s="2" t="s">
        <v>318</v>
      </c>
    </row>
    <row r="56" customFormat="false" ht="15.75" hidden="false" customHeight="false" outlineLevel="0" collapsed="false">
      <c r="A56" s="1" t="s">
        <v>319</v>
      </c>
      <c r="B56" s="2" t="s">
        <v>19</v>
      </c>
      <c r="C56" s="3" t="s">
        <v>320</v>
      </c>
      <c r="D56" s="2" t="s">
        <v>321</v>
      </c>
      <c r="E56" s="4" t="n">
        <v>43907.5554166667</v>
      </c>
      <c r="F56" s="2"/>
      <c r="G56" s="2"/>
      <c r="H56" s="2" t="s">
        <v>148</v>
      </c>
      <c r="I56" s="2" t="s">
        <v>149</v>
      </c>
      <c r="J56" s="2" t="s">
        <v>24</v>
      </c>
      <c r="K56" s="2" t="s">
        <v>322</v>
      </c>
      <c r="L56" s="2" t="s">
        <v>26</v>
      </c>
      <c r="M56" s="5" t="s">
        <v>27</v>
      </c>
      <c r="N56" s="2" t="n">
        <v>13</v>
      </c>
      <c r="O56" s="2" t="n">
        <v>41</v>
      </c>
      <c r="P56" s="2"/>
      <c r="Q56" s="5" t="s">
        <v>323</v>
      </c>
      <c r="R56" s="2" t="s">
        <v>152</v>
      </c>
    </row>
    <row r="57" customFormat="false" ht="15.75" hidden="false" customHeight="false" outlineLevel="0" collapsed="false">
      <c r="A57" s="1" t="s">
        <v>324</v>
      </c>
      <c r="B57" s="2" t="s">
        <v>19</v>
      </c>
      <c r="C57" s="3" t="s">
        <v>325</v>
      </c>
      <c r="D57" s="2" t="s">
        <v>326</v>
      </c>
      <c r="E57" s="4" t="n">
        <v>43907.5530324074</v>
      </c>
      <c r="F57" s="2"/>
      <c r="G57" s="2"/>
      <c r="H57" s="2" t="s">
        <v>327</v>
      </c>
      <c r="I57" s="2" t="s">
        <v>328</v>
      </c>
      <c r="J57" s="2" t="s">
        <v>24</v>
      </c>
      <c r="K57" s="2" t="s">
        <v>329</v>
      </c>
      <c r="L57" s="2" t="s">
        <v>26</v>
      </c>
      <c r="M57" s="5" t="s">
        <v>27</v>
      </c>
      <c r="N57" s="2" t="n">
        <v>13</v>
      </c>
      <c r="O57" s="2" t="n">
        <v>41</v>
      </c>
      <c r="P57" s="2"/>
      <c r="Q57" s="5" t="s">
        <v>330</v>
      </c>
      <c r="R57" s="2" t="s">
        <v>331</v>
      </c>
    </row>
    <row r="58" customFormat="false" ht="15.75" hidden="false" customHeight="false" outlineLevel="0" collapsed="false">
      <c r="A58" s="1" t="s">
        <v>332</v>
      </c>
      <c r="B58" s="2" t="s">
        <v>19</v>
      </c>
      <c r="C58" s="3" t="s">
        <v>333</v>
      </c>
      <c r="D58" s="2" t="s">
        <v>334</v>
      </c>
      <c r="E58" s="4" t="n">
        <v>43907.5502546296</v>
      </c>
      <c r="F58" s="2"/>
      <c r="G58" s="2"/>
      <c r="H58" s="2" t="s">
        <v>327</v>
      </c>
      <c r="I58" s="2" t="s">
        <v>328</v>
      </c>
      <c r="J58" s="2" t="s">
        <v>24</v>
      </c>
      <c r="K58" s="2" t="s">
        <v>329</v>
      </c>
      <c r="L58" s="2" t="s">
        <v>26</v>
      </c>
      <c r="M58" s="5" t="s">
        <v>27</v>
      </c>
      <c r="N58" s="2" t="n">
        <v>13</v>
      </c>
      <c r="O58" s="2" t="n">
        <v>41</v>
      </c>
      <c r="P58" s="2"/>
      <c r="Q58" s="5" t="s">
        <v>335</v>
      </c>
      <c r="R58" s="2" t="s">
        <v>331</v>
      </c>
    </row>
    <row r="59" customFormat="false" ht="15.75" hidden="false" customHeight="false" outlineLevel="0" collapsed="false">
      <c r="A59" s="1" t="s">
        <v>336</v>
      </c>
      <c r="B59" s="2" t="s">
        <v>19</v>
      </c>
      <c r="C59" s="3" t="s">
        <v>337</v>
      </c>
      <c r="D59" s="2" t="s">
        <v>338</v>
      </c>
      <c r="E59" s="4" t="n">
        <v>43907.547349537</v>
      </c>
      <c r="F59" s="2"/>
      <c r="G59" s="2"/>
      <c r="H59" s="2" t="s">
        <v>22</v>
      </c>
      <c r="I59" s="2" t="s">
        <v>23</v>
      </c>
      <c r="J59" s="2" t="s">
        <v>24</v>
      </c>
      <c r="K59" s="2" t="s">
        <v>339</v>
      </c>
      <c r="L59" s="2" t="s">
        <v>26</v>
      </c>
      <c r="M59" s="5" t="s">
        <v>27</v>
      </c>
      <c r="N59" s="2" t="n">
        <v>13</v>
      </c>
      <c r="O59" s="2" t="n">
        <v>41</v>
      </c>
      <c r="P59" s="2"/>
      <c r="Q59" s="5" t="s">
        <v>340</v>
      </c>
      <c r="R59" s="2" t="s">
        <v>29</v>
      </c>
    </row>
    <row r="60" customFormat="false" ht="15.75" hidden="false" customHeight="false" outlineLevel="0" collapsed="false">
      <c r="A60" s="1" t="s">
        <v>341</v>
      </c>
      <c r="B60" s="2" t="s">
        <v>19</v>
      </c>
      <c r="C60" s="3" t="s">
        <v>342</v>
      </c>
      <c r="D60" s="2" t="s">
        <v>343</v>
      </c>
      <c r="E60" s="4" t="n">
        <v>43907.5415625</v>
      </c>
      <c r="F60" s="2"/>
      <c r="G60" s="2"/>
      <c r="H60" s="2"/>
      <c r="I60" s="2"/>
      <c r="J60" s="2" t="s">
        <v>24</v>
      </c>
      <c r="K60" s="2"/>
      <c r="L60" s="2" t="s">
        <v>26</v>
      </c>
      <c r="M60" s="5" t="s">
        <v>27</v>
      </c>
      <c r="N60" s="2" t="n">
        <v>13</v>
      </c>
      <c r="O60" s="2" t="n">
        <v>41</v>
      </c>
      <c r="P60" s="2"/>
      <c r="Q60" s="5" t="s">
        <v>344</v>
      </c>
      <c r="R60" s="2" t="s">
        <v>345</v>
      </c>
    </row>
    <row r="61" customFormat="false" ht="15.75" hidden="false" customHeight="false" outlineLevel="0" collapsed="false">
      <c r="A61" s="1" t="s">
        <v>346</v>
      </c>
      <c r="B61" s="2" t="s">
        <v>19</v>
      </c>
      <c r="C61" s="3" t="s">
        <v>347</v>
      </c>
      <c r="D61" s="2" t="s">
        <v>348</v>
      </c>
      <c r="E61" s="4" t="n">
        <v>43907.5415277778</v>
      </c>
      <c r="F61" s="2"/>
      <c r="G61" s="2"/>
      <c r="H61" s="2"/>
      <c r="I61" s="2"/>
      <c r="J61" s="2" t="s">
        <v>24</v>
      </c>
      <c r="K61" s="2"/>
      <c r="L61" s="2" t="s">
        <v>26</v>
      </c>
      <c r="M61" s="5" t="s">
        <v>27</v>
      </c>
      <c r="N61" s="2" t="n">
        <v>13</v>
      </c>
      <c r="O61" s="2" t="n">
        <v>41</v>
      </c>
      <c r="P61" s="2"/>
      <c r="Q61" s="5" t="s">
        <v>349</v>
      </c>
      <c r="R61" s="2" t="s">
        <v>345</v>
      </c>
    </row>
    <row r="62" customFormat="false" ht="15.75" hidden="false" customHeight="false" outlineLevel="0" collapsed="false">
      <c r="A62" s="1" t="s">
        <v>350</v>
      </c>
      <c r="B62" s="2" t="s">
        <v>19</v>
      </c>
      <c r="C62" s="3" t="s">
        <v>351</v>
      </c>
      <c r="D62" s="2" t="s">
        <v>352</v>
      </c>
      <c r="E62" s="4" t="n">
        <v>43907.5366087963</v>
      </c>
      <c r="F62" s="2"/>
      <c r="G62" s="2"/>
      <c r="H62" s="2"/>
      <c r="I62" s="2"/>
      <c r="J62" s="2" t="s">
        <v>24</v>
      </c>
      <c r="K62" s="2"/>
      <c r="L62" s="2" t="s">
        <v>26</v>
      </c>
      <c r="M62" s="5" t="s">
        <v>27</v>
      </c>
      <c r="N62" s="2" t="n">
        <v>13</v>
      </c>
      <c r="O62" s="2" t="n">
        <v>41</v>
      </c>
      <c r="P62" s="2"/>
      <c r="Q62" s="5" t="s">
        <v>353</v>
      </c>
      <c r="R62" s="2" t="s">
        <v>125</v>
      </c>
    </row>
    <row r="63" customFormat="false" ht="15.75" hidden="false" customHeight="false" outlineLevel="0" collapsed="false">
      <c r="A63" s="1" t="s">
        <v>354</v>
      </c>
      <c r="B63" s="2" t="s">
        <v>19</v>
      </c>
      <c r="C63" s="3" t="s">
        <v>355</v>
      </c>
      <c r="D63" s="2" t="s">
        <v>356</v>
      </c>
      <c r="E63" s="4" t="n">
        <v>43907.5365740741</v>
      </c>
      <c r="F63" s="2"/>
      <c r="G63" s="2"/>
      <c r="H63" s="2"/>
      <c r="I63" s="2"/>
      <c r="J63" s="2" t="s">
        <v>24</v>
      </c>
      <c r="K63" s="2"/>
      <c r="L63" s="2" t="s">
        <v>26</v>
      </c>
      <c r="M63" s="5" t="s">
        <v>27</v>
      </c>
      <c r="N63" s="2" t="n">
        <v>13</v>
      </c>
      <c r="O63" s="2" t="n">
        <v>41</v>
      </c>
      <c r="P63" s="2"/>
      <c r="Q63" s="5" t="s">
        <v>357</v>
      </c>
      <c r="R63" s="2" t="s">
        <v>125</v>
      </c>
    </row>
    <row r="64" customFormat="false" ht="15.75" hidden="false" customHeight="false" outlineLevel="0" collapsed="false">
      <c r="A64" s="1" t="s">
        <v>358</v>
      </c>
      <c r="B64" s="2" t="s">
        <v>19</v>
      </c>
      <c r="C64" s="3" t="s">
        <v>359</v>
      </c>
      <c r="D64" s="2" t="s">
        <v>360</v>
      </c>
      <c r="E64" s="4" t="n">
        <v>43907.5250115741</v>
      </c>
      <c r="F64" s="2"/>
      <c r="G64" s="2"/>
      <c r="H64" s="2"/>
      <c r="I64" s="2"/>
      <c r="J64" s="2" t="s">
        <v>24</v>
      </c>
      <c r="K64" s="2"/>
      <c r="L64" s="2" t="s">
        <v>26</v>
      </c>
      <c r="M64" s="5" t="s">
        <v>27</v>
      </c>
      <c r="N64" s="2" t="n">
        <v>13</v>
      </c>
      <c r="O64" s="2" t="n">
        <v>41</v>
      </c>
      <c r="P64" s="2"/>
      <c r="Q64" s="5" t="s">
        <v>361</v>
      </c>
      <c r="R64" s="2" t="s">
        <v>362</v>
      </c>
    </row>
    <row r="65" customFormat="false" ht="15.75" hidden="false" customHeight="false" outlineLevel="0" collapsed="false">
      <c r="A65" s="1" t="s">
        <v>363</v>
      </c>
      <c r="B65" s="2" t="s">
        <v>19</v>
      </c>
      <c r="C65" s="3" t="s">
        <v>364</v>
      </c>
      <c r="D65" s="2" t="s">
        <v>365</v>
      </c>
      <c r="E65" s="4" t="n">
        <v>43907.5227199074</v>
      </c>
      <c r="F65" s="2"/>
      <c r="G65" s="2"/>
      <c r="H65" s="2"/>
      <c r="I65" s="2"/>
      <c r="J65" s="2" t="s">
        <v>24</v>
      </c>
      <c r="K65" s="2"/>
      <c r="L65" s="2" t="s">
        <v>26</v>
      </c>
      <c r="M65" s="5" t="s">
        <v>27</v>
      </c>
      <c r="N65" s="2" t="n">
        <v>13</v>
      </c>
      <c r="O65" s="2" t="n">
        <v>41</v>
      </c>
      <c r="P65" s="2"/>
      <c r="Q65" s="5" t="s">
        <v>366</v>
      </c>
      <c r="R65" s="2" t="s">
        <v>367</v>
      </c>
    </row>
    <row r="66" customFormat="false" ht="15.75" hidden="false" customHeight="false" outlineLevel="0" collapsed="false">
      <c r="A66" s="1" t="s">
        <v>368</v>
      </c>
      <c r="B66" s="2" t="s">
        <v>19</v>
      </c>
      <c r="C66" s="3" t="s">
        <v>369</v>
      </c>
      <c r="D66" s="2" t="s">
        <v>370</v>
      </c>
      <c r="E66" s="4" t="n">
        <v>43907.5206134259</v>
      </c>
      <c r="F66" s="2"/>
      <c r="G66" s="2"/>
      <c r="H66" s="2"/>
      <c r="I66" s="2"/>
      <c r="J66" s="2" t="s">
        <v>24</v>
      </c>
      <c r="K66" s="2"/>
      <c r="L66" s="2" t="s">
        <v>26</v>
      </c>
      <c r="M66" s="5" t="s">
        <v>27</v>
      </c>
      <c r="N66" s="2" t="n">
        <v>13</v>
      </c>
      <c r="O66" s="2" t="n">
        <v>41</v>
      </c>
      <c r="P66" s="2"/>
      <c r="Q66" s="5" t="s">
        <v>371</v>
      </c>
      <c r="R66" s="2" t="s">
        <v>372</v>
      </c>
    </row>
    <row r="67" customFormat="false" ht="15.75" hidden="false" customHeight="false" outlineLevel="0" collapsed="false">
      <c r="A67" s="1" t="s">
        <v>373</v>
      </c>
      <c r="B67" s="2" t="s">
        <v>19</v>
      </c>
      <c r="C67" s="3" t="s">
        <v>374</v>
      </c>
      <c r="D67" s="2" t="s">
        <v>375</v>
      </c>
      <c r="E67" s="4" t="n">
        <v>43907.5151851852</v>
      </c>
      <c r="F67" s="2"/>
      <c r="G67" s="2"/>
      <c r="H67" s="2"/>
      <c r="I67" s="2"/>
      <c r="J67" s="2" t="s">
        <v>24</v>
      </c>
      <c r="K67" s="2"/>
      <c r="L67" s="2" t="s">
        <v>26</v>
      </c>
      <c r="M67" s="5" t="s">
        <v>27</v>
      </c>
      <c r="N67" s="2" t="n">
        <v>13</v>
      </c>
      <c r="O67" s="2" t="n">
        <v>41</v>
      </c>
      <c r="P67" s="2"/>
      <c r="Q67" s="5" t="s">
        <v>376</v>
      </c>
      <c r="R67" s="2" t="s">
        <v>125</v>
      </c>
    </row>
    <row r="68" customFormat="false" ht="15.75" hidden="false" customHeight="false" outlineLevel="0" collapsed="false">
      <c r="A68" s="1" t="s">
        <v>377</v>
      </c>
      <c r="B68" s="2" t="s">
        <v>19</v>
      </c>
      <c r="C68" s="3" t="s">
        <v>378</v>
      </c>
      <c r="D68" s="2" t="s">
        <v>379</v>
      </c>
      <c r="E68" s="4" t="n">
        <v>43907.508275463</v>
      </c>
      <c r="F68" s="2"/>
      <c r="G68" s="2"/>
      <c r="H68" s="2" t="s">
        <v>380</v>
      </c>
      <c r="I68" s="2" t="s">
        <v>381</v>
      </c>
      <c r="J68" s="2" t="s">
        <v>24</v>
      </c>
      <c r="K68" s="2" t="s">
        <v>382</v>
      </c>
      <c r="L68" s="2" t="s">
        <v>26</v>
      </c>
      <c r="M68" s="5" t="s">
        <v>27</v>
      </c>
      <c r="N68" s="2" t="n">
        <v>13</v>
      </c>
      <c r="O68" s="2" t="n">
        <v>41</v>
      </c>
      <c r="P68" s="2"/>
      <c r="Q68" s="5" t="s">
        <v>383</v>
      </c>
      <c r="R68" s="2" t="s">
        <v>384</v>
      </c>
    </row>
    <row r="69" customFormat="false" ht="15.75" hidden="false" customHeight="false" outlineLevel="0" collapsed="false">
      <c r="A69" s="1" t="s">
        <v>385</v>
      </c>
      <c r="B69" s="2" t="s">
        <v>19</v>
      </c>
      <c r="C69" s="3" t="s">
        <v>386</v>
      </c>
      <c r="D69" s="2" t="s">
        <v>387</v>
      </c>
      <c r="E69" s="4" t="n">
        <v>43907.506724537</v>
      </c>
      <c r="F69" s="2"/>
      <c r="G69" s="2"/>
      <c r="H69" s="2"/>
      <c r="I69" s="2"/>
      <c r="J69" s="2" t="s">
        <v>24</v>
      </c>
      <c r="K69" s="2"/>
      <c r="L69" s="2" t="s">
        <v>26</v>
      </c>
      <c r="M69" s="5" t="s">
        <v>27</v>
      </c>
      <c r="N69" s="2" t="n">
        <v>13</v>
      </c>
      <c r="O69" s="2" t="n">
        <v>41</v>
      </c>
      <c r="P69" s="2"/>
      <c r="Q69" s="5" t="s">
        <v>388</v>
      </c>
      <c r="R69" s="2" t="s">
        <v>389</v>
      </c>
    </row>
    <row r="70" customFormat="false" ht="15.75" hidden="false" customHeight="false" outlineLevel="0" collapsed="false">
      <c r="A70" s="1" t="s">
        <v>390</v>
      </c>
      <c r="B70" s="2" t="s">
        <v>19</v>
      </c>
      <c r="C70" s="3" t="s">
        <v>391</v>
      </c>
      <c r="D70" s="2" t="s">
        <v>392</v>
      </c>
      <c r="E70" s="4" t="n">
        <v>43907.5059259259</v>
      </c>
      <c r="F70" s="2"/>
      <c r="G70" s="2"/>
      <c r="H70" s="2"/>
      <c r="I70" s="2"/>
      <c r="J70" s="2" t="s">
        <v>24</v>
      </c>
      <c r="K70" s="2"/>
      <c r="L70" s="2" t="s">
        <v>26</v>
      </c>
      <c r="M70" s="5" t="s">
        <v>27</v>
      </c>
      <c r="N70" s="2" t="n">
        <v>13</v>
      </c>
      <c r="O70" s="2" t="n">
        <v>41</v>
      </c>
      <c r="P70" s="2"/>
      <c r="Q70" s="5" t="s">
        <v>393</v>
      </c>
      <c r="R70" s="2" t="s">
        <v>394</v>
      </c>
    </row>
    <row r="71" customFormat="false" ht="15.75" hidden="false" customHeight="false" outlineLevel="0" collapsed="false">
      <c r="A71" s="1" t="s">
        <v>395</v>
      </c>
      <c r="B71" s="2" t="s">
        <v>19</v>
      </c>
      <c r="C71" s="3" t="s">
        <v>396</v>
      </c>
      <c r="D71" s="2" t="s">
        <v>397</v>
      </c>
      <c r="E71" s="4" t="n">
        <v>43907.503275463</v>
      </c>
      <c r="F71" s="2"/>
      <c r="G71" s="2"/>
      <c r="H71" s="2"/>
      <c r="I71" s="2"/>
      <c r="J71" s="2" t="s">
        <v>24</v>
      </c>
      <c r="K71" s="2"/>
      <c r="L71" s="2" t="s">
        <v>26</v>
      </c>
      <c r="M71" s="5" t="s">
        <v>27</v>
      </c>
      <c r="N71" s="2" t="n">
        <v>13</v>
      </c>
      <c r="O71" s="2" t="n">
        <v>41</v>
      </c>
      <c r="P71" s="2"/>
      <c r="Q71" s="5" t="s">
        <v>398</v>
      </c>
      <c r="R71" s="2" t="s">
        <v>399</v>
      </c>
    </row>
    <row r="72" customFormat="false" ht="15.75" hidden="false" customHeight="false" outlineLevel="0" collapsed="false">
      <c r="A72" s="1" t="s">
        <v>400</v>
      </c>
      <c r="B72" s="2" t="s">
        <v>19</v>
      </c>
      <c r="C72" s="3" t="s">
        <v>401</v>
      </c>
      <c r="D72" s="2" t="s">
        <v>402</v>
      </c>
      <c r="E72" s="4" t="n">
        <v>43907.4887615741</v>
      </c>
      <c r="F72" s="2"/>
      <c r="G72" s="2"/>
      <c r="H72" s="2" t="s">
        <v>24</v>
      </c>
      <c r="I72" s="2" t="s">
        <v>19</v>
      </c>
      <c r="J72" s="2" t="s">
        <v>24</v>
      </c>
      <c r="K72" s="2" t="s">
        <v>403</v>
      </c>
      <c r="L72" s="2" t="s">
        <v>26</v>
      </c>
      <c r="M72" s="5" t="s">
        <v>27</v>
      </c>
      <c r="N72" s="2" t="n">
        <v>13</v>
      </c>
      <c r="O72" s="2" t="n">
        <v>41</v>
      </c>
      <c r="P72" s="2"/>
      <c r="Q72" s="5" t="s">
        <v>404</v>
      </c>
      <c r="R72" s="2" t="s">
        <v>405</v>
      </c>
    </row>
    <row r="73" customFormat="false" ht="15.75" hidden="false" customHeight="false" outlineLevel="0" collapsed="false">
      <c r="A73" s="1" t="s">
        <v>403</v>
      </c>
      <c r="B73" s="2" t="s">
        <v>19</v>
      </c>
      <c r="C73" s="3" t="s">
        <v>406</v>
      </c>
      <c r="D73" s="2" t="s">
        <v>407</v>
      </c>
      <c r="E73" s="4" t="n">
        <v>43907.4828703704</v>
      </c>
      <c r="F73" s="2"/>
      <c r="G73" s="2"/>
      <c r="H73" s="2" t="s">
        <v>408</v>
      </c>
      <c r="I73" s="2" t="s">
        <v>409</v>
      </c>
      <c r="J73" s="2" t="s">
        <v>24</v>
      </c>
      <c r="K73" s="2" t="s">
        <v>410</v>
      </c>
      <c r="L73" s="2" t="s">
        <v>26</v>
      </c>
      <c r="M73" s="5" t="s">
        <v>27</v>
      </c>
      <c r="N73" s="2" t="n">
        <v>13</v>
      </c>
      <c r="O73" s="2" t="n">
        <v>41</v>
      </c>
      <c r="P73" s="2"/>
      <c r="Q73" s="5" t="s">
        <v>411</v>
      </c>
      <c r="R73" s="2" t="s">
        <v>405</v>
      </c>
    </row>
    <row r="74" customFormat="false" ht="15.75" hidden="false" customHeight="false" outlineLevel="0" collapsed="false">
      <c r="A74" s="1" t="s">
        <v>412</v>
      </c>
      <c r="B74" s="2" t="s">
        <v>19</v>
      </c>
      <c r="C74" s="3" t="s">
        <v>413</v>
      </c>
      <c r="D74" s="2" t="s">
        <v>414</v>
      </c>
      <c r="E74" s="4" t="n">
        <v>43907.4773263889</v>
      </c>
      <c r="F74" s="2"/>
      <c r="G74" s="2"/>
      <c r="H74" s="2"/>
      <c r="I74" s="2"/>
      <c r="J74" s="2" t="s">
        <v>24</v>
      </c>
      <c r="K74" s="2"/>
      <c r="L74" s="2" t="s">
        <v>26</v>
      </c>
      <c r="M74" s="5" t="s">
        <v>27</v>
      </c>
      <c r="N74" s="2" t="n">
        <v>13</v>
      </c>
      <c r="O74" s="2" t="n">
        <v>41</v>
      </c>
      <c r="P74" s="2"/>
      <c r="Q74" s="5" t="s">
        <v>415</v>
      </c>
      <c r="R74" s="2" t="s">
        <v>416</v>
      </c>
    </row>
    <row r="75" customFormat="false" ht="15.75" hidden="false" customHeight="false" outlineLevel="0" collapsed="false">
      <c r="A75" s="1" t="s">
        <v>417</v>
      </c>
      <c r="B75" s="2" t="s">
        <v>19</v>
      </c>
      <c r="C75" s="3" t="s">
        <v>418</v>
      </c>
      <c r="D75" s="2" t="s">
        <v>419</v>
      </c>
      <c r="E75" s="4" t="n">
        <v>43907.4772800926</v>
      </c>
      <c r="F75" s="2"/>
      <c r="G75" s="2"/>
      <c r="H75" s="2"/>
      <c r="I75" s="2"/>
      <c r="J75" s="2" t="s">
        <v>24</v>
      </c>
      <c r="K75" s="2"/>
      <c r="L75" s="2" t="s">
        <v>26</v>
      </c>
      <c r="M75" s="5" t="s">
        <v>27</v>
      </c>
      <c r="N75" s="2" t="n">
        <v>13</v>
      </c>
      <c r="O75" s="2" t="n">
        <v>41</v>
      </c>
      <c r="P75" s="2"/>
      <c r="Q75" s="5" t="s">
        <v>420</v>
      </c>
      <c r="R75" s="2" t="s">
        <v>416</v>
      </c>
    </row>
    <row r="76" customFormat="false" ht="15.75" hidden="false" customHeight="false" outlineLevel="0" collapsed="false">
      <c r="A76" s="1" t="s">
        <v>421</v>
      </c>
      <c r="B76" s="2" t="s">
        <v>19</v>
      </c>
      <c r="C76" s="3" t="s">
        <v>422</v>
      </c>
      <c r="D76" s="2" t="s">
        <v>423</v>
      </c>
      <c r="E76" s="4" t="n">
        <v>43907.4766319444</v>
      </c>
      <c r="F76" s="2"/>
      <c r="G76" s="2"/>
      <c r="H76" s="2"/>
      <c r="I76" s="2"/>
      <c r="J76" s="2" t="s">
        <v>24</v>
      </c>
      <c r="K76" s="2"/>
      <c r="L76" s="2" t="s">
        <v>26</v>
      </c>
      <c r="M76" s="5" t="s">
        <v>27</v>
      </c>
      <c r="N76" s="2" t="n">
        <v>13</v>
      </c>
      <c r="O76" s="2" t="n">
        <v>41</v>
      </c>
      <c r="P76" s="2"/>
      <c r="Q76" s="5" t="s">
        <v>424</v>
      </c>
      <c r="R76" s="2" t="s">
        <v>416</v>
      </c>
    </row>
    <row r="77" customFormat="false" ht="15.75" hidden="false" customHeight="false" outlineLevel="0" collapsed="false">
      <c r="A77" s="1" t="s">
        <v>425</v>
      </c>
      <c r="B77" s="2" t="s">
        <v>19</v>
      </c>
      <c r="C77" s="3" t="s">
        <v>426</v>
      </c>
      <c r="D77" s="2" t="s">
        <v>427</v>
      </c>
      <c r="E77" s="4" t="n">
        <v>43907.4752777778</v>
      </c>
      <c r="F77" s="2"/>
      <c r="G77" s="2"/>
      <c r="H77" s="2"/>
      <c r="I77" s="2"/>
      <c r="J77" s="2" t="s">
        <v>24</v>
      </c>
      <c r="K77" s="2"/>
      <c r="L77" s="2" t="s">
        <v>26</v>
      </c>
      <c r="M77" s="5" t="s">
        <v>27</v>
      </c>
      <c r="N77" s="2" t="n">
        <v>13</v>
      </c>
      <c r="O77" s="2" t="n">
        <v>41</v>
      </c>
      <c r="P77" s="2"/>
      <c r="Q77" s="5" t="s">
        <v>428</v>
      </c>
      <c r="R77" s="2" t="s">
        <v>429</v>
      </c>
    </row>
    <row r="78" customFormat="false" ht="15.75" hidden="false" customHeight="false" outlineLevel="0" collapsed="false">
      <c r="A78" s="1" t="s">
        <v>430</v>
      </c>
      <c r="B78" s="2" t="s">
        <v>19</v>
      </c>
      <c r="C78" s="3" t="s">
        <v>431</v>
      </c>
      <c r="D78" s="2" t="s">
        <v>432</v>
      </c>
      <c r="E78" s="4" t="n">
        <v>43907.4711689815</v>
      </c>
      <c r="F78" s="2"/>
      <c r="G78" s="2"/>
      <c r="H78" s="2" t="s">
        <v>148</v>
      </c>
      <c r="I78" s="2" t="s">
        <v>149</v>
      </c>
      <c r="J78" s="2" t="s">
        <v>24</v>
      </c>
      <c r="K78" s="2" t="s">
        <v>433</v>
      </c>
      <c r="L78" s="2" t="s">
        <v>26</v>
      </c>
      <c r="M78" s="5" t="s">
        <v>27</v>
      </c>
      <c r="N78" s="2" t="n">
        <v>13</v>
      </c>
      <c r="O78" s="2" t="n">
        <v>41</v>
      </c>
      <c r="P78" s="2"/>
      <c r="Q78" s="5" t="s">
        <v>434</v>
      </c>
      <c r="R78" s="2" t="s">
        <v>435</v>
      </c>
    </row>
    <row r="79" customFormat="false" ht="15.75" hidden="false" customHeight="false" outlineLevel="0" collapsed="false">
      <c r="A79" s="1" t="s">
        <v>436</v>
      </c>
      <c r="B79" s="2" t="s">
        <v>19</v>
      </c>
      <c r="C79" s="3" t="s">
        <v>437</v>
      </c>
      <c r="D79" s="2" t="s">
        <v>438</v>
      </c>
      <c r="E79" s="4" t="n">
        <v>43907.4686342593</v>
      </c>
      <c r="F79" s="2"/>
      <c r="G79" s="2"/>
      <c r="H79" s="2" t="s">
        <v>24</v>
      </c>
      <c r="I79" s="2" t="s">
        <v>19</v>
      </c>
      <c r="J79" s="2" t="s">
        <v>24</v>
      </c>
      <c r="K79" s="2" t="s">
        <v>439</v>
      </c>
      <c r="L79" s="2" t="s">
        <v>26</v>
      </c>
      <c r="M79" s="5" t="s">
        <v>27</v>
      </c>
      <c r="N79" s="2" t="n">
        <v>13</v>
      </c>
      <c r="O79" s="2" t="n">
        <v>41</v>
      </c>
      <c r="P79" s="2"/>
      <c r="Q79" s="5" t="s">
        <v>440</v>
      </c>
      <c r="R79" s="2" t="s">
        <v>152</v>
      </c>
    </row>
    <row r="80" customFormat="false" ht="15.75" hidden="false" customHeight="false" outlineLevel="0" collapsed="false">
      <c r="A80" s="1" t="s">
        <v>439</v>
      </c>
      <c r="B80" s="2" t="s">
        <v>19</v>
      </c>
      <c r="C80" s="3" t="s">
        <v>441</v>
      </c>
      <c r="D80" s="2" t="s">
        <v>442</v>
      </c>
      <c r="E80" s="4" t="n">
        <v>43907.467349537</v>
      </c>
      <c r="F80" s="2"/>
      <c r="G80" s="2"/>
      <c r="H80" s="2" t="s">
        <v>148</v>
      </c>
      <c r="I80" s="2" t="s">
        <v>149</v>
      </c>
      <c r="J80" s="2" t="s">
        <v>24</v>
      </c>
      <c r="K80" s="2" t="s">
        <v>443</v>
      </c>
      <c r="L80" s="2" t="s">
        <v>26</v>
      </c>
      <c r="M80" s="5" t="s">
        <v>27</v>
      </c>
      <c r="N80" s="2" t="n">
        <v>13</v>
      </c>
      <c r="O80" s="2" t="n">
        <v>41</v>
      </c>
      <c r="P80" s="2"/>
      <c r="Q80" s="5" t="s">
        <v>444</v>
      </c>
      <c r="R80" s="2" t="s">
        <v>152</v>
      </c>
    </row>
    <row r="81" customFormat="false" ht="15.75" hidden="false" customHeight="false" outlineLevel="0" collapsed="false">
      <c r="A81" s="1" t="s">
        <v>445</v>
      </c>
      <c r="B81" s="2" t="s">
        <v>19</v>
      </c>
      <c r="C81" s="3" t="s">
        <v>446</v>
      </c>
      <c r="D81" s="2" t="s">
        <v>447</v>
      </c>
      <c r="E81" s="4" t="n">
        <v>43907.4656481482</v>
      </c>
      <c r="F81" s="2"/>
      <c r="G81" s="2"/>
      <c r="H81" s="2" t="s">
        <v>148</v>
      </c>
      <c r="I81" s="2" t="s">
        <v>149</v>
      </c>
      <c r="J81" s="2" t="s">
        <v>24</v>
      </c>
      <c r="K81" s="2" t="s">
        <v>443</v>
      </c>
      <c r="L81" s="2" t="s">
        <v>26</v>
      </c>
      <c r="M81" s="5" t="s">
        <v>27</v>
      </c>
      <c r="N81" s="2" t="n">
        <v>13</v>
      </c>
      <c r="O81" s="2" t="n">
        <v>41</v>
      </c>
      <c r="P81" s="2"/>
      <c r="Q81" s="5" t="s">
        <v>448</v>
      </c>
      <c r="R81" s="2" t="s">
        <v>152</v>
      </c>
    </row>
    <row r="82" customFormat="false" ht="15.75" hidden="false" customHeight="false" outlineLevel="0" collapsed="false">
      <c r="A82" s="1" t="s">
        <v>449</v>
      </c>
      <c r="B82" s="2" t="s">
        <v>19</v>
      </c>
      <c r="C82" s="3" t="s">
        <v>450</v>
      </c>
      <c r="D82" s="2" t="s">
        <v>451</v>
      </c>
      <c r="E82" s="4" t="n">
        <v>43907.4639351852</v>
      </c>
      <c r="F82" s="2"/>
      <c r="G82" s="2"/>
      <c r="H82" s="2" t="s">
        <v>148</v>
      </c>
      <c r="I82" s="2" t="s">
        <v>149</v>
      </c>
      <c r="J82" s="2" t="s">
        <v>24</v>
      </c>
      <c r="K82" s="2" t="s">
        <v>443</v>
      </c>
      <c r="L82" s="2" t="s">
        <v>26</v>
      </c>
      <c r="M82" s="5" t="s">
        <v>27</v>
      </c>
      <c r="N82" s="2" t="n">
        <v>13</v>
      </c>
      <c r="O82" s="2" t="n">
        <v>41</v>
      </c>
      <c r="P82" s="2"/>
      <c r="Q82" s="5" t="s">
        <v>452</v>
      </c>
      <c r="R82" s="2" t="s">
        <v>152</v>
      </c>
    </row>
    <row r="83" customFormat="false" ht="15.75" hidden="false" customHeight="false" outlineLevel="0" collapsed="false">
      <c r="A83" s="1" t="s">
        <v>453</v>
      </c>
      <c r="B83" s="2" t="s">
        <v>19</v>
      </c>
      <c r="C83" s="3" t="s">
        <v>454</v>
      </c>
      <c r="D83" s="2" t="s">
        <v>455</v>
      </c>
      <c r="E83" s="4" t="n">
        <v>43907.4615625</v>
      </c>
      <c r="F83" s="2"/>
      <c r="G83" s="2"/>
      <c r="H83" s="2" t="s">
        <v>456</v>
      </c>
      <c r="I83" s="2" t="s">
        <v>457</v>
      </c>
      <c r="J83" s="2" t="s">
        <v>24</v>
      </c>
      <c r="K83" s="2" t="s">
        <v>458</v>
      </c>
      <c r="L83" s="2" t="s">
        <v>26</v>
      </c>
      <c r="M83" s="5" t="s">
        <v>27</v>
      </c>
      <c r="N83" s="2" t="n">
        <v>13</v>
      </c>
      <c r="O83" s="2" t="n">
        <v>41</v>
      </c>
      <c r="P83" s="2"/>
      <c r="Q83" s="5" t="s">
        <v>459</v>
      </c>
      <c r="R83" s="2" t="s">
        <v>460</v>
      </c>
    </row>
    <row r="84" customFormat="false" ht="15.75" hidden="false" customHeight="false" outlineLevel="0" collapsed="false">
      <c r="A84" s="1" t="s">
        <v>461</v>
      </c>
      <c r="B84" s="2" t="s">
        <v>19</v>
      </c>
      <c r="C84" s="3" t="s">
        <v>462</v>
      </c>
      <c r="D84" s="2" t="s">
        <v>463</v>
      </c>
      <c r="E84" s="4" t="n">
        <v>43907.4595949074</v>
      </c>
      <c r="F84" s="2"/>
      <c r="G84" s="2"/>
      <c r="H84" s="2"/>
      <c r="I84" s="2"/>
      <c r="J84" s="2" t="s">
        <v>24</v>
      </c>
      <c r="K84" s="2"/>
      <c r="L84" s="2" t="s">
        <v>26</v>
      </c>
      <c r="M84" s="5" t="s">
        <v>27</v>
      </c>
      <c r="N84" s="2" t="n">
        <v>13</v>
      </c>
      <c r="O84" s="2" t="n">
        <v>41</v>
      </c>
      <c r="P84" s="2"/>
      <c r="Q84" s="5" t="s">
        <v>464</v>
      </c>
      <c r="R84" s="2" t="s">
        <v>465</v>
      </c>
    </row>
    <row r="85" customFormat="false" ht="15.75" hidden="false" customHeight="false" outlineLevel="0" collapsed="false">
      <c r="A85" s="1" t="s">
        <v>466</v>
      </c>
      <c r="B85" s="2" t="s">
        <v>19</v>
      </c>
      <c r="C85" s="3" t="s">
        <v>467</v>
      </c>
      <c r="D85" s="2" t="s">
        <v>468</v>
      </c>
      <c r="E85" s="4" t="n">
        <v>43907.4575115741</v>
      </c>
      <c r="F85" s="2"/>
      <c r="G85" s="2"/>
      <c r="H85" s="2"/>
      <c r="I85" s="2"/>
      <c r="J85" s="2" t="s">
        <v>24</v>
      </c>
      <c r="K85" s="2"/>
      <c r="L85" s="2" t="s">
        <v>26</v>
      </c>
      <c r="M85" s="5" t="s">
        <v>27</v>
      </c>
      <c r="N85" s="2" t="n">
        <v>13</v>
      </c>
      <c r="O85" s="2" t="n">
        <v>41</v>
      </c>
      <c r="P85" s="2"/>
      <c r="Q85" s="5" t="s">
        <v>469</v>
      </c>
      <c r="R85" s="2" t="s">
        <v>470</v>
      </c>
    </row>
    <row r="86" customFormat="false" ht="15.75" hidden="false" customHeight="false" outlineLevel="0" collapsed="false">
      <c r="A86" s="1" t="s">
        <v>471</v>
      </c>
      <c r="B86" s="2" t="s">
        <v>19</v>
      </c>
      <c r="C86" s="3" t="s">
        <v>472</v>
      </c>
      <c r="D86" s="2" t="s">
        <v>473</v>
      </c>
      <c r="E86" s="4" t="n">
        <v>43907.4562962963</v>
      </c>
      <c r="F86" s="2"/>
      <c r="G86" s="2"/>
      <c r="H86" s="2"/>
      <c r="I86" s="2"/>
      <c r="J86" s="2" t="s">
        <v>24</v>
      </c>
      <c r="K86" s="2"/>
      <c r="L86" s="2" t="s">
        <v>26</v>
      </c>
      <c r="M86" s="5" t="s">
        <v>27</v>
      </c>
      <c r="N86" s="2" t="n">
        <v>13</v>
      </c>
      <c r="O86" s="2" t="n">
        <v>41</v>
      </c>
      <c r="P86" s="2"/>
      <c r="Q86" s="5" t="s">
        <v>474</v>
      </c>
      <c r="R86" s="2" t="s">
        <v>34</v>
      </c>
    </row>
    <row r="87" customFormat="false" ht="15.75" hidden="false" customHeight="false" outlineLevel="0" collapsed="false">
      <c r="A87" s="1" t="s">
        <v>475</v>
      </c>
      <c r="B87" s="2" t="s">
        <v>19</v>
      </c>
      <c r="C87" s="3" t="s">
        <v>476</v>
      </c>
      <c r="D87" s="2" t="s">
        <v>477</v>
      </c>
      <c r="E87" s="4" t="n">
        <v>43907.4531597222</v>
      </c>
      <c r="F87" s="2"/>
      <c r="G87" s="2"/>
      <c r="H87" s="2" t="s">
        <v>478</v>
      </c>
      <c r="I87" s="2" t="s">
        <v>479</v>
      </c>
      <c r="J87" s="2" t="s">
        <v>24</v>
      </c>
      <c r="K87" s="2" t="s">
        <v>480</v>
      </c>
      <c r="L87" s="2" t="s">
        <v>26</v>
      </c>
      <c r="M87" s="5" t="s">
        <v>27</v>
      </c>
      <c r="N87" s="2" t="n">
        <v>13</v>
      </c>
      <c r="O87" s="2" t="n">
        <v>41</v>
      </c>
      <c r="P87" s="2"/>
      <c r="Q87" s="5" t="s">
        <v>481</v>
      </c>
      <c r="R87" s="2" t="s">
        <v>482</v>
      </c>
    </row>
    <row r="88" customFormat="false" ht="15.75" hidden="false" customHeight="false" outlineLevel="0" collapsed="false">
      <c r="A88" s="1" t="s">
        <v>483</v>
      </c>
      <c r="B88" s="2" t="s">
        <v>19</v>
      </c>
      <c r="C88" s="3" t="s">
        <v>484</v>
      </c>
      <c r="D88" s="2" t="s">
        <v>485</v>
      </c>
      <c r="E88" s="4" t="n">
        <v>43907.4490162037</v>
      </c>
      <c r="F88" s="2"/>
      <c r="G88" s="2"/>
      <c r="H88" s="2"/>
      <c r="I88" s="2"/>
      <c r="J88" s="2" t="s">
        <v>24</v>
      </c>
      <c r="K88" s="2"/>
      <c r="L88" s="2" t="s">
        <v>26</v>
      </c>
      <c r="M88" s="5" t="s">
        <v>27</v>
      </c>
      <c r="N88" s="2" t="n">
        <v>13</v>
      </c>
      <c r="O88" s="2" t="n">
        <v>41</v>
      </c>
      <c r="P88" s="2"/>
      <c r="Q88" s="5" t="s">
        <v>486</v>
      </c>
      <c r="R88" s="2" t="s">
        <v>487</v>
      </c>
    </row>
    <row r="89" customFormat="false" ht="15.75" hidden="false" customHeight="false" outlineLevel="0" collapsed="false">
      <c r="A89" s="1" t="s">
        <v>488</v>
      </c>
      <c r="B89" s="2" t="s">
        <v>19</v>
      </c>
      <c r="C89" s="3" t="s">
        <v>489</v>
      </c>
      <c r="D89" s="2" t="s">
        <v>490</v>
      </c>
      <c r="E89" s="4" t="n">
        <v>43907.446099537</v>
      </c>
      <c r="F89" s="2"/>
      <c r="G89" s="2"/>
      <c r="H89" s="2" t="s">
        <v>491</v>
      </c>
      <c r="I89" s="2" t="s">
        <v>492</v>
      </c>
      <c r="J89" s="2" t="s">
        <v>24</v>
      </c>
      <c r="K89" s="2" t="s">
        <v>493</v>
      </c>
      <c r="L89" s="2" t="s">
        <v>26</v>
      </c>
      <c r="M89" s="5" t="s">
        <v>27</v>
      </c>
      <c r="N89" s="2" t="n">
        <v>13</v>
      </c>
      <c r="O89" s="2" t="n">
        <v>41</v>
      </c>
      <c r="P89" s="2"/>
      <c r="Q89" s="5" t="s">
        <v>494</v>
      </c>
      <c r="R89" s="2" t="s">
        <v>495</v>
      </c>
    </row>
    <row r="90" customFormat="false" ht="15.75" hidden="false" customHeight="false" outlineLevel="0" collapsed="false">
      <c r="A90" s="1" t="s">
        <v>496</v>
      </c>
      <c r="B90" s="2" t="s">
        <v>19</v>
      </c>
      <c r="C90" s="3" t="s">
        <v>497</v>
      </c>
      <c r="D90" s="2" t="s">
        <v>498</v>
      </c>
      <c r="E90" s="4" t="n">
        <v>43907.4452199074</v>
      </c>
      <c r="F90" s="2"/>
      <c r="G90" s="2"/>
      <c r="H90" s="2"/>
      <c r="I90" s="2"/>
      <c r="J90" s="2" t="s">
        <v>24</v>
      </c>
      <c r="K90" s="2"/>
      <c r="L90" s="2" t="s">
        <v>26</v>
      </c>
      <c r="M90" s="5" t="s">
        <v>27</v>
      </c>
      <c r="N90" s="2" t="n">
        <v>13</v>
      </c>
      <c r="O90" s="2" t="n">
        <v>41</v>
      </c>
      <c r="P90" s="2"/>
      <c r="Q90" s="5" t="s">
        <v>499</v>
      </c>
      <c r="R90" s="2" t="s">
        <v>500</v>
      </c>
    </row>
    <row r="91" customFormat="false" ht="15.75" hidden="false" customHeight="false" outlineLevel="0" collapsed="false">
      <c r="A91" s="1" t="s">
        <v>501</v>
      </c>
      <c r="B91" s="2" t="s">
        <v>19</v>
      </c>
      <c r="C91" s="3" t="s">
        <v>502</v>
      </c>
      <c r="D91" s="2" t="s">
        <v>503</v>
      </c>
      <c r="E91" s="4" t="n">
        <v>43907.443912037</v>
      </c>
      <c r="F91" s="2"/>
      <c r="G91" s="2"/>
      <c r="H91" s="2" t="s">
        <v>504</v>
      </c>
      <c r="I91" s="2" t="s">
        <v>505</v>
      </c>
      <c r="J91" s="2" t="s">
        <v>24</v>
      </c>
      <c r="K91" s="2" t="s">
        <v>506</v>
      </c>
      <c r="L91" s="2" t="s">
        <v>26</v>
      </c>
      <c r="M91" s="5" t="s">
        <v>27</v>
      </c>
      <c r="N91" s="2" t="n">
        <v>13</v>
      </c>
      <c r="O91" s="2" t="n">
        <v>41</v>
      </c>
      <c r="P91" s="2"/>
      <c r="Q91" s="5" t="s">
        <v>507</v>
      </c>
      <c r="R91" s="2" t="s">
        <v>508</v>
      </c>
    </row>
    <row r="92" customFormat="false" ht="15.75" hidden="false" customHeight="false" outlineLevel="0" collapsed="false">
      <c r="A92" s="1" t="s">
        <v>509</v>
      </c>
      <c r="B92" s="2" t="s">
        <v>19</v>
      </c>
      <c r="C92" s="3" t="s">
        <v>510</v>
      </c>
      <c r="D92" s="2" t="s">
        <v>511</v>
      </c>
      <c r="E92" s="4" t="n">
        <v>43907.438125</v>
      </c>
      <c r="F92" s="2"/>
      <c r="G92" s="2"/>
      <c r="H92" s="2" t="s">
        <v>512</v>
      </c>
      <c r="I92" s="2" t="s">
        <v>513</v>
      </c>
      <c r="J92" s="2" t="s">
        <v>24</v>
      </c>
      <c r="K92" s="2" t="s">
        <v>514</v>
      </c>
      <c r="L92" s="2" t="s">
        <v>26</v>
      </c>
      <c r="M92" s="5" t="s">
        <v>27</v>
      </c>
      <c r="N92" s="2" t="n">
        <v>13</v>
      </c>
      <c r="O92" s="2" t="n">
        <v>41</v>
      </c>
      <c r="P92" s="2"/>
      <c r="Q92" s="5" t="s">
        <v>515</v>
      </c>
      <c r="R92" s="2" t="s">
        <v>516</v>
      </c>
    </row>
    <row r="93" customFormat="false" ht="15.75" hidden="false" customHeight="false" outlineLevel="0" collapsed="false">
      <c r="A93" s="1" t="s">
        <v>517</v>
      </c>
      <c r="B93" s="2" t="s">
        <v>19</v>
      </c>
      <c r="C93" s="3" t="s">
        <v>518</v>
      </c>
      <c r="D93" s="2" t="s">
        <v>519</v>
      </c>
      <c r="E93" s="4" t="n">
        <v>43907.436412037</v>
      </c>
      <c r="F93" s="2"/>
      <c r="G93" s="2"/>
      <c r="H93" s="2"/>
      <c r="I93" s="2"/>
      <c r="J93" s="2" t="s">
        <v>24</v>
      </c>
      <c r="K93" s="2"/>
      <c r="L93" s="2" t="s">
        <v>26</v>
      </c>
      <c r="M93" s="5" t="s">
        <v>27</v>
      </c>
      <c r="N93" s="2" t="n">
        <v>13</v>
      </c>
      <c r="O93" s="2" t="n">
        <v>41</v>
      </c>
      <c r="P93" s="2"/>
      <c r="Q93" s="5" t="s">
        <v>520</v>
      </c>
      <c r="R93" s="2" t="s">
        <v>521</v>
      </c>
    </row>
    <row r="94" customFormat="false" ht="15.75" hidden="false" customHeight="false" outlineLevel="0" collapsed="false">
      <c r="A94" s="1" t="s">
        <v>522</v>
      </c>
      <c r="B94" s="2" t="s">
        <v>19</v>
      </c>
      <c r="C94" s="3" t="s">
        <v>523</v>
      </c>
      <c r="D94" s="2" t="s">
        <v>524</v>
      </c>
      <c r="E94" s="4" t="n">
        <v>43907.4346643519</v>
      </c>
      <c r="F94" s="2"/>
      <c r="G94" s="2"/>
      <c r="H94" s="2" t="s">
        <v>525</v>
      </c>
      <c r="I94" s="2" t="s">
        <v>526</v>
      </c>
      <c r="J94" s="2" t="s">
        <v>24</v>
      </c>
      <c r="K94" s="2" t="s">
        <v>527</v>
      </c>
      <c r="L94" s="2" t="s">
        <v>26</v>
      </c>
      <c r="M94" s="5" t="s">
        <v>27</v>
      </c>
      <c r="N94" s="2" t="n">
        <v>13</v>
      </c>
      <c r="O94" s="2" t="n">
        <v>41</v>
      </c>
      <c r="P94" s="2"/>
      <c r="Q94" s="5" t="s">
        <v>528</v>
      </c>
      <c r="R94" s="2" t="s">
        <v>529</v>
      </c>
    </row>
    <row r="95" customFormat="false" ht="15.75" hidden="false" customHeight="false" outlineLevel="0" collapsed="false">
      <c r="A95" s="1" t="s">
        <v>530</v>
      </c>
      <c r="B95" s="2" t="s">
        <v>19</v>
      </c>
      <c r="C95" s="3" t="s">
        <v>531</v>
      </c>
      <c r="D95" s="2" t="s">
        <v>532</v>
      </c>
      <c r="E95" s="4" t="n">
        <v>43907.0451157407</v>
      </c>
      <c r="F95" s="2"/>
      <c r="G95" s="2"/>
      <c r="H95" s="2"/>
      <c r="I95" s="2"/>
      <c r="J95" s="2" t="s">
        <v>24</v>
      </c>
      <c r="K95" s="2"/>
      <c r="L95" s="2" t="s">
        <v>26</v>
      </c>
      <c r="M95" s="5" t="s">
        <v>27</v>
      </c>
      <c r="N95" s="2" t="n">
        <v>13</v>
      </c>
      <c r="O95" s="2" t="n">
        <v>41</v>
      </c>
      <c r="P95" s="2"/>
      <c r="Q95" s="5" t="s">
        <v>533</v>
      </c>
      <c r="R95" s="2" t="s">
        <v>534</v>
      </c>
    </row>
    <row r="96" customFormat="false" ht="15.75" hidden="false" customHeight="false" outlineLevel="0" collapsed="false">
      <c r="A96" s="1" t="s">
        <v>535</v>
      </c>
      <c r="B96" s="2" t="s">
        <v>19</v>
      </c>
      <c r="C96" s="3" t="s">
        <v>536</v>
      </c>
      <c r="D96" s="2" t="s">
        <v>537</v>
      </c>
      <c r="E96" s="4" t="n">
        <v>43907.0445601852</v>
      </c>
      <c r="F96" s="2"/>
      <c r="G96" s="2"/>
      <c r="H96" s="2"/>
      <c r="I96" s="2"/>
      <c r="J96" s="2" t="s">
        <v>24</v>
      </c>
      <c r="K96" s="2"/>
      <c r="L96" s="2" t="s">
        <v>26</v>
      </c>
      <c r="M96" s="5" t="s">
        <v>27</v>
      </c>
      <c r="N96" s="2" t="n">
        <v>13</v>
      </c>
      <c r="O96" s="2" t="n">
        <v>41</v>
      </c>
      <c r="P96" s="2"/>
      <c r="Q96" s="5" t="s">
        <v>538</v>
      </c>
      <c r="R96" s="2" t="s">
        <v>539</v>
      </c>
    </row>
    <row r="97" customFormat="false" ht="15.75" hidden="false" customHeight="false" outlineLevel="0" collapsed="false">
      <c r="A97" s="1" t="s">
        <v>540</v>
      </c>
      <c r="B97" s="2" t="s">
        <v>19</v>
      </c>
      <c r="C97" s="3" t="s">
        <v>541</v>
      </c>
      <c r="D97" s="2" t="s">
        <v>542</v>
      </c>
      <c r="E97" s="4" t="n">
        <v>43907.0357986111</v>
      </c>
      <c r="F97" s="2"/>
      <c r="G97" s="2"/>
      <c r="H97" s="2"/>
      <c r="I97" s="2"/>
      <c r="J97" s="2" t="s">
        <v>24</v>
      </c>
      <c r="K97" s="2"/>
      <c r="L97" s="2" t="s">
        <v>26</v>
      </c>
      <c r="M97" s="5" t="s">
        <v>27</v>
      </c>
      <c r="N97" s="2" t="n">
        <v>13</v>
      </c>
      <c r="O97" s="2" t="n">
        <v>41</v>
      </c>
      <c r="P97" s="2"/>
      <c r="Q97" s="5" t="s">
        <v>543</v>
      </c>
      <c r="R97" s="2" t="s">
        <v>544</v>
      </c>
    </row>
    <row r="98" customFormat="false" ht="15.75" hidden="false" customHeight="false" outlineLevel="0" collapsed="false">
      <c r="A98" s="1" t="s">
        <v>545</v>
      </c>
      <c r="B98" s="2" t="s">
        <v>19</v>
      </c>
      <c r="C98" s="3" t="s">
        <v>546</v>
      </c>
      <c r="D98" s="2" t="s">
        <v>547</v>
      </c>
      <c r="E98" s="4" t="n">
        <v>43907.0226041667</v>
      </c>
      <c r="F98" s="2"/>
      <c r="G98" s="2"/>
      <c r="H98" s="2"/>
      <c r="I98" s="2"/>
      <c r="J98" s="2" t="s">
        <v>24</v>
      </c>
      <c r="K98" s="2"/>
      <c r="L98" s="2" t="s">
        <v>26</v>
      </c>
      <c r="M98" s="5" t="s">
        <v>27</v>
      </c>
      <c r="N98" s="2" t="n">
        <v>13</v>
      </c>
      <c r="O98" s="2" t="n">
        <v>41</v>
      </c>
      <c r="P98" s="2"/>
      <c r="Q98" s="5" t="s">
        <v>548</v>
      </c>
      <c r="R98" s="2" t="s">
        <v>549</v>
      </c>
    </row>
    <row r="99" customFormat="false" ht="15.75" hidden="false" customHeight="false" outlineLevel="0" collapsed="false">
      <c r="A99" s="1" t="s">
        <v>550</v>
      </c>
      <c r="B99" s="2" t="s">
        <v>19</v>
      </c>
      <c r="C99" s="3" t="s">
        <v>551</v>
      </c>
      <c r="D99" s="2" t="s">
        <v>552</v>
      </c>
      <c r="E99" s="4" t="n">
        <v>43907.0221180556</v>
      </c>
      <c r="F99" s="2"/>
      <c r="G99" s="2"/>
      <c r="H99" s="2"/>
      <c r="I99" s="2"/>
      <c r="J99" s="2" t="s">
        <v>24</v>
      </c>
      <c r="K99" s="2"/>
      <c r="L99" s="2" t="s">
        <v>26</v>
      </c>
      <c r="M99" s="5" t="s">
        <v>27</v>
      </c>
      <c r="N99" s="2" t="n">
        <v>13</v>
      </c>
      <c r="O99" s="2" t="n">
        <v>41</v>
      </c>
      <c r="P99" s="2"/>
      <c r="Q99" s="5" t="s">
        <v>553</v>
      </c>
      <c r="R99" s="2" t="s">
        <v>86</v>
      </c>
    </row>
    <row r="100" customFormat="false" ht="15.75" hidden="false" customHeight="false" outlineLevel="0" collapsed="false">
      <c r="A100" s="1" t="s">
        <v>554</v>
      </c>
      <c r="B100" s="2" t="s">
        <v>19</v>
      </c>
      <c r="C100" s="3" t="s">
        <v>555</v>
      </c>
      <c r="D100" s="2" t="s">
        <v>556</v>
      </c>
      <c r="E100" s="4" t="n">
        <v>43907.0212962963</v>
      </c>
      <c r="F100" s="2"/>
      <c r="G100" s="2"/>
      <c r="H100" s="2"/>
      <c r="I100" s="2"/>
      <c r="J100" s="2" t="s">
        <v>24</v>
      </c>
      <c r="K100" s="2"/>
      <c r="L100" s="2" t="s">
        <v>26</v>
      </c>
      <c r="M100" s="5" t="s">
        <v>27</v>
      </c>
      <c r="N100" s="2" t="n">
        <v>13</v>
      </c>
      <c r="O100" s="2" t="n">
        <v>41</v>
      </c>
      <c r="P100" s="2"/>
      <c r="Q100" s="5" t="s">
        <v>557</v>
      </c>
      <c r="R100" s="2" t="s">
        <v>558</v>
      </c>
    </row>
    <row r="101" customFormat="false" ht="15.75" hidden="false" customHeight="false" outlineLevel="0" collapsed="false">
      <c r="A101" s="1" t="s">
        <v>559</v>
      </c>
      <c r="B101" s="2" t="s">
        <v>19</v>
      </c>
      <c r="C101" s="3" t="s">
        <v>560</v>
      </c>
      <c r="D101" s="2" t="s">
        <v>561</v>
      </c>
      <c r="E101" s="4" t="n">
        <v>43907.0179166667</v>
      </c>
      <c r="F101" s="2"/>
      <c r="G101" s="2"/>
      <c r="H101" s="2"/>
      <c r="I101" s="2"/>
      <c r="J101" s="2" t="s">
        <v>24</v>
      </c>
      <c r="K101" s="2"/>
      <c r="L101" s="2" t="s">
        <v>26</v>
      </c>
      <c r="M101" s="5" t="s">
        <v>27</v>
      </c>
      <c r="N101" s="2" t="n">
        <v>13</v>
      </c>
      <c r="O101" s="2" t="n">
        <v>41</v>
      </c>
      <c r="P101" s="2"/>
      <c r="Q101" s="5" t="s">
        <v>562</v>
      </c>
      <c r="R101" s="2" t="s">
        <v>563</v>
      </c>
    </row>
    <row r="102" customFormat="false" ht="15.75" hidden="false" customHeight="false" outlineLevel="0" collapsed="false">
      <c r="A102" s="1" t="s">
        <v>564</v>
      </c>
      <c r="B102" s="2" t="s">
        <v>19</v>
      </c>
      <c r="C102" s="3" t="s">
        <v>565</v>
      </c>
      <c r="D102" s="2" t="s">
        <v>566</v>
      </c>
      <c r="E102" s="4" t="n">
        <v>43907.0171990741</v>
      </c>
      <c r="F102" s="2"/>
      <c r="G102" s="2"/>
      <c r="H102" s="2"/>
      <c r="I102" s="2"/>
      <c r="J102" s="2" t="s">
        <v>24</v>
      </c>
      <c r="K102" s="2"/>
      <c r="L102" s="2" t="s">
        <v>26</v>
      </c>
      <c r="M102" s="5" t="s">
        <v>27</v>
      </c>
      <c r="N102" s="2" t="n">
        <v>13</v>
      </c>
      <c r="O102" s="2" t="n">
        <v>41</v>
      </c>
      <c r="P102" s="2"/>
      <c r="Q102" s="5" t="s">
        <v>567</v>
      </c>
      <c r="R102" s="2" t="s">
        <v>568</v>
      </c>
    </row>
    <row r="103" customFormat="false" ht="15.75" hidden="false" customHeight="false" outlineLevel="0" collapsed="false">
      <c r="A103" s="1" t="s">
        <v>569</v>
      </c>
      <c r="B103" s="2" t="s">
        <v>19</v>
      </c>
      <c r="C103" s="3" t="s">
        <v>570</v>
      </c>
      <c r="D103" s="2" t="s">
        <v>571</v>
      </c>
      <c r="E103" s="4" t="n">
        <v>43907.017025463</v>
      </c>
      <c r="F103" s="2"/>
      <c r="G103" s="2"/>
      <c r="H103" s="2"/>
      <c r="I103" s="2"/>
      <c r="J103" s="2" t="s">
        <v>24</v>
      </c>
      <c r="K103" s="2"/>
      <c r="L103" s="2" t="s">
        <v>26</v>
      </c>
      <c r="M103" s="5" t="s">
        <v>27</v>
      </c>
      <c r="N103" s="2" t="n">
        <v>13</v>
      </c>
      <c r="O103" s="2" t="n">
        <v>41</v>
      </c>
      <c r="P103" s="2"/>
      <c r="Q103" s="5" t="s">
        <v>572</v>
      </c>
      <c r="R103" s="2" t="s">
        <v>568</v>
      </c>
    </row>
    <row r="104" customFormat="false" ht="15.75" hidden="false" customHeight="false" outlineLevel="0" collapsed="false">
      <c r="A104" s="1" t="s">
        <v>573</v>
      </c>
      <c r="B104" s="2" t="s">
        <v>19</v>
      </c>
      <c r="C104" s="3" t="s">
        <v>574</v>
      </c>
      <c r="D104" s="2" t="s">
        <v>575</v>
      </c>
      <c r="E104" s="4" t="n">
        <v>43907.0168634259</v>
      </c>
      <c r="F104" s="2"/>
      <c r="G104" s="2"/>
      <c r="H104" s="2"/>
      <c r="I104" s="2"/>
      <c r="J104" s="2" t="s">
        <v>24</v>
      </c>
      <c r="K104" s="2"/>
      <c r="L104" s="2" t="s">
        <v>26</v>
      </c>
      <c r="M104" s="5" t="s">
        <v>27</v>
      </c>
      <c r="N104" s="2" t="n">
        <v>13</v>
      </c>
      <c r="O104" s="2" t="n">
        <v>41</v>
      </c>
      <c r="P104" s="2"/>
      <c r="Q104" s="5" t="s">
        <v>576</v>
      </c>
      <c r="R104" s="2" t="s">
        <v>568</v>
      </c>
    </row>
    <row r="105" customFormat="false" ht="15.75" hidden="false" customHeight="false" outlineLevel="0" collapsed="false">
      <c r="A105" s="1" t="s">
        <v>577</v>
      </c>
      <c r="B105" s="2" t="s">
        <v>19</v>
      </c>
      <c r="C105" s="3" t="s">
        <v>578</v>
      </c>
      <c r="D105" s="2" t="s">
        <v>579</v>
      </c>
      <c r="E105" s="4" t="n">
        <v>43907.0166666667</v>
      </c>
      <c r="F105" s="2"/>
      <c r="G105" s="2"/>
      <c r="H105" s="2"/>
      <c r="I105" s="2"/>
      <c r="J105" s="2" t="s">
        <v>24</v>
      </c>
      <c r="K105" s="2"/>
      <c r="L105" s="2" t="s">
        <v>26</v>
      </c>
      <c r="M105" s="5" t="s">
        <v>27</v>
      </c>
      <c r="N105" s="2" t="n">
        <v>13</v>
      </c>
      <c r="O105" s="2" t="n">
        <v>41</v>
      </c>
      <c r="P105" s="2"/>
      <c r="Q105" s="5" t="s">
        <v>580</v>
      </c>
      <c r="R105" s="2" t="s">
        <v>568</v>
      </c>
    </row>
    <row r="106" customFormat="false" ht="15.75" hidden="false" customHeight="false" outlineLevel="0" collapsed="false">
      <c r="A106" s="1" t="s">
        <v>581</v>
      </c>
      <c r="B106" s="2" t="s">
        <v>19</v>
      </c>
      <c r="C106" s="3" t="s">
        <v>582</v>
      </c>
      <c r="D106" s="2" t="s">
        <v>583</v>
      </c>
      <c r="E106" s="4" t="n">
        <v>43907.0165856482</v>
      </c>
      <c r="F106" s="2"/>
      <c r="G106" s="2"/>
      <c r="H106" s="2"/>
      <c r="I106" s="2"/>
      <c r="J106" s="2" t="s">
        <v>24</v>
      </c>
      <c r="K106" s="2"/>
      <c r="L106" s="2" t="s">
        <v>26</v>
      </c>
      <c r="M106" s="5" t="s">
        <v>27</v>
      </c>
      <c r="N106" s="2" t="n">
        <v>13</v>
      </c>
      <c r="O106" s="2" t="n">
        <v>41</v>
      </c>
      <c r="P106" s="2"/>
      <c r="Q106" s="5" t="s">
        <v>584</v>
      </c>
      <c r="R106" s="2" t="s">
        <v>568</v>
      </c>
    </row>
    <row r="107" customFormat="false" ht="15.75" hidden="false" customHeight="false" outlineLevel="0" collapsed="false">
      <c r="A107" s="1" t="s">
        <v>585</v>
      </c>
      <c r="B107" s="2" t="s">
        <v>19</v>
      </c>
      <c r="C107" s="3" t="s">
        <v>586</v>
      </c>
      <c r="D107" s="2" t="s">
        <v>587</v>
      </c>
      <c r="E107" s="4" t="n">
        <v>43907.0165509259</v>
      </c>
      <c r="F107" s="2"/>
      <c r="G107" s="2"/>
      <c r="H107" s="2"/>
      <c r="I107" s="2"/>
      <c r="J107" s="2" t="s">
        <v>24</v>
      </c>
      <c r="K107" s="2"/>
      <c r="L107" s="2" t="s">
        <v>26</v>
      </c>
      <c r="M107" s="5" t="s">
        <v>27</v>
      </c>
      <c r="N107" s="2" t="n">
        <v>13</v>
      </c>
      <c r="O107" s="2" t="n">
        <v>41</v>
      </c>
      <c r="P107" s="2"/>
      <c r="Q107" s="5" t="s">
        <v>588</v>
      </c>
      <c r="R107" s="2" t="s">
        <v>568</v>
      </c>
    </row>
    <row r="108" customFormat="false" ht="15.75" hidden="false" customHeight="false" outlineLevel="0" collapsed="false">
      <c r="A108" s="1" t="s">
        <v>589</v>
      </c>
      <c r="B108" s="2" t="s">
        <v>19</v>
      </c>
      <c r="C108" s="3" t="s">
        <v>590</v>
      </c>
      <c r="D108" s="2" t="s">
        <v>591</v>
      </c>
      <c r="E108" s="4" t="n">
        <v>43907.0152893519</v>
      </c>
      <c r="F108" s="2"/>
      <c r="G108" s="2"/>
      <c r="H108" s="2"/>
      <c r="I108" s="2"/>
      <c r="J108" s="2" t="s">
        <v>24</v>
      </c>
      <c r="K108" s="2"/>
      <c r="L108" s="2" t="s">
        <v>26</v>
      </c>
      <c r="M108" s="5" t="s">
        <v>27</v>
      </c>
      <c r="N108" s="2" t="n">
        <v>13</v>
      </c>
      <c r="O108" s="2" t="n">
        <v>41</v>
      </c>
      <c r="P108" s="2"/>
      <c r="Q108" s="5" t="s">
        <v>592</v>
      </c>
      <c r="R108" s="2" t="s">
        <v>593</v>
      </c>
    </row>
    <row r="109" customFormat="false" ht="15.75" hidden="false" customHeight="false" outlineLevel="0" collapsed="false">
      <c r="A109" s="1" t="s">
        <v>594</v>
      </c>
      <c r="B109" s="2" t="s">
        <v>19</v>
      </c>
      <c r="C109" s="3" t="s">
        <v>595</v>
      </c>
      <c r="D109" s="2" t="s">
        <v>596</v>
      </c>
      <c r="E109" s="4" t="n">
        <v>43907.0120601852</v>
      </c>
      <c r="F109" s="2"/>
      <c r="G109" s="2"/>
      <c r="H109" s="2"/>
      <c r="I109" s="2"/>
      <c r="J109" s="2" t="s">
        <v>24</v>
      </c>
      <c r="K109" s="2"/>
      <c r="L109" s="2" t="s">
        <v>26</v>
      </c>
      <c r="M109" s="5" t="s">
        <v>27</v>
      </c>
      <c r="N109" s="2" t="n">
        <v>13</v>
      </c>
      <c r="O109" s="2" t="n">
        <v>41</v>
      </c>
      <c r="P109" s="2"/>
      <c r="Q109" s="5" t="s">
        <v>597</v>
      </c>
      <c r="R109" s="2" t="s">
        <v>130</v>
      </c>
    </row>
    <row r="110" customFormat="false" ht="15.75" hidden="false" customHeight="false" outlineLevel="0" collapsed="false">
      <c r="A110" s="1" t="s">
        <v>598</v>
      </c>
      <c r="B110" s="2" t="s">
        <v>19</v>
      </c>
      <c r="C110" s="3" t="s">
        <v>599</v>
      </c>
      <c r="D110" s="2" t="s">
        <v>600</v>
      </c>
      <c r="E110" s="4" t="n">
        <v>43906.9892361111</v>
      </c>
      <c r="F110" s="2"/>
      <c r="G110" s="2"/>
      <c r="H110" s="2"/>
      <c r="I110" s="2"/>
      <c r="J110" s="2" t="s">
        <v>24</v>
      </c>
      <c r="K110" s="2"/>
      <c r="L110" s="2" t="s">
        <v>26</v>
      </c>
      <c r="M110" s="5" t="s">
        <v>27</v>
      </c>
      <c r="N110" s="2" t="n">
        <v>13</v>
      </c>
      <c r="O110" s="2" t="n">
        <v>41</v>
      </c>
      <c r="P110" s="2"/>
      <c r="Q110" s="5" t="s">
        <v>601</v>
      </c>
      <c r="R110" s="2" t="s">
        <v>602</v>
      </c>
    </row>
    <row r="111" customFormat="false" ht="15.75" hidden="false" customHeight="false" outlineLevel="0" collapsed="false">
      <c r="A111" s="1" t="s">
        <v>603</v>
      </c>
      <c r="B111" s="2" t="s">
        <v>19</v>
      </c>
      <c r="C111" s="3" t="s">
        <v>604</v>
      </c>
      <c r="D111" s="2" t="s">
        <v>605</v>
      </c>
      <c r="E111" s="4" t="n">
        <v>43906.9766782407</v>
      </c>
      <c r="F111" s="2"/>
      <c r="G111" s="2"/>
      <c r="H111" s="2"/>
      <c r="I111" s="2"/>
      <c r="J111" s="2" t="s">
        <v>24</v>
      </c>
      <c r="K111" s="2"/>
      <c r="L111" s="2" t="s">
        <v>26</v>
      </c>
      <c r="M111" s="5" t="s">
        <v>27</v>
      </c>
      <c r="N111" s="2" t="n">
        <v>13</v>
      </c>
      <c r="O111" s="2" t="n">
        <v>41</v>
      </c>
      <c r="P111" s="2"/>
      <c r="Q111" s="5" t="s">
        <v>606</v>
      </c>
      <c r="R111" s="2" t="s">
        <v>607</v>
      </c>
    </row>
    <row r="112" customFormat="false" ht="15.75" hidden="false" customHeight="false" outlineLevel="0" collapsed="false">
      <c r="A112" s="1" t="s">
        <v>608</v>
      </c>
      <c r="B112" s="2" t="s">
        <v>19</v>
      </c>
      <c r="C112" s="3" t="s">
        <v>609</v>
      </c>
      <c r="D112" s="2" t="s">
        <v>610</v>
      </c>
      <c r="E112" s="4" t="n">
        <v>43906.9690972222</v>
      </c>
      <c r="F112" s="2"/>
      <c r="G112" s="2"/>
      <c r="H112" s="2" t="s">
        <v>611</v>
      </c>
      <c r="I112" s="2" t="s">
        <v>612</v>
      </c>
      <c r="J112" s="2" t="s">
        <v>24</v>
      </c>
      <c r="K112" s="2" t="s">
        <v>613</v>
      </c>
      <c r="L112" s="2" t="s">
        <v>26</v>
      </c>
      <c r="M112" s="5" t="s">
        <v>27</v>
      </c>
      <c r="N112" s="2" t="n">
        <v>13</v>
      </c>
      <c r="O112" s="2" t="n">
        <v>41</v>
      </c>
      <c r="P112" s="2"/>
      <c r="Q112" s="5" t="s">
        <v>614</v>
      </c>
      <c r="R112" s="2" t="s">
        <v>615</v>
      </c>
    </row>
    <row r="113" customFormat="false" ht="15.75" hidden="false" customHeight="false" outlineLevel="0" collapsed="false">
      <c r="A113" s="1" t="s">
        <v>616</v>
      </c>
      <c r="B113" s="2" t="s">
        <v>19</v>
      </c>
      <c r="C113" s="3" t="s">
        <v>617</v>
      </c>
      <c r="D113" s="2" t="s">
        <v>618</v>
      </c>
      <c r="E113" s="4" t="n">
        <v>43906.9665856481</v>
      </c>
      <c r="F113" s="2"/>
      <c r="G113" s="2"/>
      <c r="H113" s="2" t="s">
        <v>611</v>
      </c>
      <c r="I113" s="2" t="s">
        <v>612</v>
      </c>
      <c r="J113" s="2" t="s">
        <v>24</v>
      </c>
      <c r="K113" s="2" t="s">
        <v>613</v>
      </c>
      <c r="L113" s="2" t="s">
        <v>26</v>
      </c>
      <c r="M113" s="5" t="s">
        <v>27</v>
      </c>
      <c r="N113" s="2" t="n">
        <v>13</v>
      </c>
      <c r="O113" s="2" t="n">
        <v>41</v>
      </c>
      <c r="P113" s="2"/>
      <c r="Q113" s="5" t="s">
        <v>619</v>
      </c>
      <c r="R113" s="2" t="s">
        <v>620</v>
      </c>
    </row>
    <row r="114" customFormat="false" ht="15.75" hidden="false" customHeight="false" outlineLevel="0" collapsed="false">
      <c r="A114" s="1" t="s">
        <v>621</v>
      </c>
      <c r="B114" s="2" t="s">
        <v>19</v>
      </c>
      <c r="C114" s="3" t="s">
        <v>622</v>
      </c>
      <c r="D114" s="2" t="s">
        <v>623</v>
      </c>
      <c r="E114" s="4" t="n">
        <v>43906.9391666667</v>
      </c>
      <c r="F114" s="2"/>
      <c r="G114" s="2"/>
      <c r="H114" s="2" t="s">
        <v>380</v>
      </c>
      <c r="I114" s="2" t="s">
        <v>381</v>
      </c>
      <c r="J114" s="2" t="s">
        <v>24</v>
      </c>
      <c r="K114" s="2" t="s">
        <v>624</v>
      </c>
      <c r="L114" s="2" t="s">
        <v>26</v>
      </c>
      <c r="M114" s="5" t="s">
        <v>27</v>
      </c>
      <c r="N114" s="2" t="n">
        <v>13</v>
      </c>
      <c r="O114" s="2" t="n">
        <v>41</v>
      </c>
      <c r="P114" s="2"/>
      <c r="Q114" s="5" t="s">
        <v>625</v>
      </c>
      <c r="R114" s="2" t="s">
        <v>626</v>
      </c>
    </row>
    <row r="115" customFormat="false" ht="15.75" hidden="false" customHeight="false" outlineLevel="0" collapsed="false">
      <c r="A115" s="1" t="s">
        <v>627</v>
      </c>
      <c r="B115" s="2" t="s">
        <v>19</v>
      </c>
      <c r="C115" s="3" t="s">
        <v>628</v>
      </c>
      <c r="D115" s="2" t="s">
        <v>629</v>
      </c>
      <c r="E115" s="4" t="n">
        <v>43906.9363541667</v>
      </c>
      <c r="F115" s="2"/>
      <c r="G115" s="2"/>
      <c r="H115" s="2" t="s">
        <v>380</v>
      </c>
      <c r="I115" s="2" t="s">
        <v>381</v>
      </c>
      <c r="J115" s="2" t="s">
        <v>24</v>
      </c>
      <c r="K115" s="2" t="s">
        <v>624</v>
      </c>
      <c r="L115" s="2" t="s">
        <v>26</v>
      </c>
      <c r="M115" s="5" t="s">
        <v>27</v>
      </c>
      <c r="N115" s="2" t="n">
        <v>13</v>
      </c>
      <c r="O115" s="2" t="n">
        <v>41</v>
      </c>
      <c r="P115" s="2"/>
      <c r="Q115" s="5" t="s">
        <v>630</v>
      </c>
      <c r="R115" s="2" t="s">
        <v>626</v>
      </c>
    </row>
    <row r="116" customFormat="false" ht="15.75" hidden="false" customHeight="false" outlineLevel="0" collapsed="false">
      <c r="A116" s="1" t="s">
        <v>631</v>
      </c>
      <c r="B116" s="2" t="s">
        <v>19</v>
      </c>
      <c r="C116" s="3" t="s">
        <v>632</v>
      </c>
      <c r="D116" s="2" t="s">
        <v>633</v>
      </c>
      <c r="E116" s="4" t="n">
        <v>43906.9197916667</v>
      </c>
      <c r="F116" s="2"/>
      <c r="G116" s="2"/>
      <c r="H116" s="2"/>
      <c r="I116" s="2"/>
      <c r="J116" s="2" t="s">
        <v>24</v>
      </c>
      <c r="K116" s="2"/>
      <c r="L116" s="2" t="s">
        <v>26</v>
      </c>
      <c r="M116" s="5" t="s">
        <v>27</v>
      </c>
      <c r="N116" s="2" t="n">
        <v>13</v>
      </c>
      <c r="O116" s="2" t="n">
        <v>41</v>
      </c>
      <c r="P116" s="2"/>
      <c r="Q116" s="5" t="s">
        <v>634</v>
      </c>
      <c r="R116" s="2" t="s">
        <v>635</v>
      </c>
    </row>
    <row r="117" customFormat="false" ht="15.75" hidden="false" customHeight="false" outlineLevel="0" collapsed="false">
      <c r="A117" s="1" t="s">
        <v>636</v>
      </c>
      <c r="B117" s="2" t="s">
        <v>19</v>
      </c>
      <c r="C117" s="3" t="s">
        <v>637</v>
      </c>
      <c r="D117" s="2" t="s">
        <v>638</v>
      </c>
      <c r="E117" s="4" t="n">
        <v>43906.9069444444</v>
      </c>
      <c r="F117" s="2"/>
      <c r="G117" s="2"/>
      <c r="H117" s="2"/>
      <c r="I117" s="2"/>
      <c r="J117" s="2" t="s">
        <v>24</v>
      </c>
      <c r="K117" s="2"/>
      <c r="L117" s="2" t="s">
        <v>26</v>
      </c>
      <c r="M117" s="5" t="s">
        <v>27</v>
      </c>
      <c r="N117" s="2" t="n">
        <v>13</v>
      </c>
      <c r="O117" s="2" t="n">
        <v>41</v>
      </c>
      <c r="P117" s="2"/>
      <c r="Q117" s="5" t="s">
        <v>639</v>
      </c>
      <c r="R117" s="2" t="s">
        <v>640</v>
      </c>
    </row>
    <row r="118" customFormat="false" ht="15.75" hidden="false" customHeight="false" outlineLevel="0" collapsed="false">
      <c r="A118" s="1" t="s">
        <v>641</v>
      </c>
      <c r="B118" s="2" t="s">
        <v>19</v>
      </c>
      <c r="C118" s="3" t="s">
        <v>642</v>
      </c>
      <c r="D118" s="2" t="s">
        <v>643</v>
      </c>
      <c r="E118" s="4" t="n">
        <v>43906.906087963</v>
      </c>
      <c r="F118" s="2"/>
      <c r="G118" s="2"/>
      <c r="H118" s="2" t="s">
        <v>179</v>
      </c>
      <c r="I118" s="2" t="s">
        <v>180</v>
      </c>
      <c r="J118" s="2" t="s">
        <v>24</v>
      </c>
      <c r="K118" s="2" t="s">
        <v>644</v>
      </c>
      <c r="L118" s="2" t="s">
        <v>26</v>
      </c>
      <c r="M118" s="5" t="s">
        <v>27</v>
      </c>
      <c r="N118" s="2" t="n">
        <v>13</v>
      </c>
      <c r="O118" s="2" t="n">
        <v>41</v>
      </c>
      <c r="P118" s="2"/>
      <c r="Q118" s="5" t="s">
        <v>645</v>
      </c>
      <c r="R118" s="2" t="s">
        <v>646</v>
      </c>
    </row>
    <row r="119" customFormat="false" ht="15.75" hidden="false" customHeight="false" outlineLevel="0" collapsed="false">
      <c r="A119" s="1" t="s">
        <v>647</v>
      </c>
      <c r="B119" s="2" t="s">
        <v>19</v>
      </c>
      <c r="C119" s="3" t="s">
        <v>648</v>
      </c>
      <c r="D119" s="2" t="s">
        <v>649</v>
      </c>
      <c r="E119" s="4" t="n">
        <v>43906.9038425926</v>
      </c>
      <c r="F119" s="2"/>
      <c r="G119" s="2"/>
      <c r="H119" s="2"/>
      <c r="I119" s="2"/>
      <c r="J119" s="2" t="s">
        <v>24</v>
      </c>
      <c r="K119" s="2"/>
      <c r="L119" s="2" t="s">
        <v>26</v>
      </c>
      <c r="M119" s="5" t="s">
        <v>27</v>
      </c>
      <c r="N119" s="2" t="n">
        <v>13</v>
      </c>
      <c r="O119" s="2" t="n">
        <v>41</v>
      </c>
      <c r="P119" s="2"/>
      <c r="Q119" s="5" t="s">
        <v>650</v>
      </c>
      <c r="R119" s="2" t="s">
        <v>651</v>
      </c>
    </row>
    <row r="120" customFormat="false" ht="15.75" hidden="false" customHeight="false" outlineLevel="0" collapsed="false">
      <c r="A120" s="1" t="s">
        <v>652</v>
      </c>
      <c r="B120" s="2" t="s">
        <v>19</v>
      </c>
      <c r="C120" s="3" t="s">
        <v>653</v>
      </c>
      <c r="D120" s="2" t="s">
        <v>654</v>
      </c>
      <c r="E120" s="4" t="n">
        <v>43906.9037268519</v>
      </c>
      <c r="F120" s="2"/>
      <c r="G120" s="2"/>
      <c r="H120" s="2"/>
      <c r="I120" s="2"/>
      <c r="J120" s="2" t="s">
        <v>24</v>
      </c>
      <c r="K120" s="2"/>
      <c r="L120" s="2" t="s">
        <v>26</v>
      </c>
      <c r="M120" s="5" t="s">
        <v>27</v>
      </c>
      <c r="N120" s="2" t="n">
        <v>13</v>
      </c>
      <c r="O120" s="2" t="n">
        <v>41</v>
      </c>
      <c r="P120" s="2"/>
      <c r="Q120" s="5" t="s">
        <v>655</v>
      </c>
      <c r="R120" s="2" t="s">
        <v>656</v>
      </c>
    </row>
    <row r="121" customFormat="false" ht="15.75" hidden="false" customHeight="false" outlineLevel="0" collapsed="false">
      <c r="A121" s="1" t="s">
        <v>657</v>
      </c>
      <c r="B121" s="2" t="s">
        <v>19</v>
      </c>
      <c r="C121" s="3" t="s">
        <v>658</v>
      </c>
      <c r="D121" s="2" t="s">
        <v>659</v>
      </c>
      <c r="E121" s="4" t="n">
        <v>43906.8813194444</v>
      </c>
      <c r="F121" s="2"/>
      <c r="G121" s="2"/>
      <c r="H121" s="2" t="s">
        <v>24</v>
      </c>
      <c r="I121" s="2" t="s">
        <v>19</v>
      </c>
      <c r="J121" s="2" t="s">
        <v>24</v>
      </c>
      <c r="K121" s="2" t="s">
        <v>660</v>
      </c>
      <c r="L121" s="2" t="s">
        <v>26</v>
      </c>
      <c r="M121" s="5" t="s">
        <v>27</v>
      </c>
      <c r="N121" s="2" t="n">
        <v>13</v>
      </c>
      <c r="O121" s="2" t="n">
        <v>41</v>
      </c>
      <c r="P121" s="2"/>
      <c r="Q121" s="5" t="s">
        <v>661</v>
      </c>
      <c r="R121" s="2" t="s">
        <v>662</v>
      </c>
    </row>
    <row r="122" customFormat="false" ht="15.75" hidden="false" customHeight="false" outlineLevel="0" collapsed="false">
      <c r="A122" s="1" t="s">
        <v>660</v>
      </c>
      <c r="B122" s="2" t="s">
        <v>19</v>
      </c>
      <c r="C122" s="3" t="s">
        <v>663</v>
      </c>
      <c r="D122" s="2" t="s">
        <v>664</v>
      </c>
      <c r="E122" s="4" t="n">
        <v>43906.8805439815</v>
      </c>
      <c r="F122" s="2"/>
      <c r="G122" s="2"/>
      <c r="H122" s="2" t="s">
        <v>665</v>
      </c>
      <c r="I122" s="2" t="s">
        <v>666</v>
      </c>
      <c r="J122" s="2" t="s">
        <v>24</v>
      </c>
      <c r="K122" s="2" t="s">
        <v>667</v>
      </c>
      <c r="L122" s="2" t="s">
        <v>26</v>
      </c>
      <c r="M122" s="5" t="s">
        <v>27</v>
      </c>
      <c r="N122" s="2" t="n">
        <v>13</v>
      </c>
      <c r="O122" s="2" t="n">
        <v>41</v>
      </c>
      <c r="P122" s="2"/>
      <c r="Q122" s="5" t="s">
        <v>668</v>
      </c>
      <c r="R122" s="2" t="s">
        <v>662</v>
      </c>
    </row>
    <row r="123" customFormat="false" ht="15.75" hidden="false" customHeight="false" outlineLevel="0" collapsed="false">
      <c r="A123" s="1" t="s">
        <v>669</v>
      </c>
      <c r="B123" s="2" t="s">
        <v>19</v>
      </c>
      <c r="C123" s="3" t="s">
        <v>670</v>
      </c>
      <c r="D123" s="2" t="s">
        <v>671</v>
      </c>
      <c r="E123" s="4" t="n">
        <v>43906.8768981482</v>
      </c>
      <c r="F123" s="2"/>
      <c r="G123" s="2"/>
      <c r="H123" s="2"/>
      <c r="I123" s="2"/>
      <c r="J123" s="2" t="s">
        <v>24</v>
      </c>
      <c r="K123" s="2"/>
      <c r="L123" s="2" t="s">
        <v>26</v>
      </c>
      <c r="M123" s="5" t="s">
        <v>27</v>
      </c>
      <c r="N123" s="2" t="n">
        <v>13</v>
      </c>
      <c r="O123" s="2" t="n">
        <v>41</v>
      </c>
      <c r="P123" s="2"/>
      <c r="Q123" s="5" t="s">
        <v>672</v>
      </c>
      <c r="R123" s="2" t="s">
        <v>673</v>
      </c>
    </row>
    <row r="124" customFormat="false" ht="15.75" hidden="false" customHeight="false" outlineLevel="0" collapsed="false">
      <c r="A124" s="1" t="s">
        <v>674</v>
      </c>
      <c r="B124" s="2" t="s">
        <v>19</v>
      </c>
      <c r="C124" s="3" t="s">
        <v>675</v>
      </c>
      <c r="D124" s="2" t="s">
        <v>676</v>
      </c>
      <c r="E124" s="4" t="n">
        <v>43906.8746990741</v>
      </c>
      <c r="F124" s="2"/>
      <c r="G124" s="2"/>
      <c r="H124" s="2" t="s">
        <v>677</v>
      </c>
      <c r="I124" s="2" t="s">
        <v>678</v>
      </c>
      <c r="J124" s="2" t="s">
        <v>24</v>
      </c>
      <c r="K124" s="2" t="s">
        <v>679</v>
      </c>
      <c r="L124" s="2" t="s">
        <v>26</v>
      </c>
      <c r="M124" s="5" t="s">
        <v>27</v>
      </c>
      <c r="N124" s="2" t="n">
        <v>13</v>
      </c>
      <c r="O124" s="2" t="n">
        <v>41</v>
      </c>
      <c r="P124" s="2"/>
      <c r="Q124" s="5" t="s">
        <v>680</v>
      </c>
      <c r="R124" s="2" t="s">
        <v>681</v>
      </c>
    </row>
    <row r="125" customFormat="false" ht="15.75" hidden="false" customHeight="false" outlineLevel="0" collapsed="false">
      <c r="A125" s="1" t="s">
        <v>682</v>
      </c>
      <c r="B125" s="2" t="s">
        <v>19</v>
      </c>
      <c r="C125" s="3" t="s">
        <v>683</v>
      </c>
      <c r="D125" s="2" t="s">
        <v>684</v>
      </c>
      <c r="E125" s="4" t="n">
        <v>43906.8633912037</v>
      </c>
      <c r="F125" s="2"/>
      <c r="G125" s="2"/>
      <c r="H125" s="2"/>
      <c r="I125" s="2"/>
      <c r="J125" s="2" t="s">
        <v>24</v>
      </c>
      <c r="K125" s="2"/>
      <c r="L125" s="2" t="s">
        <v>26</v>
      </c>
      <c r="M125" s="5" t="s">
        <v>27</v>
      </c>
      <c r="N125" s="2" t="n">
        <v>13</v>
      </c>
      <c r="O125" s="2" t="n">
        <v>41</v>
      </c>
      <c r="P125" s="2"/>
      <c r="Q125" s="5" t="s">
        <v>685</v>
      </c>
      <c r="R125" s="2" t="s">
        <v>686</v>
      </c>
    </row>
    <row r="126" customFormat="false" ht="15.75" hidden="false" customHeight="false" outlineLevel="0" collapsed="false">
      <c r="A126" s="1" t="s">
        <v>687</v>
      </c>
      <c r="B126" s="2" t="s">
        <v>19</v>
      </c>
      <c r="C126" s="3" t="s">
        <v>688</v>
      </c>
      <c r="D126" s="2" t="s">
        <v>689</v>
      </c>
      <c r="E126" s="4" t="n">
        <v>43906.863125</v>
      </c>
      <c r="F126" s="2"/>
      <c r="G126" s="2"/>
      <c r="H126" s="2"/>
      <c r="I126" s="2"/>
      <c r="J126" s="2" t="s">
        <v>24</v>
      </c>
      <c r="K126" s="2"/>
      <c r="L126" s="2" t="s">
        <v>26</v>
      </c>
      <c r="M126" s="5" t="s">
        <v>27</v>
      </c>
      <c r="N126" s="2" t="n">
        <v>13</v>
      </c>
      <c r="O126" s="2" t="n">
        <v>41</v>
      </c>
      <c r="P126" s="2"/>
      <c r="Q126" s="5" t="s">
        <v>690</v>
      </c>
      <c r="R126" s="2" t="s">
        <v>691</v>
      </c>
    </row>
    <row r="127" customFormat="false" ht="15.75" hidden="false" customHeight="false" outlineLevel="0" collapsed="false">
      <c r="A127" s="1" t="s">
        <v>692</v>
      </c>
      <c r="B127" s="2" t="s">
        <v>19</v>
      </c>
      <c r="C127" s="3" t="s">
        <v>693</v>
      </c>
      <c r="D127" s="2" t="s">
        <v>694</v>
      </c>
      <c r="E127" s="4" t="n">
        <v>43906.8596990741</v>
      </c>
      <c r="F127" s="2"/>
      <c r="G127" s="2"/>
      <c r="H127" s="2"/>
      <c r="I127" s="2"/>
      <c r="J127" s="2" t="s">
        <v>24</v>
      </c>
      <c r="K127" s="2"/>
      <c r="L127" s="2" t="s">
        <v>26</v>
      </c>
      <c r="M127" s="5" t="s">
        <v>27</v>
      </c>
      <c r="N127" s="2" t="n">
        <v>13</v>
      </c>
      <c r="O127" s="2" t="n">
        <v>41</v>
      </c>
      <c r="P127" s="2"/>
      <c r="Q127" s="5" t="s">
        <v>695</v>
      </c>
      <c r="R127" s="2" t="s">
        <v>691</v>
      </c>
    </row>
    <row r="128" customFormat="false" ht="15.75" hidden="false" customHeight="false" outlineLevel="0" collapsed="false">
      <c r="A128" s="1" t="s">
        <v>696</v>
      </c>
      <c r="B128" s="2" t="s">
        <v>19</v>
      </c>
      <c r="C128" s="3" t="s">
        <v>697</v>
      </c>
      <c r="D128" s="2" t="s">
        <v>698</v>
      </c>
      <c r="E128" s="4" t="n">
        <v>43906.856875</v>
      </c>
      <c r="F128" s="2"/>
      <c r="G128" s="2"/>
      <c r="H128" s="2"/>
      <c r="I128" s="2"/>
      <c r="J128" s="2" t="s">
        <v>24</v>
      </c>
      <c r="K128" s="2"/>
      <c r="L128" s="2" t="s">
        <v>26</v>
      </c>
      <c r="M128" s="5" t="s">
        <v>27</v>
      </c>
      <c r="N128" s="2" t="n">
        <v>13</v>
      </c>
      <c r="O128" s="2" t="n">
        <v>41</v>
      </c>
      <c r="P128" s="2"/>
      <c r="Q128" s="5" t="s">
        <v>699</v>
      </c>
      <c r="R128" s="2" t="s">
        <v>700</v>
      </c>
    </row>
    <row r="129" customFormat="false" ht="15.75" hidden="false" customHeight="false" outlineLevel="0" collapsed="false">
      <c r="A129" s="1" t="s">
        <v>701</v>
      </c>
      <c r="B129" s="2" t="s">
        <v>19</v>
      </c>
      <c r="C129" s="3" t="s">
        <v>702</v>
      </c>
      <c r="D129" s="2" t="s">
        <v>703</v>
      </c>
      <c r="E129" s="4" t="n">
        <v>43906.8556597222</v>
      </c>
      <c r="F129" s="2"/>
      <c r="G129" s="2"/>
      <c r="H129" s="2"/>
      <c r="I129" s="2"/>
      <c r="J129" s="2" t="s">
        <v>24</v>
      </c>
      <c r="K129" s="2"/>
      <c r="L129" s="2" t="s">
        <v>26</v>
      </c>
      <c r="M129" s="5" t="s">
        <v>27</v>
      </c>
      <c r="N129" s="2" t="n">
        <v>13</v>
      </c>
      <c r="O129" s="2" t="n">
        <v>41</v>
      </c>
      <c r="P129" s="2"/>
      <c r="Q129" s="5" t="s">
        <v>704</v>
      </c>
      <c r="R129" s="2" t="s">
        <v>705</v>
      </c>
    </row>
    <row r="130" customFormat="false" ht="15.75" hidden="false" customHeight="false" outlineLevel="0" collapsed="false">
      <c r="A130" s="1" t="s">
        <v>706</v>
      </c>
      <c r="B130" s="2" t="s">
        <v>19</v>
      </c>
      <c r="C130" s="3" t="s">
        <v>707</v>
      </c>
      <c r="D130" s="2" t="s">
        <v>708</v>
      </c>
      <c r="E130" s="4" t="n">
        <v>43906.8551157407</v>
      </c>
      <c r="F130" s="2"/>
      <c r="G130" s="2"/>
      <c r="H130" s="2"/>
      <c r="I130" s="2"/>
      <c r="J130" s="2" t="s">
        <v>24</v>
      </c>
      <c r="K130" s="2"/>
      <c r="L130" s="2" t="s">
        <v>26</v>
      </c>
      <c r="M130" s="5" t="s">
        <v>27</v>
      </c>
      <c r="N130" s="2" t="n">
        <v>13</v>
      </c>
      <c r="O130" s="2" t="n">
        <v>41</v>
      </c>
      <c r="P130" s="2"/>
      <c r="Q130" s="5" t="s">
        <v>709</v>
      </c>
      <c r="R130" s="2" t="s">
        <v>710</v>
      </c>
    </row>
    <row r="131" customFormat="false" ht="15.75" hidden="false" customHeight="false" outlineLevel="0" collapsed="false">
      <c r="A131" s="1" t="s">
        <v>711</v>
      </c>
      <c r="B131" s="2" t="s">
        <v>19</v>
      </c>
      <c r="C131" s="3" t="s">
        <v>712</v>
      </c>
      <c r="D131" s="2" t="s">
        <v>713</v>
      </c>
      <c r="E131" s="4" t="n">
        <v>43906.8537037037</v>
      </c>
      <c r="F131" s="2"/>
      <c r="G131" s="2"/>
      <c r="H131" s="2"/>
      <c r="I131" s="2"/>
      <c r="J131" s="2" t="s">
        <v>24</v>
      </c>
      <c r="K131" s="2"/>
      <c r="L131" s="2" t="s">
        <v>26</v>
      </c>
      <c r="M131" s="5" t="s">
        <v>27</v>
      </c>
      <c r="N131" s="2" t="n">
        <v>13</v>
      </c>
      <c r="O131" s="2" t="n">
        <v>41</v>
      </c>
      <c r="P131" s="2"/>
      <c r="Q131" s="5" t="s">
        <v>714</v>
      </c>
      <c r="R131" s="2" t="s">
        <v>715</v>
      </c>
    </row>
    <row r="132" customFormat="false" ht="15.75" hidden="false" customHeight="false" outlineLevel="0" collapsed="false">
      <c r="A132" s="1" t="s">
        <v>716</v>
      </c>
      <c r="B132" s="2" t="s">
        <v>19</v>
      </c>
      <c r="C132" s="3" t="s">
        <v>717</v>
      </c>
      <c r="D132" s="2" t="s">
        <v>718</v>
      </c>
      <c r="E132" s="4" t="n">
        <v>43906.8526157407</v>
      </c>
      <c r="F132" s="2"/>
      <c r="G132" s="2"/>
      <c r="H132" s="2"/>
      <c r="I132" s="2"/>
      <c r="J132" s="2" t="s">
        <v>24</v>
      </c>
      <c r="K132" s="2"/>
      <c r="L132" s="2" t="s">
        <v>26</v>
      </c>
      <c r="M132" s="5" t="s">
        <v>27</v>
      </c>
      <c r="N132" s="2" t="n">
        <v>13</v>
      </c>
      <c r="O132" s="2" t="n">
        <v>41</v>
      </c>
      <c r="P132" s="2"/>
      <c r="Q132" s="5" t="s">
        <v>719</v>
      </c>
      <c r="R132" s="2" t="s">
        <v>720</v>
      </c>
    </row>
    <row r="133" customFormat="false" ht="15.75" hidden="false" customHeight="false" outlineLevel="0" collapsed="false">
      <c r="A133" s="1" t="s">
        <v>721</v>
      </c>
      <c r="B133" s="2" t="s">
        <v>19</v>
      </c>
      <c r="C133" s="3" t="s">
        <v>722</v>
      </c>
      <c r="D133" s="2" t="s">
        <v>723</v>
      </c>
      <c r="E133" s="4" t="n">
        <v>43906.8523148148</v>
      </c>
      <c r="F133" s="2"/>
      <c r="G133" s="2"/>
      <c r="H133" s="2"/>
      <c r="I133" s="2"/>
      <c r="J133" s="2" t="s">
        <v>24</v>
      </c>
      <c r="K133" s="2"/>
      <c r="L133" s="2" t="s">
        <v>26</v>
      </c>
      <c r="M133" s="5" t="s">
        <v>27</v>
      </c>
      <c r="N133" s="2" t="n">
        <v>13</v>
      </c>
      <c r="O133" s="2" t="n">
        <v>41</v>
      </c>
      <c r="P133" s="2"/>
      <c r="Q133" s="5" t="s">
        <v>724</v>
      </c>
      <c r="R133" s="2" t="s">
        <v>725</v>
      </c>
    </row>
    <row r="134" customFormat="false" ht="15.75" hidden="false" customHeight="false" outlineLevel="0" collapsed="false">
      <c r="A134" s="1" t="s">
        <v>726</v>
      </c>
      <c r="B134" s="2" t="s">
        <v>19</v>
      </c>
      <c r="C134" s="3" t="s">
        <v>727</v>
      </c>
      <c r="D134" s="2" t="s">
        <v>728</v>
      </c>
      <c r="E134" s="4" t="n">
        <v>43906.8508912037</v>
      </c>
      <c r="F134" s="2"/>
      <c r="G134" s="2"/>
      <c r="H134" s="2" t="s">
        <v>729</v>
      </c>
      <c r="I134" s="2" t="s">
        <v>730</v>
      </c>
      <c r="J134" s="2" t="s">
        <v>24</v>
      </c>
      <c r="K134" s="2" t="s">
        <v>731</v>
      </c>
      <c r="L134" s="2" t="s">
        <v>26</v>
      </c>
      <c r="M134" s="5" t="s">
        <v>27</v>
      </c>
      <c r="N134" s="2" t="n">
        <v>13</v>
      </c>
      <c r="O134" s="2" t="n">
        <v>41</v>
      </c>
      <c r="P134" s="2"/>
      <c r="Q134" s="5" t="s">
        <v>732</v>
      </c>
      <c r="R134" s="2" t="s">
        <v>733</v>
      </c>
    </row>
    <row r="135" customFormat="false" ht="15.75" hidden="false" customHeight="false" outlineLevel="0" collapsed="false">
      <c r="A135" s="1" t="s">
        <v>734</v>
      </c>
      <c r="B135" s="2" t="s">
        <v>19</v>
      </c>
      <c r="C135" s="3" t="s">
        <v>735</v>
      </c>
      <c r="D135" s="2" t="s">
        <v>736</v>
      </c>
      <c r="E135" s="4" t="n">
        <v>43906.8486111111</v>
      </c>
      <c r="F135" s="2"/>
      <c r="G135" s="2"/>
      <c r="H135" s="2"/>
      <c r="I135" s="2"/>
      <c r="J135" s="2" t="s">
        <v>24</v>
      </c>
      <c r="K135" s="2"/>
      <c r="L135" s="2" t="s">
        <v>26</v>
      </c>
      <c r="M135" s="5" t="s">
        <v>27</v>
      </c>
      <c r="N135" s="2" t="n">
        <v>13</v>
      </c>
      <c r="O135" s="2" t="n">
        <v>41</v>
      </c>
      <c r="P135" s="2"/>
      <c r="Q135" s="5" t="s">
        <v>737</v>
      </c>
      <c r="R135" s="2" t="s">
        <v>738</v>
      </c>
    </row>
    <row r="136" customFormat="false" ht="15.75" hidden="false" customHeight="false" outlineLevel="0" collapsed="false">
      <c r="A136" s="1" t="s">
        <v>739</v>
      </c>
      <c r="B136" s="2" t="s">
        <v>19</v>
      </c>
      <c r="C136" s="3" t="s">
        <v>740</v>
      </c>
      <c r="D136" s="2" t="s">
        <v>741</v>
      </c>
      <c r="E136" s="4" t="n">
        <v>43906.8454166667</v>
      </c>
      <c r="F136" s="2"/>
      <c r="G136" s="2"/>
      <c r="H136" s="2"/>
      <c r="I136" s="2"/>
      <c r="J136" s="2" t="s">
        <v>24</v>
      </c>
      <c r="K136" s="2"/>
      <c r="L136" s="2" t="s">
        <v>26</v>
      </c>
      <c r="M136" s="5" t="s">
        <v>27</v>
      </c>
      <c r="N136" s="2" t="n">
        <v>13</v>
      </c>
      <c r="O136" s="2" t="n">
        <v>41</v>
      </c>
      <c r="P136" s="2"/>
      <c r="Q136" s="5" t="s">
        <v>742</v>
      </c>
      <c r="R136" s="2" t="s">
        <v>743</v>
      </c>
    </row>
    <row r="137" customFormat="false" ht="15.75" hidden="false" customHeight="false" outlineLevel="0" collapsed="false">
      <c r="A137" s="1" t="s">
        <v>744</v>
      </c>
      <c r="B137" s="2" t="s">
        <v>19</v>
      </c>
      <c r="C137" s="3" t="s">
        <v>745</v>
      </c>
      <c r="D137" s="2" t="s">
        <v>746</v>
      </c>
      <c r="E137" s="4" t="n">
        <v>43906.8446643519</v>
      </c>
      <c r="F137" s="2"/>
      <c r="G137" s="2"/>
      <c r="H137" s="2" t="s">
        <v>747</v>
      </c>
      <c r="I137" s="2" t="s">
        <v>748</v>
      </c>
      <c r="J137" s="2" t="s">
        <v>24</v>
      </c>
      <c r="K137" s="2" t="s">
        <v>749</v>
      </c>
      <c r="L137" s="2" t="s">
        <v>26</v>
      </c>
      <c r="M137" s="5" t="s">
        <v>27</v>
      </c>
      <c r="N137" s="2" t="n">
        <v>13</v>
      </c>
      <c r="O137" s="2" t="n">
        <v>41</v>
      </c>
      <c r="P137" s="2"/>
      <c r="Q137" s="5" t="s">
        <v>750</v>
      </c>
      <c r="R137" s="2" t="s">
        <v>751</v>
      </c>
    </row>
    <row r="138" customFormat="false" ht="15.75" hidden="false" customHeight="false" outlineLevel="0" collapsed="false">
      <c r="A138" s="1" t="s">
        <v>752</v>
      </c>
      <c r="B138" s="2" t="s">
        <v>19</v>
      </c>
      <c r="C138" s="3" t="s">
        <v>753</v>
      </c>
      <c r="D138" s="2" t="s">
        <v>754</v>
      </c>
      <c r="E138" s="4" t="n">
        <v>43906.8400462963</v>
      </c>
      <c r="F138" s="2"/>
      <c r="G138" s="2"/>
      <c r="H138" s="2"/>
      <c r="I138" s="2"/>
      <c r="J138" s="2" t="s">
        <v>24</v>
      </c>
      <c r="K138" s="2"/>
      <c r="L138" s="2" t="s">
        <v>26</v>
      </c>
      <c r="M138" s="5" t="s">
        <v>27</v>
      </c>
      <c r="N138" s="2" t="n">
        <v>13</v>
      </c>
      <c r="O138" s="2" t="n">
        <v>41</v>
      </c>
      <c r="P138" s="2"/>
      <c r="Q138" s="5" t="s">
        <v>755</v>
      </c>
      <c r="R138" s="2" t="s">
        <v>756</v>
      </c>
    </row>
    <row r="139" customFormat="false" ht="15.75" hidden="false" customHeight="false" outlineLevel="0" collapsed="false">
      <c r="A139" s="1" t="s">
        <v>757</v>
      </c>
      <c r="B139" s="2" t="s">
        <v>19</v>
      </c>
      <c r="C139" s="3" t="s">
        <v>758</v>
      </c>
      <c r="D139" s="2" t="s">
        <v>759</v>
      </c>
      <c r="E139" s="4" t="n">
        <v>43906.8392476852</v>
      </c>
      <c r="F139" s="2"/>
      <c r="G139" s="2"/>
      <c r="H139" s="2" t="s">
        <v>304</v>
      </c>
      <c r="I139" s="2" t="s">
        <v>305</v>
      </c>
      <c r="J139" s="2" t="s">
        <v>24</v>
      </c>
      <c r="K139" s="2" t="s">
        <v>760</v>
      </c>
      <c r="L139" s="2" t="s">
        <v>26</v>
      </c>
      <c r="M139" s="5" t="s">
        <v>27</v>
      </c>
      <c r="N139" s="2" t="n">
        <v>13</v>
      </c>
      <c r="O139" s="2" t="n">
        <v>41</v>
      </c>
      <c r="P139" s="2"/>
      <c r="Q139" s="5" t="s">
        <v>761</v>
      </c>
      <c r="R139" s="2" t="s">
        <v>762</v>
      </c>
    </row>
    <row r="140" customFormat="false" ht="15.75" hidden="false" customHeight="false" outlineLevel="0" collapsed="false">
      <c r="A140" s="1" t="s">
        <v>763</v>
      </c>
      <c r="B140" s="2" t="s">
        <v>19</v>
      </c>
      <c r="C140" s="3" t="s">
        <v>764</v>
      </c>
      <c r="D140" s="2" t="s">
        <v>765</v>
      </c>
      <c r="E140" s="4" t="n">
        <v>43906.8371643519</v>
      </c>
      <c r="F140" s="2"/>
      <c r="G140" s="2"/>
      <c r="H140" s="2"/>
      <c r="I140" s="2"/>
      <c r="J140" s="2" t="s">
        <v>24</v>
      </c>
      <c r="K140" s="2"/>
      <c r="L140" s="2" t="s">
        <v>26</v>
      </c>
      <c r="M140" s="5" t="s">
        <v>27</v>
      </c>
      <c r="N140" s="2" t="n">
        <v>13</v>
      </c>
      <c r="O140" s="2" t="n">
        <v>41</v>
      </c>
      <c r="P140" s="2"/>
      <c r="Q140" s="5" t="s">
        <v>766</v>
      </c>
      <c r="R140" s="2" t="s">
        <v>34</v>
      </c>
    </row>
    <row r="141" customFormat="false" ht="15.75" hidden="false" customHeight="false" outlineLevel="0" collapsed="false">
      <c r="A141" s="1" t="s">
        <v>767</v>
      </c>
      <c r="B141" s="2" t="s">
        <v>19</v>
      </c>
      <c r="C141" s="3" t="s">
        <v>768</v>
      </c>
      <c r="D141" s="2" t="s">
        <v>769</v>
      </c>
      <c r="E141" s="4" t="n">
        <v>43906.8368518519</v>
      </c>
      <c r="F141" s="2"/>
      <c r="G141" s="2"/>
      <c r="H141" s="2"/>
      <c r="I141" s="2"/>
      <c r="J141" s="2" t="s">
        <v>24</v>
      </c>
      <c r="K141" s="2"/>
      <c r="L141" s="2" t="s">
        <v>26</v>
      </c>
      <c r="M141" s="5" t="s">
        <v>27</v>
      </c>
      <c r="N141" s="2" t="n">
        <v>13</v>
      </c>
      <c r="O141" s="2" t="n">
        <v>41</v>
      </c>
      <c r="P141" s="2"/>
      <c r="Q141" s="5" t="s">
        <v>770</v>
      </c>
      <c r="R141" s="2" t="s">
        <v>771</v>
      </c>
    </row>
    <row r="142" customFormat="false" ht="15.75" hidden="false" customHeight="false" outlineLevel="0" collapsed="false">
      <c r="A142" s="1" t="s">
        <v>772</v>
      </c>
      <c r="B142" s="2" t="s">
        <v>19</v>
      </c>
      <c r="C142" s="3" t="s">
        <v>773</v>
      </c>
      <c r="D142" s="2" t="s">
        <v>774</v>
      </c>
      <c r="E142" s="4" t="n">
        <v>43906.8336921296</v>
      </c>
      <c r="F142" s="2"/>
      <c r="G142" s="2"/>
      <c r="H142" s="2" t="s">
        <v>24</v>
      </c>
      <c r="I142" s="2" t="s">
        <v>19</v>
      </c>
      <c r="J142" s="2" t="s">
        <v>24</v>
      </c>
      <c r="K142" s="2" t="s">
        <v>775</v>
      </c>
      <c r="L142" s="2" t="s">
        <v>26</v>
      </c>
      <c r="M142" s="5" t="s">
        <v>27</v>
      </c>
      <c r="N142" s="2" t="n">
        <v>13</v>
      </c>
      <c r="O142" s="2" t="n">
        <v>41</v>
      </c>
      <c r="P142" s="2"/>
      <c r="Q142" s="5" t="s">
        <v>776</v>
      </c>
      <c r="R142" s="2" t="s">
        <v>777</v>
      </c>
    </row>
    <row r="143" customFormat="false" ht="15.75" hidden="false" customHeight="false" outlineLevel="0" collapsed="false">
      <c r="A143" s="1" t="s">
        <v>775</v>
      </c>
      <c r="B143" s="2" t="s">
        <v>19</v>
      </c>
      <c r="C143" s="3" t="s">
        <v>778</v>
      </c>
      <c r="D143" s="2" t="s">
        <v>779</v>
      </c>
      <c r="E143" s="4" t="n">
        <v>43906.8321180556</v>
      </c>
      <c r="F143" s="2"/>
      <c r="G143" s="2"/>
      <c r="H143" s="2" t="s">
        <v>780</v>
      </c>
      <c r="I143" s="2" t="s">
        <v>781</v>
      </c>
      <c r="J143" s="2" t="s">
        <v>24</v>
      </c>
      <c r="K143" s="2" t="s">
        <v>782</v>
      </c>
      <c r="L143" s="2" t="s">
        <v>26</v>
      </c>
      <c r="M143" s="5" t="s">
        <v>27</v>
      </c>
      <c r="N143" s="2" t="n">
        <v>13</v>
      </c>
      <c r="O143" s="2" t="n">
        <v>41</v>
      </c>
      <c r="P143" s="2"/>
      <c r="Q143" s="5" t="s">
        <v>783</v>
      </c>
      <c r="R143" s="2" t="s">
        <v>777</v>
      </c>
    </row>
    <row r="144" customFormat="false" ht="15.75" hidden="false" customHeight="false" outlineLevel="0" collapsed="false">
      <c r="A144" s="1" t="s">
        <v>784</v>
      </c>
      <c r="B144" s="2" t="s">
        <v>19</v>
      </c>
      <c r="C144" s="3" t="s">
        <v>785</v>
      </c>
      <c r="D144" s="2" t="s">
        <v>786</v>
      </c>
      <c r="E144" s="4" t="n">
        <v>43906.8275347222</v>
      </c>
      <c r="F144" s="2"/>
      <c r="G144" s="2"/>
      <c r="H144" s="2"/>
      <c r="I144" s="2"/>
      <c r="J144" s="2" t="s">
        <v>24</v>
      </c>
      <c r="K144" s="2"/>
      <c r="L144" s="2" t="s">
        <v>26</v>
      </c>
      <c r="M144" s="5" t="s">
        <v>27</v>
      </c>
      <c r="N144" s="2" t="n">
        <v>13</v>
      </c>
      <c r="O144" s="2" t="n">
        <v>41</v>
      </c>
      <c r="P144" s="2"/>
      <c r="Q144" s="5" t="s">
        <v>787</v>
      </c>
      <c r="R144" s="2" t="s">
        <v>788</v>
      </c>
    </row>
    <row r="145" customFormat="false" ht="15.75" hidden="false" customHeight="false" outlineLevel="0" collapsed="false">
      <c r="A145" s="1" t="s">
        <v>789</v>
      </c>
      <c r="B145" s="2" t="s">
        <v>19</v>
      </c>
      <c r="C145" s="3" t="s">
        <v>790</v>
      </c>
      <c r="D145" s="2" t="s">
        <v>791</v>
      </c>
      <c r="E145" s="4" t="n">
        <v>43906.8252430556</v>
      </c>
      <c r="F145" s="2"/>
      <c r="G145" s="2"/>
      <c r="H145" s="2" t="s">
        <v>24</v>
      </c>
      <c r="I145" s="2" t="s">
        <v>19</v>
      </c>
      <c r="J145" s="2" t="s">
        <v>24</v>
      </c>
      <c r="K145" s="2" t="s">
        <v>792</v>
      </c>
      <c r="L145" s="2" t="s">
        <v>26</v>
      </c>
      <c r="M145" s="5" t="s">
        <v>27</v>
      </c>
      <c r="N145" s="2" t="n">
        <v>13</v>
      </c>
      <c r="O145" s="2" t="n">
        <v>41</v>
      </c>
      <c r="P145" s="2"/>
      <c r="Q145" s="5" t="s">
        <v>793</v>
      </c>
      <c r="R145" s="2" t="s">
        <v>794</v>
      </c>
    </row>
    <row r="146" customFormat="false" ht="15.75" hidden="false" customHeight="false" outlineLevel="0" collapsed="false">
      <c r="A146" s="1" t="s">
        <v>792</v>
      </c>
      <c r="B146" s="2" t="s">
        <v>19</v>
      </c>
      <c r="C146" s="3" t="s">
        <v>795</v>
      </c>
      <c r="D146" s="2" t="s">
        <v>796</v>
      </c>
      <c r="E146" s="4" t="n">
        <v>43906.8214236111</v>
      </c>
      <c r="F146" s="2"/>
      <c r="G146" s="2"/>
      <c r="H146" s="2" t="s">
        <v>24</v>
      </c>
      <c r="I146" s="2" t="s">
        <v>19</v>
      </c>
      <c r="J146" s="2" t="s">
        <v>24</v>
      </c>
      <c r="K146" s="2" t="s">
        <v>797</v>
      </c>
      <c r="L146" s="2" t="s">
        <v>26</v>
      </c>
      <c r="M146" s="5" t="s">
        <v>27</v>
      </c>
      <c r="N146" s="2" t="n">
        <v>13</v>
      </c>
      <c r="O146" s="2" t="n">
        <v>41</v>
      </c>
      <c r="P146" s="2"/>
      <c r="Q146" s="5" t="s">
        <v>798</v>
      </c>
      <c r="R146" s="2" t="s">
        <v>794</v>
      </c>
    </row>
    <row r="147" customFormat="false" ht="15.75" hidden="false" customHeight="false" outlineLevel="0" collapsed="false">
      <c r="A147" s="1" t="s">
        <v>799</v>
      </c>
      <c r="B147" s="2" t="s">
        <v>19</v>
      </c>
      <c r="C147" s="3" t="s">
        <v>800</v>
      </c>
      <c r="D147" s="2" t="s">
        <v>801</v>
      </c>
      <c r="E147" s="4" t="n">
        <v>43906.819849537</v>
      </c>
      <c r="F147" s="2"/>
      <c r="G147" s="2"/>
      <c r="H147" s="2"/>
      <c r="I147" s="2"/>
      <c r="J147" s="2" t="s">
        <v>24</v>
      </c>
      <c r="K147" s="2"/>
      <c r="L147" s="2" t="s">
        <v>26</v>
      </c>
      <c r="M147" s="5" t="s">
        <v>27</v>
      </c>
      <c r="N147" s="2" t="n">
        <v>13</v>
      </c>
      <c r="O147" s="2" t="n">
        <v>41</v>
      </c>
      <c r="P147" s="2"/>
      <c r="Q147" s="5" t="s">
        <v>802</v>
      </c>
      <c r="R147" s="2" t="s">
        <v>803</v>
      </c>
    </row>
    <row r="148" customFormat="false" ht="15.75" hidden="false" customHeight="false" outlineLevel="0" collapsed="false">
      <c r="A148" s="1" t="s">
        <v>797</v>
      </c>
      <c r="B148" s="2" t="s">
        <v>19</v>
      </c>
      <c r="C148" s="3" t="s">
        <v>804</v>
      </c>
      <c r="D148" s="2" t="s">
        <v>805</v>
      </c>
      <c r="E148" s="4" t="n">
        <v>43906.8194907407</v>
      </c>
      <c r="F148" s="2"/>
      <c r="G148" s="2"/>
      <c r="H148" s="2" t="s">
        <v>806</v>
      </c>
      <c r="I148" s="2" t="s">
        <v>807</v>
      </c>
      <c r="J148" s="2" t="s">
        <v>24</v>
      </c>
      <c r="K148" s="2" t="s">
        <v>808</v>
      </c>
      <c r="L148" s="2" t="s">
        <v>26</v>
      </c>
      <c r="M148" s="5" t="s">
        <v>27</v>
      </c>
      <c r="N148" s="2" t="n">
        <v>13</v>
      </c>
      <c r="O148" s="2" t="n">
        <v>41</v>
      </c>
      <c r="P148" s="2"/>
      <c r="Q148" s="5" t="s">
        <v>809</v>
      </c>
      <c r="R148" s="2" t="s">
        <v>794</v>
      </c>
    </row>
    <row r="149" customFormat="false" ht="15.75" hidden="false" customHeight="false" outlineLevel="0" collapsed="false">
      <c r="A149" s="1" t="s">
        <v>810</v>
      </c>
      <c r="B149" s="2" t="s">
        <v>19</v>
      </c>
      <c r="C149" s="3" t="s">
        <v>811</v>
      </c>
      <c r="D149" s="2" t="s">
        <v>812</v>
      </c>
      <c r="E149" s="4" t="n">
        <v>43906.8048842593</v>
      </c>
      <c r="F149" s="2"/>
      <c r="G149" s="2"/>
      <c r="H149" s="2"/>
      <c r="I149" s="2"/>
      <c r="J149" s="2" t="s">
        <v>24</v>
      </c>
      <c r="K149" s="2"/>
      <c r="L149" s="2" t="s">
        <v>26</v>
      </c>
      <c r="M149" s="5" t="s">
        <v>27</v>
      </c>
      <c r="N149" s="2" t="n">
        <v>13</v>
      </c>
      <c r="O149" s="2" t="n">
        <v>41</v>
      </c>
      <c r="P149" s="2"/>
      <c r="Q149" s="5" t="s">
        <v>813</v>
      </c>
      <c r="R149" s="2" t="s">
        <v>814</v>
      </c>
    </row>
    <row r="150" customFormat="false" ht="15.75" hidden="false" customHeight="false" outlineLevel="0" collapsed="false">
      <c r="A150" s="1" t="s">
        <v>815</v>
      </c>
      <c r="B150" s="2" t="s">
        <v>19</v>
      </c>
      <c r="C150" s="3" t="s">
        <v>816</v>
      </c>
      <c r="D150" s="2" t="s">
        <v>817</v>
      </c>
      <c r="E150" s="4" t="n">
        <v>43906.801400463</v>
      </c>
      <c r="F150" s="2"/>
      <c r="G150" s="2"/>
      <c r="H150" s="2" t="s">
        <v>24</v>
      </c>
      <c r="I150" s="2" t="s">
        <v>19</v>
      </c>
      <c r="J150" s="2" t="s">
        <v>24</v>
      </c>
      <c r="K150" s="2" t="s">
        <v>818</v>
      </c>
      <c r="L150" s="2" t="s">
        <v>26</v>
      </c>
      <c r="M150" s="5" t="s">
        <v>27</v>
      </c>
      <c r="N150" s="2" t="n">
        <v>13</v>
      </c>
      <c r="O150" s="2" t="n">
        <v>41</v>
      </c>
      <c r="P150" s="2"/>
      <c r="Q150" s="5" t="s">
        <v>819</v>
      </c>
      <c r="R150" s="2" t="s">
        <v>820</v>
      </c>
    </row>
    <row r="151" customFormat="false" ht="15.75" hidden="false" customHeight="false" outlineLevel="0" collapsed="false">
      <c r="A151" s="1" t="s">
        <v>818</v>
      </c>
      <c r="B151" s="2" t="s">
        <v>19</v>
      </c>
      <c r="C151" s="3" t="s">
        <v>821</v>
      </c>
      <c r="D151" s="2" t="s">
        <v>822</v>
      </c>
      <c r="E151" s="4" t="n">
        <v>43906.8008217593</v>
      </c>
      <c r="F151" s="2"/>
      <c r="G151" s="2"/>
      <c r="H151" s="2" t="s">
        <v>823</v>
      </c>
      <c r="I151" s="2" t="s">
        <v>824</v>
      </c>
      <c r="J151" s="2" t="s">
        <v>24</v>
      </c>
      <c r="K151" s="2" t="s">
        <v>825</v>
      </c>
      <c r="L151" s="2" t="s">
        <v>26</v>
      </c>
      <c r="M151" s="5" t="s">
        <v>27</v>
      </c>
      <c r="N151" s="2" t="n">
        <v>13</v>
      </c>
      <c r="O151" s="2" t="n">
        <v>41</v>
      </c>
      <c r="P151" s="2"/>
      <c r="Q151" s="5" t="s">
        <v>826</v>
      </c>
      <c r="R151" s="2" t="s">
        <v>827</v>
      </c>
    </row>
    <row r="152" customFormat="false" ht="15.75" hidden="false" customHeight="false" outlineLevel="0" collapsed="false">
      <c r="A152" s="1" t="s">
        <v>828</v>
      </c>
      <c r="B152" s="2" t="s">
        <v>19</v>
      </c>
      <c r="C152" s="3" t="s">
        <v>829</v>
      </c>
      <c r="D152" s="2" t="s">
        <v>830</v>
      </c>
      <c r="E152" s="4" t="n">
        <v>43906.7975578704</v>
      </c>
      <c r="F152" s="2"/>
      <c r="G152" s="2"/>
      <c r="H152" s="2"/>
      <c r="I152" s="2"/>
      <c r="J152" s="2" t="s">
        <v>24</v>
      </c>
      <c r="K152" s="2"/>
      <c r="L152" s="2" t="s">
        <v>26</v>
      </c>
      <c r="M152" s="5" t="s">
        <v>27</v>
      </c>
      <c r="N152" s="2" t="n">
        <v>13</v>
      </c>
      <c r="O152" s="2" t="n">
        <v>41</v>
      </c>
      <c r="P152" s="2"/>
      <c r="Q152" s="5" t="s">
        <v>831</v>
      </c>
      <c r="R152" s="2" t="s">
        <v>832</v>
      </c>
    </row>
    <row r="153" customFormat="false" ht="15.75" hidden="false" customHeight="false" outlineLevel="0" collapsed="false">
      <c r="A153" s="1" t="s">
        <v>833</v>
      </c>
      <c r="B153" s="2" t="s">
        <v>19</v>
      </c>
      <c r="C153" s="3" t="s">
        <v>834</v>
      </c>
      <c r="D153" s="2" t="s">
        <v>835</v>
      </c>
      <c r="E153" s="4" t="n">
        <v>43906.7819328704</v>
      </c>
      <c r="F153" s="2"/>
      <c r="G153" s="2"/>
      <c r="H153" s="2"/>
      <c r="I153" s="2"/>
      <c r="J153" s="2" t="s">
        <v>24</v>
      </c>
      <c r="K153" s="2"/>
      <c r="L153" s="2" t="s">
        <v>26</v>
      </c>
      <c r="M153" s="5" t="s">
        <v>27</v>
      </c>
      <c r="N153" s="2" t="n">
        <v>13</v>
      </c>
      <c r="O153" s="2" t="n">
        <v>41</v>
      </c>
      <c r="P153" s="2"/>
      <c r="Q153" s="5" t="s">
        <v>836</v>
      </c>
      <c r="R153" s="2" t="s">
        <v>837</v>
      </c>
    </row>
    <row r="154" customFormat="false" ht="15.75" hidden="false" customHeight="false" outlineLevel="0" collapsed="false">
      <c r="A154" s="1" t="s">
        <v>838</v>
      </c>
      <c r="B154" s="2" t="s">
        <v>19</v>
      </c>
      <c r="C154" s="3" t="s">
        <v>839</v>
      </c>
      <c r="D154" s="2" t="s">
        <v>840</v>
      </c>
      <c r="E154" s="4" t="n">
        <v>43906.7766435185</v>
      </c>
      <c r="F154" s="2"/>
      <c r="G154" s="2"/>
      <c r="H154" s="2"/>
      <c r="I154" s="2"/>
      <c r="J154" s="2" t="s">
        <v>24</v>
      </c>
      <c r="K154" s="2"/>
      <c r="L154" s="2" t="s">
        <v>26</v>
      </c>
      <c r="M154" s="5" t="s">
        <v>27</v>
      </c>
      <c r="N154" s="2" t="n">
        <v>13</v>
      </c>
      <c r="O154" s="2" t="n">
        <v>41</v>
      </c>
      <c r="P154" s="2"/>
      <c r="Q154" s="5" t="s">
        <v>841</v>
      </c>
      <c r="R154" s="2" t="s">
        <v>842</v>
      </c>
    </row>
    <row r="155" customFormat="false" ht="15.75" hidden="false" customHeight="false" outlineLevel="0" collapsed="false">
      <c r="A155" s="1" t="s">
        <v>843</v>
      </c>
      <c r="B155" s="2" t="s">
        <v>19</v>
      </c>
      <c r="C155" s="3" t="s">
        <v>844</v>
      </c>
      <c r="D155" s="2" t="s">
        <v>845</v>
      </c>
      <c r="E155" s="4" t="n">
        <v>43906.7742708333</v>
      </c>
      <c r="F155" s="2"/>
      <c r="G155" s="2"/>
      <c r="H155" s="2"/>
      <c r="I155" s="2"/>
      <c r="J155" s="2" t="s">
        <v>24</v>
      </c>
      <c r="K155" s="2"/>
      <c r="L155" s="2" t="s">
        <v>26</v>
      </c>
      <c r="M155" s="5" t="s">
        <v>27</v>
      </c>
      <c r="N155" s="2" t="n">
        <v>13</v>
      </c>
      <c r="O155" s="2" t="n">
        <v>41</v>
      </c>
      <c r="P155" s="2"/>
      <c r="Q155" s="5" t="s">
        <v>846</v>
      </c>
      <c r="R155" s="2" t="s">
        <v>847</v>
      </c>
    </row>
    <row r="156" customFormat="false" ht="15.75" hidden="false" customHeight="false" outlineLevel="0" collapsed="false">
      <c r="A156" s="1" t="s">
        <v>848</v>
      </c>
      <c r="B156" s="2" t="s">
        <v>19</v>
      </c>
      <c r="C156" s="3" t="s">
        <v>849</v>
      </c>
      <c r="D156" s="2" t="s">
        <v>850</v>
      </c>
      <c r="E156" s="4" t="n">
        <v>43906.7704166667</v>
      </c>
      <c r="F156" s="2"/>
      <c r="G156" s="2"/>
      <c r="H156" s="2"/>
      <c r="I156" s="2"/>
      <c r="J156" s="2" t="s">
        <v>24</v>
      </c>
      <c r="K156" s="2"/>
      <c r="L156" s="2" t="s">
        <v>26</v>
      </c>
      <c r="M156" s="5" t="s">
        <v>27</v>
      </c>
      <c r="N156" s="2" t="n">
        <v>13</v>
      </c>
      <c r="O156" s="2" t="n">
        <v>41</v>
      </c>
      <c r="P156" s="2"/>
      <c r="Q156" s="5" t="s">
        <v>851</v>
      </c>
      <c r="R156" s="2" t="s">
        <v>852</v>
      </c>
    </row>
    <row r="157" customFormat="false" ht="15.75" hidden="false" customHeight="false" outlineLevel="0" collapsed="false">
      <c r="A157" s="1" t="s">
        <v>853</v>
      </c>
      <c r="B157" s="2" t="s">
        <v>19</v>
      </c>
      <c r="C157" s="3" t="s">
        <v>854</v>
      </c>
      <c r="D157" s="2" t="s">
        <v>855</v>
      </c>
      <c r="E157" s="4" t="n">
        <v>43906.698900463</v>
      </c>
      <c r="F157" s="2"/>
      <c r="G157" s="2"/>
      <c r="H157" s="2" t="s">
        <v>856</v>
      </c>
      <c r="I157" s="2" t="s">
        <v>857</v>
      </c>
      <c r="J157" s="2" t="s">
        <v>24</v>
      </c>
      <c r="K157" s="2" t="s">
        <v>858</v>
      </c>
      <c r="L157" s="2" t="s">
        <v>26</v>
      </c>
      <c r="M157" s="5" t="s">
        <v>27</v>
      </c>
      <c r="N157" s="2" t="n">
        <v>13</v>
      </c>
      <c r="O157" s="2" t="n">
        <v>41</v>
      </c>
      <c r="P157" s="2"/>
      <c r="Q157" s="5" t="s">
        <v>859</v>
      </c>
      <c r="R157" s="2" t="s">
        <v>860</v>
      </c>
    </row>
    <row r="158" customFormat="false" ht="15.75" hidden="false" customHeight="false" outlineLevel="0" collapsed="false">
      <c r="A158" s="1" t="s">
        <v>861</v>
      </c>
      <c r="B158" s="2" t="s">
        <v>19</v>
      </c>
      <c r="C158" s="3" t="s">
        <v>862</v>
      </c>
      <c r="D158" s="2" t="s">
        <v>863</v>
      </c>
      <c r="E158" s="4" t="n">
        <v>43906.6931828704</v>
      </c>
      <c r="F158" s="2"/>
      <c r="G158" s="2"/>
      <c r="H158" s="2"/>
      <c r="I158" s="2"/>
      <c r="J158" s="2" t="s">
        <v>24</v>
      </c>
      <c r="K158" s="2"/>
      <c r="L158" s="2" t="s">
        <v>26</v>
      </c>
      <c r="M158" s="5" t="s">
        <v>27</v>
      </c>
      <c r="N158" s="2" t="n">
        <v>13</v>
      </c>
      <c r="O158" s="2" t="n">
        <v>41</v>
      </c>
      <c r="P158" s="2"/>
      <c r="Q158" s="5" t="s">
        <v>864</v>
      </c>
      <c r="R158" s="2" t="s">
        <v>852</v>
      </c>
    </row>
    <row r="159" customFormat="false" ht="15.75" hidden="false" customHeight="false" outlineLevel="0" collapsed="false">
      <c r="A159" s="1" t="s">
        <v>865</v>
      </c>
      <c r="B159" s="2" t="s">
        <v>19</v>
      </c>
      <c r="C159" s="3" t="s">
        <v>866</v>
      </c>
      <c r="D159" s="2" t="s">
        <v>867</v>
      </c>
      <c r="E159" s="4" t="n">
        <v>43906.6809375</v>
      </c>
      <c r="F159" s="2"/>
      <c r="G159" s="2"/>
      <c r="H159" s="2" t="s">
        <v>868</v>
      </c>
      <c r="I159" s="2" t="s">
        <v>869</v>
      </c>
      <c r="J159" s="2" t="s">
        <v>24</v>
      </c>
      <c r="K159" s="2" t="s">
        <v>870</v>
      </c>
      <c r="L159" s="2" t="s">
        <v>26</v>
      </c>
      <c r="M159" s="5" t="s">
        <v>27</v>
      </c>
      <c r="N159" s="2" t="n">
        <v>13</v>
      </c>
      <c r="O159" s="2" t="n">
        <v>41</v>
      </c>
      <c r="P159" s="2"/>
      <c r="Q159" s="5" t="s">
        <v>871</v>
      </c>
      <c r="R159" s="2" t="s">
        <v>872</v>
      </c>
    </row>
    <row r="160" customFormat="false" ht="15.75" hidden="false" customHeight="false" outlineLevel="0" collapsed="false">
      <c r="A160" s="1" t="s">
        <v>873</v>
      </c>
      <c r="B160" s="2" t="s">
        <v>19</v>
      </c>
      <c r="C160" s="3" t="s">
        <v>874</v>
      </c>
      <c r="D160" s="2" t="s">
        <v>875</v>
      </c>
      <c r="E160" s="4" t="n">
        <v>43906.6778356482</v>
      </c>
      <c r="F160" s="2"/>
      <c r="G160" s="2"/>
      <c r="H160" s="2"/>
      <c r="I160" s="2"/>
      <c r="J160" s="2" t="s">
        <v>24</v>
      </c>
      <c r="K160" s="2"/>
      <c r="L160" s="2" t="s">
        <v>26</v>
      </c>
      <c r="M160" s="5" t="s">
        <v>27</v>
      </c>
      <c r="N160" s="2" t="n">
        <v>13</v>
      </c>
      <c r="O160" s="2" t="n">
        <v>41</v>
      </c>
      <c r="P160" s="2"/>
      <c r="Q160" s="5" t="s">
        <v>876</v>
      </c>
      <c r="R160" s="2" t="s">
        <v>877</v>
      </c>
    </row>
    <row r="161" customFormat="false" ht="15.75" hidden="false" customHeight="false" outlineLevel="0" collapsed="false">
      <c r="A161" s="1" t="s">
        <v>878</v>
      </c>
      <c r="B161" s="2" t="s">
        <v>19</v>
      </c>
      <c r="C161" s="3" t="s">
        <v>879</v>
      </c>
      <c r="D161" s="2" t="s">
        <v>880</v>
      </c>
      <c r="E161" s="4" t="n">
        <v>43906.6748032407</v>
      </c>
      <c r="F161" s="2"/>
      <c r="G161" s="2"/>
      <c r="H161" s="2"/>
      <c r="I161" s="2"/>
      <c r="J161" s="2" t="s">
        <v>24</v>
      </c>
      <c r="K161" s="2"/>
      <c r="L161" s="2" t="s">
        <v>26</v>
      </c>
      <c r="M161" s="5" t="s">
        <v>27</v>
      </c>
      <c r="N161" s="2" t="n">
        <v>13</v>
      </c>
      <c r="O161" s="2" t="n">
        <v>41</v>
      </c>
      <c r="P161" s="2"/>
      <c r="Q161" s="5" t="s">
        <v>881</v>
      </c>
      <c r="R161" s="2" t="s">
        <v>852</v>
      </c>
    </row>
    <row r="162" customFormat="false" ht="15.75" hidden="false" customHeight="false" outlineLevel="0" collapsed="false">
      <c r="A162" s="1" t="s">
        <v>882</v>
      </c>
      <c r="B162" s="2" t="s">
        <v>19</v>
      </c>
      <c r="C162" s="3" t="s">
        <v>883</v>
      </c>
      <c r="D162" s="2" t="s">
        <v>884</v>
      </c>
      <c r="E162" s="4" t="n">
        <v>43906.6708564815</v>
      </c>
      <c r="F162" s="2"/>
      <c r="G162" s="2"/>
      <c r="H162" s="2"/>
      <c r="I162" s="2"/>
      <c r="J162" s="2" t="s">
        <v>24</v>
      </c>
      <c r="K162" s="2"/>
      <c r="L162" s="2" t="s">
        <v>26</v>
      </c>
      <c r="M162" s="5" t="s">
        <v>27</v>
      </c>
      <c r="N162" s="2" t="n">
        <v>13</v>
      </c>
      <c r="O162" s="2" t="n">
        <v>41</v>
      </c>
      <c r="P162" s="2"/>
      <c r="Q162" s="5" t="s">
        <v>885</v>
      </c>
      <c r="R162" s="2" t="s">
        <v>877</v>
      </c>
    </row>
    <row r="163" customFormat="false" ht="15.75" hidden="false" customHeight="false" outlineLevel="0" collapsed="false">
      <c r="A163" s="1" t="s">
        <v>886</v>
      </c>
      <c r="B163" s="2" t="s">
        <v>19</v>
      </c>
      <c r="C163" s="3" t="s">
        <v>887</v>
      </c>
      <c r="D163" s="2" t="s">
        <v>888</v>
      </c>
      <c r="E163" s="4" t="n">
        <v>43906.6704976852</v>
      </c>
      <c r="F163" s="2"/>
      <c r="G163" s="2"/>
      <c r="H163" s="2"/>
      <c r="I163" s="2"/>
      <c r="J163" s="2" t="s">
        <v>24</v>
      </c>
      <c r="K163" s="2"/>
      <c r="L163" s="2" t="s">
        <v>26</v>
      </c>
      <c r="M163" s="5" t="s">
        <v>27</v>
      </c>
      <c r="N163" s="2" t="n">
        <v>13</v>
      </c>
      <c r="O163" s="2" t="n">
        <v>41</v>
      </c>
      <c r="P163" s="2"/>
      <c r="Q163" s="5" t="s">
        <v>889</v>
      </c>
      <c r="R163" s="2" t="s">
        <v>877</v>
      </c>
    </row>
    <row r="164" customFormat="false" ht="15.75" hidden="false" customHeight="false" outlineLevel="0" collapsed="false">
      <c r="A164" s="1" t="s">
        <v>890</v>
      </c>
      <c r="B164" s="2" t="s">
        <v>19</v>
      </c>
      <c r="C164" s="3" t="s">
        <v>891</v>
      </c>
      <c r="D164" s="2" t="s">
        <v>892</v>
      </c>
      <c r="E164" s="4" t="n">
        <v>43906.6696990741</v>
      </c>
      <c r="F164" s="2"/>
      <c r="G164" s="2"/>
      <c r="H164" s="2"/>
      <c r="I164" s="2"/>
      <c r="J164" s="2" t="s">
        <v>24</v>
      </c>
      <c r="K164" s="2"/>
      <c r="L164" s="2" t="s">
        <v>26</v>
      </c>
      <c r="M164" s="5" t="s">
        <v>27</v>
      </c>
      <c r="N164" s="2" t="n">
        <v>13</v>
      </c>
      <c r="O164" s="2" t="n">
        <v>41</v>
      </c>
      <c r="P164" s="2"/>
      <c r="Q164" s="5" t="s">
        <v>893</v>
      </c>
      <c r="R164" s="2" t="s">
        <v>894</v>
      </c>
    </row>
    <row r="165" customFormat="false" ht="15.75" hidden="false" customHeight="false" outlineLevel="0" collapsed="false">
      <c r="A165" s="1" t="s">
        <v>895</v>
      </c>
      <c r="B165" s="2" t="s">
        <v>19</v>
      </c>
      <c r="C165" s="3" t="s">
        <v>896</v>
      </c>
      <c r="D165" s="2" t="s">
        <v>897</v>
      </c>
      <c r="E165" s="4" t="n">
        <v>43906.6694791667</v>
      </c>
      <c r="F165" s="2"/>
      <c r="G165" s="2"/>
      <c r="H165" s="2"/>
      <c r="I165" s="2"/>
      <c r="J165" s="2" t="s">
        <v>24</v>
      </c>
      <c r="K165" s="2"/>
      <c r="L165" s="2" t="s">
        <v>26</v>
      </c>
      <c r="M165" s="5" t="s">
        <v>27</v>
      </c>
      <c r="N165" s="2" t="n">
        <v>13</v>
      </c>
      <c r="O165" s="2" t="n">
        <v>41</v>
      </c>
      <c r="P165" s="2"/>
      <c r="Q165" s="5" t="s">
        <v>898</v>
      </c>
      <c r="R165" s="2" t="s">
        <v>899</v>
      </c>
    </row>
    <row r="166" customFormat="false" ht="15.75" hidden="false" customHeight="false" outlineLevel="0" collapsed="false">
      <c r="A166" s="1" t="s">
        <v>900</v>
      </c>
      <c r="B166" s="2" t="s">
        <v>19</v>
      </c>
      <c r="C166" s="3" t="s">
        <v>901</v>
      </c>
      <c r="D166" s="2" t="s">
        <v>902</v>
      </c>
      <c r="E166" s="4" t="n">
        <v>43906.6675925926</v>
      </c>
      <c r="F166" s="2"/>
      <c r="G166" s="2"/>
      <c r="H166" s="2" t="s">
        <v>254</v>
      </c>
      <c r="I166" s="2" t="s">
        <v>255</v>
      </c>
      <c r="J166" s="2" t="s">
        <v>24</v>
      </c>
      <c r="K166" s="2" t="s">
        <v>903</v>
      </c>
      <c r="L166" s="2" t="s">
        <v>26</v>
      </c>
      <c r="M166" s="5" t="s">
        <v>27</v>
      </c>
      <c r="N166" s="2" t="n">
        <v>13</v>
      </c>
      <c r="O166" s="2" t="n">
        <v>41</v>
      </c>
      <c r="P166" s="2"/>
      <c r="Q166" s="5" t="s">
        <v>904</v>
      </c>
      <c r="R166" s="2" t="s">
        <v>258</v>
      </c>
    </row>
    <row r="167" customFormat="false" ht="15.75" hidden="false" customHeight="false" outlineLevel="0" collapsed="false">
      <c r="A167" s="1" t="s">
        <v>905</v>
      </c>
      <c r="B167" s="2" t="s">
        <v>19</v>
      </c>
      <c r="C167" s="3" t="s">
        <v>906</v>
      </c>
      <c r="D167" s="2" t="s">
        <v>907</v>
      </c>
      <c r="E167" s="4" t="n">
        <v>43906.6592476852</v>
      </c>
      <c r="F167" s="2"/>
      <c r="G167" s="2"/>
      <c r="H167" s="2"/>
      <c r="I167" s="2"/>
      <c r="J167" s="2" t="s">
        <v>24</v>
      </c>
      <c r="K167" s="2"/>
      <c r="L167" s="2" t="s">
        <v>26</v>
      </c>
      <c r="M167" s="5" t="s">
        <v>27</v>
      </c>
      <c r="N167" s="2" t="n">
        <v>13</v>
      </c>
      <c r="O167" s="2" t="n">
        <v>41</v>
      </c>
      <c r="P167" s="2"/>
      <c r="Q167" s="5" t="s">
        <v>908</v>
      </c>
      <c r="R167" s="2" t="s">
        <v>105</v>
      </c>
    </row>
    <row r="168" customFormat="false" ht="15.75" hidden="false" customHeight="false" outlineLevel="0" collapsed="false">
      <c r="A168" s="1" t="s">
        <v>909</v>
      </c>
      <c r="B168" s="2" t="s">
        <v>19</v>
      </c>
      <c r="C168" s="3" t="s">
        <v>910</v>
      </c>
      <c r="D168" s="2" t="s">
        <v>911</v>
      </c>
      <c r="E168" s="4" t="n">
        <v>43906.6580555556</v>
      </c>
      <c r="F168" s="2"/>
      <c r="G168" s="2"/>
      <c r="H168" s="2"/>
      <c r="I168" s="2"/>
      <c r="J168" s="2" t="s">
        <v>24</v>
      </c>
      <c r="K168" s="2"/>
      <c r="L168" s="2" t="s">
        <v>26</v>
      </c>
      <c r="M168" s="5" t="s">
        <v>27</v>
      </c>
      <c r="N168" s="2" t="n">
        <v>13</v>
      </c>
      <c r="O168" s="2" t="n">
        <v>41</v>
      </c>
      <c r="P168" s="2"/>
      <c r="Q168" s="5" t="s">
        <v>912</v>
      </c>
      <c r="R168" s="2" t="s">
        <v>913</v>
      </c>
    </row>
    <row r="169" customFormat="false" ht="15.75" hidden="false" customHeight="false" outlineLevel="0" collapsed="false">
      <c r="A169" s="1" t="s">
        <v>914</v>
      </c>
      <c r="B169" s="2" t="s">
        <v>19</v>
      </c>
      <c r="C169" s="3" t="s">
        <v>915</v>
      </c>
      <c r="D169" s="2" t="s">
        <v>916</v>
      </c>
      <c r="E169" s="4" t="n">
        <v>43906.6565277778</v>
      </c>
      <c r="F169" s="2"/>
      <c r="G169" s="2"/>
      <c r="H169" s="2" t="s">
        <v>917</v>
      </c>
      <c r="I169" s="2" t="s">
        <v>918</v>
      </c>
      <c r="J169" s="2" t="s">
        <v>24</v>
      </c>
      <c r="K169" s="2" t="s">
        <v>919</v>
      </c>
      <c r="L169" s="2" t="s">
        <v>26</v>
      </c>
      <c r="M169" s="5" t="s">
        <v>27</v>
      </c>
      <c r="N169" s="2" t="n">
        <v>13</v>
      </c>
      <c r="O169" s="2" t="n">
        <v>41</v>
      </c>
      <c r="P169" s="2"/>
      <c r="Q169" s="5" t="s">
        <v>920</v>
      </c>
      <c r="R169" s="2" t="s">
        <v>921</v>
      </c>
    </row>
    <row r="170" customFormat="false" ht="15.75" hidden="false" customHeight="false" outlineLevel="0" collapsed="false">
      <c r="A170" s="1" t="s">
        <v>922</v>
      </c>
      <c r="B170" s="2" t="s">
        <v>19</v>
      </c>
      <c r="C170" s="3" t="s">
        <v>923</v>
      </c>
      <c r="D170" s="2" t="s">
        <v>924</v>
      </c>
      <c r="E170" s="4" t="n">
        <v>43906.6556481482</v>
      </c>
      <c r="F170" s="2"/>
      <c r="G170" s="2"/>
      <c r="H170" s="2" t="s">
        <v>917</v>
      </c>
      <c r="I170" s="2" t="s">
        <v>918</v>
      </c>
      <c r="J170" s="2" t="s">
        <v>24</v>
      </c>
      <c r="K170" s="2" t="s">
        <v>919</v>
      </c>
      <c r="L170" s="2" t="s">
        <v>26</v>
      </c>
      <c r="M170" s="5" t="s">
        <v>27</v>
      </c>
      <c r="N170" s="2" t="n">
        <v>13</v>
      </c>
      <c r="O170" s="2" t="n">
        <v>41</v>
      </c>
      <c r="P170" s="2"/>
      <c r="Q170" s="5" t="s">
        <v>925</v>
      </c>
      <c r="R170" s="2" t="s">
        <v>926</v>
      </c>
    </row>
    <row r="171" customFormat="false" ht="15.75" hidden="false" customHeight="false" outlineLevel="0" collapsed="false">
      <c r="A171" s="1" t="s">
        <v>927</v>
      </c>
      <c r="B171" s="2" t="s">
        <v>19</v>
      </c>
      <c r="C171" s="3" t="s">
        <v>928</v>
      </c>
      <c r="D171" s="2" t="s">
        <v>929</v>
      </c>
      <c r="E171" s="4" t="n">
        <v>43906.6543981482</v>
      </c>
      <c r="F171" s="2"/>
      <c r="G171" s="2"/>
      <c r="H171" s="2" t="s">
        <v>917</v>
      </c>
      <c r="I171" s="2" t="s">
        <v>918</v>
      </c>
      <c r="J171" s="2" t="s">
        <v>24</v>
      </c>
      <c r="K171" s="2" t="s">
        <v>919</v>
      </c>
      <c r="L171" s="2" t="s">
        <v>26</v>
      </c>
      <c r="M171" s="5" t="s">
        <v>27</v>
      </c>
      <c r="N171" s="2" t="n">
        <v>13</v>
      </c>
      <c r="O171" s="2" t="n">
        <v>41</v>
      </c>
      <c r="P171" s="2"/>
      <c r="Q171" s="5" t="s">
        <v>930</v>
      </c>
      <c r="R171" s="2" t="s">
        <v>931</v>
      </c>
    </row>
    <row r="172" customFormat="false" ht="15.75" hidden="false" customHeight="false" outlineLevel="0" collapsed="false">
      <c r="A172" s="1" t="s">
        <v>932</v>
      </c>
      <c r="B172" s="2" t="s">
        <v>19</v>
      </c>
      <c r="C172" s="3" t="s">
        <v>933</v>
      </c>
      <c r="D172" s="2" t="s">
        <v>934</v>
      </c>
      <c r="E172" s="4" t="n">
        <v>43906.6242013889</v>
      </c>
      <c r="F172" s="2"/>
      <c r="G172" s="2"/>
      <c r="H172" s="2"/>
      <c r="I172" s="2"/>
      <c r="J172" s="2" t="s">
        <v>24</v>
      </c>
      <c r="K172" s="2"/>
      <c r="L172" s="2" t="s">
        <v>26</v>
      </c>
      <c r="M172" s="5" t="s">
        <v>27</v>
      </c>
      <c r="N172" s="2" t="n">
        <v>13</v>
      </c>
      <c r="O172" s="2" t="n">
        <v>41</v>
      </c>
      <c r="P172" s="2"/>
      <c r="Q172" s="5" t="s">
        <v>935</v>
      </c>
      <c r="R172" s="2" t="s">
        <v>936</v>
      </c>
    </row>
    <row r="173" customFormat="false" ht="15.75" hidden="false" customHeight="false" outlineLevel="0" collapsed="false">
      <c r="A173" s="1" t="s">
        <v>937</v>
      </c>
      <c r="B173" s="2" t="s">
        <v>19</v>
      </c>
      <c r="C173" s="3" t="s">
        <v>938</v>
      </c>
      <c r="D173" s="2" t="s">
        <v>939</v>
      </c>
      <c r="E173" s="4" t="n">
        <v>43906.6109837963</v>
      </c>
      <c r="F173" s="2"/>
      <c r="G173" s="2"/>
      <c r="H173" s="2"/>
      <c r="I173" s="2"/>
      <c r="J173" s="2" t="s">
        <v>24</v>
      </c>
      <c r="K173" s="2"/>
      <c r="L173" s="2" t="s">
        <v>26</v>
      </c>
      <c r="M173" s="5" t="s">
        <v>27</v>
      </c>
      <c r="N173" s="2" t="n">
        <v>13</v>
      </c>
      <c r="O173" s="2" t="n">
        <v>41</v>
      </c>
      <c r="P173" s="2"/>
      <c r="Q173" s="5" t="s">
        <v>940</v>
      </c>
      <c r="R173" s="2" t="s">
        <v>941</v>
      </c>
    </row>
    <row r="174" customFormat="false" ht="15.75" hidden="false" customHeight="false" outlineLevel="0" collapsed="false">
      <c r="A174" s="1" t="s">
        <v>942</v>
      </c>
      <c r="B174" s="2" t="s">
        <v>19</v>
      </c>
      <c r="C174" s="3" t="s">
        <v>943</v>
      </c>
      <c r="D174" s="2" t="s">
        <v>944</v>
      </c>
      <c r="E174" s="4" t="n">
        <v>43906.5891898148</v>
      </c>
      <c r="F174" s="2"/>
      <c r="G174" s="2"/>
      <c r="H174" s="2"/>
      <c r="I174" s="2"/>
      <c r="J174" s="2" t="s">
        <v>24</v>
      </c>
      <c r="K174" s="2"/>
      <c r="L174" s="2" t="s">
        <v>26</v>
      </c>
      <c r="M174" s="5" t="s">
        <v>27</v>
      </c>
      <c r="N174" s="2" t="n">
        <v>13</v>
      </c>
      <c r="O174" s="2" t="n">
        <v>41</v>
      </c>
      <c r="P174" s="2"/>
      <c r="Q174" s="5" t="s">
        <v>945</v>
      </c>
      <c r="R174" s="2" t="s">
        <v>946</v>
      </c>
    </row>
    <row r="175" customFormat="false" ht="15.75" hidden="false" customHeight="false" outlineLevel="0" collapsed="false">
      <c r="A175" s="1" t="s">
        <v>947</v>
      </c>
      <c r="B175" s="2" t="s">
        <v>19</v>
      </c>
      <c r="C175" s="3" t="s">
        <v>948</v>
      </c>
      <c r="D175" s="2" t="s">
        <v>949</v>
      </c>
      <c r="E175" s="4" t="n">
        <v>43906.5809143519</v>
      </c>
      <c r="F175" s="2"/>
      <c r="G175" s="2"/>
      <c r="H175" s="2" t="s">
        <v>254</v>
      </c>
      <c r="I175" s="2" t="s">
        <v>255</v>
      </c>
      <c r="J175" s="2" t="s">
        <v>24</v>
      </c>
      <c r="K175" s="2" t="s">
        <v>950</v>
      </c>
      <c r="L175" s="2" t="s">
        <v>26</v>
      </c>
      <c r="M175" s="5" t="s">
        <v>27</v>
      </c>
      <c r="N175" s="2" t="n">
        <v>13</v>
      </c>
      <c r="O175" s="2" t="n">
        <v>41</v>
      </c>
      <c r="P175" s="2"/>
      <c r="Q175" s="5" t="s">
        <v>951</v>
      </c>
      <c r="R175" s="2" t="s">
        <v>258</v>
      </c>
    </row>
    <row r="176" customFormat="false" ht="15.75" hidden="false" customHeight="false" outlineLevel="0" collapsed="false">
      <c r="A176" s="1" t="s">
        <v>952</v>
      </c>
      <c r="B176" s="2" t="s">
        <v>19</v>
      </c>
      <c r="C176" s="3" t="s">
        <v>953</v>
      </c>
      <c r="D176" s="2" t="s">
        <v>954</v>
      </c>
      <c r="E176" s="4" t="n">
        <v>43906.5647337963</v>
      </c>
      <c r="F176" s="2"/>
      <c r="G176" s="2"/>
      <c r="H176" s="2"/>
      <c r="I176" s="2"/>
      <c r="J176" s="2" t="s">
        <v>24</v>
      </c>
      <c r="K176" s="2"/>
      <c r="L176" s="2" t="s">
        <v>26</v>
      </c>
      <c r="M176" s="5" t="s">
        <v>27</v>
      </c>
      <c r="N176" s="2" t="n">
        <v>13</v>
      </c>
      <c r="O176" s="2" t="n">
        <v>41</v>
      </c>
      <c r="P176" s="2"/>
      <c r="Q176" s="5" t="s">
        <v>955</v>
      </c>
      <c r="R176" s="2" t="s">
        <v>956</v>
      </c>
    </row>
    <row r="177" customFormat="false" ht="15.75" hidden="false" customHeight="false" outlineLevel="0" collapsed="false">
      <c r="A177" s="1" t="s">
        <v>957</v>
      </c>
      <c r="B177" s="2" t="s">
        <v>19</v>
      </c>
      <c r="C177" s="3" t="s">
        <v>958</v>
      </c>
      <c r="D177" s="2" t="s">
        <v>959</v>
      </c>
      <c r="E177" s="4" t="n">
        <v>43906.5641550926</v>
      </c>
      <c r="F177" s="2"/>
      <c r="G177" s="2"/>
      <c r="H177" s="2"/>
      <c r="I177" s="2"/>
      <c r="J177" s="2" t="s">
        <v>24</v>
      </c>
      <c r="K177" s="2"/>
      <c r="L177" s="2" t="s">
        <v>26</v>
      </c>
      <c r="M177" s="5" t="s">
        <v>27</v>
      </c>
      <c r="N177" s="2" t="n">
        <v>13</v>
      </c>
      <c r="O177" s="2" t="n">
        <v>41</v>
      </c>
      <c r="P177" s="2"/>
      <c r="Q177" s="5" t="s">
        <v>960</v>
      </c>
      <c r="R177" s="2" t="s">
        <v>961</v>
      </c>
    </row>
    <row r="178" customFormat="false" ht="15.75" hidden="false" customHeight="false" outlineLevel="0" collapsed="false">
      <c r="A178" s="1" t="s">
        <v>962</v>
      </c>
      <c r="B178" s="2" t="s">
        <v>19</v>
      </c>
      <c r="C178" s="3" t="s">
        <v>963</v>
      </c>
      <c r="D178" s="2" t="s">
        <v>964</v>
      </c>
      <c r="E178" s="4" t="n">
        <v>43906.5619328704</v>
      </c>
      <c r="F178" s="2"/>
      <c r="G178" s="2"/>
      <c r="H178" s="2" t="s">
        <v>254</v>
      </c>
      <c r="I178" s="2" t="s">
        <v>255</v>
      </c>
      <c r="J178" s="2" t="s">
        <v>24</v>
      </c>
      <c r="K178" s="2" t="s">
        <v>965</v>
      </c>
      <c r="L178" s="2" t="s">
        <v>26</v>
      </c>
      <c r="M178" s="5" t="s">
        <v>27</v>
      </c>
      <c r="N178" s="2" t="n">
        <v>13</v>
      </c>
      <c r="O178" s="2" t="n">
        <v>41</v>
      </c>
      <c r="P178" s="2"/>
      <c r="Q178" s="5" t="s">
        <v>966</v>
      </c>
      <c r="R178" s="2" t="s">
        <v>258</v>
      </c>
    </row>
    <row r="179" customFormat="false" ht="15.75" hidden="false" customHeight="false" outlineLevel="0" collapsed="false">
      <c r="A179" s="1" t="s">
        <v>967</v>
      </c>
      <c r="B179" s="2" t="s">
        <v>19</v>
      </c>
      <c r="C179" s="3" t="s">
        <v>968</v>
      </c>
      <c r="D179" s="2" t="s">
        <v>969</v>
      </c>
      <c r="E179" s="4" t="n">
        <v>43906.5599189815</v>
      </c>
      <c r="F179" s="2"/>
      <c r="G179" s="2"/>
      <c r="H179" s="2" t="s">
        <v>24</v>
      </c>
      <c r="I179" s="2" t="s">
        <v>19</v>
      </c>
      <c r="J179" s="2" t="s">
        <v>24</v>
      </c>
      <c r="K179" s="2" t="s">
        <v>970</v>
      </c>
      <c r="L179" s="2" t="s">
        <v>26</v>
      </c>
      <c r="M179" s="5" t="s">
        <v>27</v>
      </c>
      <c r="N179" s="2" t="n">
        <v>13</v>
      </c>
      <c r="O179" s="2" t="n">
        <v>41</v>
      </c>
      <c r="P179" s="2"/>
      <c r="Q179" s="5" t="s">
        <v>971</v>
      </c>
      <c r="R179" s="2" t="s">
        <v>972</v>
      </c>
    </row>
    <row r="180" customFormat="false" ht="15.75" hidden="false" customHeight="false" outlineLevel="0" collapsed="false">
      <c r="A180" s="1" t="s">
        <v>970</v>
      </c>
      <c r="B180" s="2" t="s">
        <v>19</v>
      </c>
      <c r="C180" s="3" t="s">
        <v>973</v>
      </c>
      <c r="D180" s="2" t="s">
        <v>974</v>
      </c>
      <c r="E180" s="4" t="n">
        <v>43906.5592013889</v>
      </c>
      <c r="F180" s="2"/>
      <c r="G180" s="2"/>
      <c r="H180" s="2" t="s">
        <v>975</v>
      </c>
      <c r="I180" s="2" t="s">
        <v>976</v>
      </c>
      <c r="J180" s="2" t="s">
        <v>24</v>
      </c>
      <c r="K180" s="2" t="s">
        <v>977</v>
      </c>
      <c r="L180" s="2" t="s">
        <v>26</v>
      </c>
      <c r="M180" s="5" t="s">
        <v>27</v>
      </c>
      <c r="N180" s="2" t="n">
        <v>13</v>
      </c>
      <c r="O180" s="2" t="n">
        <v>41</v>
      </c>
      <c r="P180" s="2"/>
      <c r="Q180" s="5" t="s">
        <v>978</v>
      </c>
      <c r="R180" s="2" t="s">
        <v>979</v>
      </c>
    </row>
    <row r="181" customFormat="false" ht="15.75" hidden="false" customHeight="false" outlineLevel="0" collapsed="false">
      <c r="A181" s="1" t="s">
        <v>980</v>
      </c>
      <c r="B181" s="2" t="s">
        <v>19</v>
      </c>
      <c r="C181" s="3" t="s">
        <v>981</v>
      </c>
      <c r="D181" s="2" t="s">
        <v>982</v>
      </c>
      <c r="E181" s="4" t="n">
        <v>43906.5575578704</v>
      </c>
      <c r="F181" s="2"/>
      <c r="G181" s="2"/>
      <c r="H181" s="2"/>
      <c r="I181" s="2"/>
      <c r="J181" s="2" t="s">
        <v>24</v>
      </c>
      <c r="K181" s="2"/>
      <c r="L181" s="2" t="s">
        <v>26</v>
      </c>
      <c r="M181" s="5" t="s">
        <v>27</v>
      </c>
      <c r="N181" s="2" t="n">
        <v>13</v>
      </c>
      <c r="O181" s="2" t="n">
        <v>41</v>
      </c>
      <c r="P181" s="2"/>
      <c r="Q181" s="5" t="s">
        <v>983</v>
      </c>
      <c r="R181" s="2" t="s">
        <v>984</v>
      </c>
    </row>
    <row r="182" customFormat="false" ht="15.75" hidden="false" customHeight="false" outlineLevel="0" collapsed="false">
      <c r="A182" s="1" t="s">
        <v>985</v>
      </c>
      <c r="B182" s="2" t="s">
        <v>19</v>
      </c>
      <c r="C182" s="3" t="s">
        <v>986</v>
      </c>
      <c r="D182" s="2" t="s">
        <v>987</v>
      </c>
      <c r="E182" s="4" t="n">
        <v>43906.5570486111</v>
      </c>
      <c r="F182" s="2"/>
      <c r="G182" s="2"/>
      <c r="H182" s="2" t="s">
        <v>24</v>
      </c>
      <c r="I182" s="2" t="s">
        <v>19</v>
      </c>
      <c r="J182" s="2" t="s">
        <v>24</v>
      </c>
      <c r="K182" s="2" t="s">
        <v>988</v>
      </c>
      <c r="L182" s="2" t="s">
        <v>26</v>
      </c>
      <c r="M182" s="5" t="s">
        <v>27</v>
      </c>
      <c r="N182" s="2" t="n">
        <v>13</v>
      </c>
      <c r="O182" s="2" t="n">
        <v>41</v>
      </c>
      <c r="P182" s="2"/>
      <c r="Q182" s="5" t="s">
        <v>989</v>
      </c>
      <c r="R182" s="2" t="s">
        <v>990</v>
      </c>
    </row>
    <row r="183" customFormat="false" ht="15.75" hidden="false" customHeight="false" outlineLevel="0" collapsed="false">
      <c r="A183" s="1" t="s">
        <v>988</v>
      </c>
      <c r="B183" s="2" t="s">
        <v>19</v>
      </c>
      <c r="C183" s="3" t="s">
        <v>991</v>
      </c>
      <c r="D183" s="2" t="s">
        <v>992</v>
      </c>
      <c r="E183" s="4" t="n">
        <v>43906.5521875</v>
      </c>
      <c r="F183" s="2"/>
      <c r="G183" s="2"/>
      <c r="H183" s="2"/>
      <c r="I183" s="2"/>
      <c r="J183" s="2" t="s">
        <v>24</v>
      </c>
      <c r="K183" s="2"/>
      <c r="L183" s="2" t="s">
        <v>26</v>
      </c>
      <c r="M183" s="5" t="s">
        <v>27</v>
      </c>
      <c r="N183" s="2" t="n">
        <v>13</v>
      </c>
      <c r="O183" s="2" t="n">
        <v>41</v>
      </c>
      <c r="P183" s="2"/>
      <c r="Q183" s="5" t="s">
        <v>993</v>
      </c>
      <c r="R183" s="2" t="s">
        <v>994</v>
      </c>
    </row>
    <row r="184" customFormat="false" ht="15.75" hidden="false" customHeight="false" outlineLevel="0" collapsed="false">
      <c r="A184" s="1" t="s">
        <v>995</v>
      </c>
      <c r="B184" s="2" t="s">
        <v>19</v>
      </c>
      <c r="C184" s="3" t="s">
        <v>996</v>
      </c>
      <c r="D184" s="2" t="s">
        <v>997</v>
      </c>
      <c r="E184" s="4" t="n">
        <v>43906.5495717593</v>
      </c>
      <c r="F184" s="2"/>
      <c r="G184" s="2"/>
      <c r="H184" s="2" t="s">
        <v>290</v>
      </c>
      <c r="I184" s="2" t="s">
        <v>291</v>
      </c>
      <c r="J184" s="2" t="s">
        <v>24</v>
      </c>
      <c r="K184" s="2" t="s">
        <v>998</v>
      </c>
      <c r="L184" s="2" t="s">
        <v>26</v>
      </c>
      <c r="M184" s="5" t="s">
        <v>27</v>
      </c>
      <c r="N184" s="2" t="n">
        <v>13</v>
      </c>
      <c r="O184" s="2" t="n">
        <v>41</v>
      </c>
      <c r="P184" s="2"/>
      <c r="Q184" s="5" t="s">
        <v>999</v>
      </c>
      <c r="R184" s="2" t="s">
        <v>294</v>
      </c>
    </row>
    <row r="185" customFormat="false" ht="15.75" hidden="false" customHeight="false" outlineLevel="0" collapsed="false">
      <c r="A185" s="1" t="s">
        <v>1000</v>
      </c>
      <c r="B185" s="2" t="s">
        <v>19</v>
      </c>
      <c r="C185" s="3" t="s">
        <v>1001</v>
      </c>
      <c r="D185" s="2" t="s">
        <v>1002</v>
      </c>
      <c r="E185" s="4" t="n">
        <v>43906.5428125</v>
      </c>
      <c r="F185" s="2"/>
      <c r="G185" s="2"/>
      <c r="H185" s="2"/>
      <c r="I185" s="2"/>
      <c r="J185" s="2" t="s">
        <v>24</v>
      </c>
      <c r="K185" s="2"/>
      <c r="L185" s="2" t="s">
        <v>26</v>
      </c>
      <c r="M185" s="5" t="s">
        <v>27</v>
      </c>
      <c r="N185" s="2" t="n">
        <v>13</v>
      </c>
      <c r="O185" s="2" t="n">
        <v>41</v>
      </c>
      <c r="P185" s="2"/>
      <c r="Q185" s="5" t="s">
        <v>1003</v>
      </c>
      <c r="R185" s="2" t="s">
        <v>34</v>
      </c>
    </row>
    <row r="186" customFormat="false" ht="15.75" hidden="false" customHeight="false" outlineLevel="0" collapsed="false">
      <c r="A186" s="1" t="s">
        <v>1004</v>
      </c>
      <c r="B186" s="2" t="s">
        <v>19</v>
      </c>
      <c r="C186" s="3" t="s">
        <v>1005</v>
      </c>
      <c r="D186" s="2" t="s">
        <v>1006</v>
      </c>
      <c r="E186" s="4" t="n">
        <v>43906.5373148148</v>
      </c>
      <c r="F186" s="2"/>
      <c r="G186" s="2"/>
      <c r="H186" s="2"/>
      <c r="I186" s="2"/>
      <c r="J186" s="2" t="s">
        <v>24</v>
      </c>
      <c r="K186" s="2"/>
      <c r="L186" s="2" t="s">
        <v>26</v>
      </c>
      <c r="M186" s="5" t="s">
        <v>27</v>
      </c>
      <c r="N186" s="2" t="n">
        <v>13</v>
      </c>
      <c r="O186" s="2" t="n">
        <v>41</v>
      </c>
      <c r="P186" s="2"/>
      <c r="Q186" s="5" t="s">
        <v>1007</v>
      </c>
      <c r="R186" s="2" t="s">
        <v>34</v>
      </c>
    </row>
    <row r="187" customFormat="false" ht="15.75" hidden="false" customHeight="false" outlineLevel="0" collapsed="false">
      <c r="A187" s="1" t="s">
        <v>1008</v>
      </c>
      <c r="B187" s="2" t="s">
        <v>19</v>
      </c>
      <c r="C187" s="3" t="s">
        <v>1009</v>
      </c>
      <c r="D187" s="2" t="s">
        <v>1010</v>
      </c>
      <c r="E187" s="4" t="n">
        <v>43906.5365625</v>
      </c>
      <c r="F187" s="2"/>
      <c r="G187" s="2"/>
      <c r="H187" s="2"/>
      <c r="I187" s="2"/>
      <c r="J187" s="2" t="s">
        <v>24</v>
      </c>
      <c r="K187" s="2"/>
      <c r="L187" s="2" t="s">
        <v>26</v>
      </c>
      <c r="M187" s="5" t="s">
        <v>27</v>
      </c>
      <c r="N187" s="2" t="n">
        <v>13</v>
      </c>
      <c r="O187" s="2" t="n">
        <v>41</v>
      </c>
      <c r="P187" s="2"/>
      <c r="Q187" s="5" t="s">
        <v>1011</v>
      </c>
      <c r="R187" s="2" t="s">
        <v>105</v>
      </c>
    </row>
    <row r="188" customFormat="false" ht="15.75" hidden="false" customHeight="false" outlineLevel="0" collapsed="false">
      <c r="A188" s="1" t="s">
        <v>1012</v>
      </c>
      <c r="B188" s="2" t="s">
        <v>19</v>
      </c>
      <c r="C188" s="3" t="s">
        <v>1013</v>
      </c>
      <c r="D188" s="2" t="s">
        <v>1014</v>
      </c>
      <c r="E188" s="4" t="n">
        <v>43906.5347453704</v>
      </c>
      <c r="F188" s="2"/>
      <c r="G188" s="2"/>
      <c r="H188" s="2" t="s">
        <v>272</v>
      </c>
      <c r="I188" s="2" t="s">
        <v>273</v>
      </c>
      <c r="J188" s="2" t="s">
        <v>24</v>
      </c>
      <c r="K188" s="2" t="s">
        <v>1015</v>
      </c>
      <c r="L188" s="2" t="s">
        <v>26</v>
      </c>
      <c r="M188" s="5" t="s">
        <v>27</v>
      </c>
      <c r="N188" s="2" t="n">
        <v>13</v>
      </c>
      <c r="O188" s="2" t="n">
        <v>41</v>
      </c>
      <c r="P188" s="2"/>
      <c r="Q188" s="5" t="s">
        <v>1016</v>
      </c>
      <c r="R188" s="2" t="s">
        <v>1017</v>
      </c>
    </row>
    <row r="189" customFormat="false" ht="15.75" hidden="false" customHeight="false" outlineLevel="0" collapsed="false">
      <c r="A189" s="1" t="s">
        <v>1018</v>
      </c>
      <c r="B189" s="2" t="s">
        <v>19</v>
      </c>
      <c r="C189" s="3" t="s">
        <v>1019</v>
      </c>
      <c r="D189" s="2" t="s">
        <v>1020</v>
      </c>
      <c r="E189" s="4" t="n">
        <v>43906.5316666667</v>
      </c>
      <c r="F189" s="2"/>
      <c r="G189" s="2"/>
      <c r="H189" s="2"/>
      <c r="I189" s="2"/>
      <c r="J189" s="2" t="s">
        <v>24</v>
      </c>
      <c r="K189" s="2"/>
      <c r="L189" s="2" t="s">
        <v>26</v>
      </c>
      <c r="M189" s="5" t="s">
        <v>27</v>
      </c>
      <c r="N189" s="2" t="n">
        <v>13</v>
      </c>
      <c r="O189" s="2" t="n">
        <v>41</v>
      </c>
      <c r="P189" s="2"/>
      <c r="Q189" s="5" t="s">
        <v>1021</v>
      </c>
      <c r="R189" s="2" t="s">
        <v>188</v>
      </c>
    </row>
    <row r="190" customFormat="false" ht="15.75" hidden="false" customHeight="false" outlineLevel="0" collapsed="false">
      <c r="A190" s="1" t="s">
        <v>1022</v>
      </c>
      <c r="B190" s="2" t="s">
        <v>19</v>
      </c>
      <c r="C190" s="3" t="s">
        <v>1023</v>
      </c>
      <c r="D190" s="2" t="s">
        <v>1024</v>
      </c>
      <c r="E190" s="4" t="n">
        <v>43906.531087963</v>
      </c>
      <c r="F190" s="2"/>
      <c r="G190" s="2"/>
      <c r="H190" s="2"/>
      <c r="I190" s="2"/>
      <c r="J190" s="2" t="s">
        <v>24</v>
      </c>
      <c r="K190" s="2"/>
      <c r="L190" s="2" t="s">
        <v>26</v>
      </c>
      <c r="M190" s="5" t="s">
        <v>27</v>
      </c>
      <c r="N190" s="2" t="n">
        <v>13</v>
      </c>
      <c r="O190" s="2" t="n">
        <v>41</v>
      </c>
      <c r="P190" s="2"/>
      <c r="Q190" s="5" t="s">
        <v>1025</v>
      </c>
      <c r="R190" s="2" t="s">
        <v>1026</v>
      </c>
    </row>
    <row r="191" customFormat="false" ht="15.75" hidden="false" customHeight="false" outlineLevel="0" collapsed="false">
      <c r="A191" s="1" t="s">
        <v>1027</v>
      </c>
      <c r="B191" s="2" t="s">
        <v>19</v>
      </c>
      <c r="C191" s="3" t="s">
        <v>1028</v>
      </c>
      <c r="D191" s="2" t="s">
        <v>1029</v>
      </c>
      <c r="E191" s="4" t="n">
        <v>43906.5161458333</v>
      </c>
      <c r="F191" s="2"/>
      <c r="G191" s="2"/>
      <c r="H191" s="2" t="s">
        <v>1030</v>
      </c>
      <c r="I191" s="2" t="s">
        <v>1031</v>
      </c>
      <c r="J191" s="2" t="s">
        <v>24</v>
      </c>
      <c r="K191" s="2" t="s">
        <v>1032</v>
      </c>
      <c r="L191" s="2" t="s">
        <v>26</v>
      </c>
      <c r="M191" s="5" t="s">
        <v>27</v>
      </c>
      <c r="N191" s="2" t="n">
        <v>13</v>
      </c>
      <c r="O191" s="2" t="n">
        <v>41</v>
      </c>
      <c r="P191" s="2"/>
      <c r="Q191" s="5" t="s">
        <v>1033</v>
      </c>
      <c r="R191" s="2" t="s">
        <v>1034</v>
      </c>
    </row>
    <row r="192" customFormat="false" ht="15.75" hidden="false" customHeight="false" outlineLevel="0" collapsed="false">
      <c r="A192" s="1" t="s">
        <v>1035</v>
      </c>
      <c r="B192" s="2" t="s">
        <v>19</v>
      </c>
      <c r="C192" s="3" t="s">
        <v>1036</v>
      </c>
      <c r="D192" s="2" t="s">
        <v>1037</v>
      </c>
      <c r="E192" s="4" t="n">
        <v>43906.5124768519</v>
      </c>
      <c r="F192" s="2"/>
      <c r="G192" s="2"/>
      <c r="H192" s="2"/>
      <c r="I192" s="2"/>
      <c r="J192" s="2" t="s">
        <v>24</v>
      </c>
      <c r="K192" s="2"/>
      <c r="L192" s="2" t="s">
        <v>26</v>
      </c>
      <c r="M192" s="5" t="s">
        <v>27</v>
      </c>
      <c r="N192" s="2" t="n">
        <v>13</v>
      </c>
      <c r="O192" s="2" t="n">
        <v>41</v>
      </c>
      <c r="P192" s="2"/>
      <c r="Q192" s="5" t="s">
        <v>1038</v>
      </c>
      <c r="R192" s="2" t="s">
        <v>788</v>
      </c>
    </row>
    <row r="193" customFormat="false" ht="15.75" hidden="false" customHeight="false" outlineLevel="0" collapsed="false">
      <c r="A193" s="1" t="s">
        <v>1039</v>
      </c>
      <c r="B193" s="2" t="s">
        <v>19</v>
      </c>
      <c r="C193" s="3" t="s">
        <v>1040</v>
      </c>
      <c r="D193" s="2" t="s">
        <v>1041</v>
      </c>
      <c r="E193" s="4" t="n">
        <v>43906.5059722222</v>
      </c>
      <c r="F193" s="2"/>
      <c r="G193" s="2"/>
      <c r="H193" s="2"/>
      <c r="I193" s="2"/>
      <c r="J193" s="2" t="s">
        <v>24</v>
      </c>
      <c r="K193" s="2"/>
      <c r="L193" s="2" t="s">
        <v>26</v>
      </c>
      <c r="M193" s="5" t="s">
        <v>27</v>
      </c>
      <c r="N193" s="2" t="n">
        <v>13</v>
      </c>
      <c r="O193" s="2" t="n">
        <v>41</v>
      </c>
      <c r="P193" s="2"/>
      <c r="Q193" s="5" t="s">
        <v>1042</v>
      </c>
      <c r="R193" s="2" t="s">
        <v>162</v>
      </c>
    </row>
    <row r="194" customFormat="false" ht="15.75" hidden="false" customHeight="false" outlineLevel="0" collapsed="false">
      <c r="A194" s="1" t="s">
        <v>1043</v>
      </c>
      <c r="B194" s="2" t="s">
        <v>19</v>
      </c>
      <c r="C194" s="3" t="s">
        <v>1044</v>
      </c>
      <c r="D194" s="2" t="s">
        <v>1045</v>
      </c>
      <c r="E194" s="4" t="n">
        <v>43906.5004513889</v>
      </c>
      <c r="F194" s="2"/>
      <c r="G194" s="2"/>
      <c r="H194" s="2"/>
      <c r="I194" s="2"/>
      <c r="J194" s="2" t="s">
        <v>24</v>
      </c>
      <c r="K194" s="2"/>
      <c r="L194" s="2" t="s">
        <v>26</v>
      </c>
      <c r="M194" s="5" t="s">
        <v>27</v>
      </c>
      <c r="N194" s="2" t="n">
        <v>13</v>
      </c>
      <c r="O194" s="2" t="n">
        <v>41</v>
      </c>
      <c r="P194" s="2"/>
      <c r="Q194" s="5" t="s">
        <v>1046</v>
      </c>
      <c r="R194" s="2" t="s">
        <v>1047</v>
      </c>
    </row>
    <row r="195" customFormat="false" ht="15.75" hidden="false" customHeight="false" outlineLevel="0" collapsed="false">
      <c r="A195" s="1" t="s">
        <v>1048</v>
      </c>
      <c r="B195" s="2" t="s">
        <v>19</v>
      </c>
      <c r="C195" s="3" t="s">
        <v>1049</v>
      </c>
      <c r="D195" s="2" t="s">
        <v>1050</v>
      </c>
      <c r="E195" s="4" t="n">
        <v>43906.4961689815</v>
      </c>
      <c r="F195" s="2"/>
      <c r="G195" s="2"/>
      <c r="H195" s="2" t="s">
        <v>1051</v>
      </c>
      <c r="I195" s="2" t="s">
        <v>1052</v>
      </c>
      <c r="J195" s="2" t="s">
        <v>24</v>
      </c>
      <c r="K195" s="2" t="s">
        <v>1053</v>
      </c>
      <c r="L195" s="2" t="s">
        <v>26</v>
      </c>
      <c r="M195" s="5" t="s">
        <v>27</v>
      </c>
      <c r="N195" s="2" t="n">
        <v>13</v>
      </c>
      <c r="O195" s="2" t="n">
        <v>41</v>
      </c>
      <c r="P195" s="2"/>
      <c r="Q195" s="5" t="s">
        <v>1054</v>
      </c>
      <c r="R195" s="2" t="s">
        <v>1055</v>
      </c>
    </row>
    <row r="196" customFormat="false" ht="15.75" hidden="false" customHeight="false" outlineLevel="0" collapsed="false">
      <c r="A196" s="1" t="s">
        <v>1056</v>
      </c>
      <c r="B196" s="2" t="s">
        <v>19</v>
      </c>
      <c r="C196" s="3" t="s">
        <v>1057</v>
      </c>
      <c r="D196" s="2" t="s">
        <v>1058</v>
      </c>
      <c r="E196" s="4" t="n">
        <v>43906.4953356482</v>
      </c>
      <c r="F196" s="2"/>
      <c r="G196" s="2"/>
      <c r="H196" s="2" t="s">
        <v>1051</v>
      </c>
      <c r="I196" s="2" t="s">
        <v>1052</v>
      </c>
      <c r="J196" s="2" t="s">
        <v>24</v>
      </c>
      <c r="K196" s="2" t="s">
        <v>1053</v>
      </c>
      <c r="L196" s="2" t="s">
        <v>26</v>
      </c>
      <c r="M196" s="5" t="s">
        <v>27</v>
      </c>
      <c r="N196" s="2" t="n">
        <v>13</v>
      </c>
      <c r="O196" s="2" t="n">
        <v>41</v>
      </c>
      <c r="P196" s="2"/>
      <c r="Q196" s="5" t="s">
        <v>1059</v>
      </c>
      <c r="R196" s="2" t="s">
        <v>1060</v>
      </c>
    </row>
    <row r="197" customFormat="false" ht="15.75" hidden="false" customHeight="false" outlineLevel="0" collapsed="false">
      <c r="A197" s="1" t="s">
        <v>1061</v>
      </c>
      <c r="B197" s="2" t="s">
        <v>19</v>
      </c>
      <c r="C197" s="3" t="s">
        <v>1062</v>
      </c>
      <c r="D197" s="2" t="s">
        <v>1063</v>
      </c>
      <c r="E197" s="4" t="n">
        <v>43906.4928125</v>
      </c>
      <c r="F197" s="2"/>
      <c r="G197" s="2"/>
      <c r="H197" s="2" t="s">
        <v>1064</v>
      </c>
      <c r="I197" s="2" t="s">
        <v>1065</v>
      </c>
      <c r="J197" s="2" t="s">
        <v>24</v>
      </c>
      <c r="K197" s="2" t="s">
        <v>1066</v>
      </c>
      <c r="L197" s="2" t="s">
        <v>26</v>
      </c>
      <c r="M197" s="5" t="s">
        <v>27</v>
      </c>
      <c r="N197" s="2" t="n">
        <v>13</v>
      </c>
      <c r="O197" s="2" t="n">
        <v>41</v>
      </c>
      <c r="P197" s="2"/>
      <c r="Q197" s="5" t="s">
        <v>1067</v>
      </c>
      <c r="R197" s="2" t="s">
        <v>1068</v>
      </c>
    </row>
    <row r="198" customFormat="false" ht="15.75" hidden="false" customHeight="false" outlineLevel="0" collapsed="false">
      <c r="A198" s="1" t="s">
        <v>1069</v>
      </c>
      <c r="B198" s="2" t="s">
        <v>19</v>
      </c>
      <c r="C198" s="3" t="s">
        <v>1070</v>
      </c>
      <c r="D198" s="2" t="s">
        <v>1071</v>
      </c>
      <c r="E198" s="4" t="n">
        <v>43906.489837963</v>
      </c>
      <c r="F198" s="2"/>
      <c r="G198" s="2"/>
      <c r="H198" s="2" t="s">
        <v>1072</v>
      </c>
      <c r="I198" s="2" t="s">
        <v>1073</v>
      </c>
      <c r="J198" s="2" t="s">
        <v>24</v>
      </c>
      <c r="K198" s="2" t="s">
        <v>1074</v>
      </c>
      <c r="L198" s="2" t="s">
        <v>26</v>
      </c>
      <c r="M198" s="5" t="s">
        <v>27</v>
      </c>
      <c r="N198" s="2" t="n">
        <v>13</v>
      </c>
      <c r="O198" s="2" t="n">
        <v>41</v>
      </c>
      <c r="P198" s="2"/>
      <c r="Q198" s="5" t="s">
        <v>1075</v>
      </c>
      <c r="R198" s="2" t="s">
        <v>1076</v>
      </c>
    </row>
    <row r="199" customFormat="false" ht="15.75" hidden="false" customHeight="false" outlineLevel="0" collapsed="false">
      <c r="A199" s="1" t="s">
        <v>1077</v>
      </c>
      <c r="B199" s="2" t="s">
        <v>19</v>
      </c>
      <c r="C199" s="3" t="s">
        <v>1078</v>
      </c>
      <c r="D199" s="2" t="s">
        <v>1079</v>
      </c>
      <c r="E199" s="4" t="n">
        <v>43906.4864467593</v>
      </c>
      <c r="F199" s="2"/>
      <c r="G199" s="2"/>
      <c r="H199" s="2"/>
      <c r="I199" s="2"/>
      <c r="J199" s="2" t="s">
        <v>24</v>
      </c>
      <c r="K199" s="2"/>
      <c r="L199" s="2" t="s">
        <v>26</v>
      </c>
      <c r="M199" s="5" t="s">
        <v>27</v>
      </c>
      <c r="N199" s="2" t="n">
        <v>13</v>
      </c>
      <c r="O199" s="2" t="n">
        <v>41</v>
      </c>
      <c r="P199" s="2"/>
      <c r="Q199" s="5" t="s">
        <v>1080</v>
      </c>
      <c r="R199" s="2" t="s">
        <v>1081</v>
      </c>
    </row>
    <row r="200" customFormat="false" ht="15.75" hidden="false" customHeight="false" outlineLevel="0" collapsed="false">
      <c r="A200" s="1" t="s">
        <v>1082</v>
      </c>
      <c r="B200" s="2" t="s">
        <v>19</v>
      </c>
      <c r="C200" s="3" t="s">
        <v>1083</v>
      </c>
      <c r="D200" s="2" t="s">
        <v>1084</v>
      </c>
      <c r="E200" s="4" t="n">
        <v>43906.4861921296</v>
      </c>
      <c r="F200" s="2"/>
      <c r="G200" s="2"/>
      <c r="H200" s="2"/>
      <c r="I200" s="2"/>
      <c r="J200" s="2" t="s">
        <v>24</v>
      </c>
      <c r="K200" s="2"/>
      <c r="L200" s="2" t="s">
        <v>26</v>
      </c>
      <c r="M200" s="5" t="s">
        <v>27</v>
      </c>
      <c r="N200" s="2" t="n">
        <v>13</v>
      </c>
      <c r="O200" s="2" t="n">
        <v>41</v>
      </c>
      <c r="P200" s="2"/>
      <c r="Q200" s="5" t="s">
        <v>1085</v>
      </c>
      <c r="R200" s="2" t="s">
        <v>1086</v>
      </c>
    </row>
    <row r="201" customFormat="false" ht="15.75" hidden="false" customHeight="false" outlineLevel="0" collapsed="false">
      <c r="A201" s="1" t="s">
        <v>1087</v>
      </c>
      <c r="B201" s="2" t="s">
        <v>19</v>
      </c>
      <c r="C201" s="3" t="s">
        <v>1088</v>
      </c>
      <c r="D201" s="2" t="s">
        <v>1089</v>
      </c>
      <c r="E201" s="4" t="n">
        <v>43906.4860300926</v>
      </c>
      <c r="F201" s="2"/>
      <c r="G201" s="2"/>
      <c r="H201" s="2"/>
      <c r="I201" s="2"/>
      <c r="J201" s="2" t="s">
        <v>24</v>
      </c>
      <c r="K201" s="2"/>
      <c r="L201" s="2" t="s">
        <v>26</v>
      </c>
      <c r="M201" s="5" t="s">
        <v>27</v>
      </c>
      <c r="N201" s="2" t="n">
        <v>13</v>
      </c>
      <c r="O201" s="2" t="n">
        <v>41</v>
      </c>
      <c r="P201" s="2"/>
      <c r="Q201" s="5" t="s">
        <v>1090</v>
      </c>
      <c r="R201" s="2" t="s">
        <v>1091</v>
      </c>
    </row>
    <row r="202" customFormat="false" ht="15.75" hidden="false" customHeight="false" outlineLevel="0" collapsed="false">
      <c r="A202" s="1" t="s">
        <v>1092</v>
      </c>
      <c r="B202" s="2" t="s">
        <v>19</v>
      </c>
      <c r="C202" s="3" t="s">
        <v>1093</v>
      </c>
      <c r="D202" s="2" t="s">
        <v>1094</v>
      </c>
      <c r="E202" s="4" t="n">
        <v>43906.485462963</v>
      </c>
      <c r="F202" s="2"/>
      <c r="G202" s="2"/>
      <c r="H202" s="2" t="s">
        <v>1095</v>
      </c>
      <c r="I202" s="2" t="s">
        <v>1096</v>
      </c>
      <c r="J202" s="2" t="s">
        <v>24</v>
      </c>
      <c r="K202" s="2" t="s">
        <v>1097</v>
      </c>
      <c r="L202" s="2" t="s">
        <v>26</v>
      </c>
      <c r="M202" s="5" t="s">
        <v>27</v>
      </c>
      <c r="N202" s="2" t="n">
        <v>13</v>
      </c>
      <c r="O202" s="2" t="n">
        <v>41</v>
      </c>
      <c r="P202" s="2"/>
      <c r="Q202" s="5" t="s">
        <v>1098</v>
      </c>
      <c r="R202" s="2" t="s">
        <v>1099</v>
      </c>
    </row>
    <row r="203" customFormat="false" ht="15.75" hidden="false" customHeight="false" outlineLevel="0" collapsed="false">
      <c r="A203" s="1" t="s">
        <v>1100</v>
      </c>
      <c r="B203" s="2" t="s">
        <v>19</v>
      </c>
      <c r="C203" s="3" t="s">
        <v>1101</v>
      </c>
      <c r="D203" s="2" t="s">
        <v>1102</v>
      </c>
      <c r="E203" s="4" t="n">
        <v>43906.4806944444</v>
      </c>
      <c r="F203" s="2"/>
      <c r="G203" s="2"/>
      <c r="H203" s="2"/>
      <c r="I203" s="2"/>
      <c r="J203" s="2" t="s">
        <v>24</v>
      </c>
      <c r="K203" s="2"/>
      <c r="L203" s="2" t="s">
        <v>26</v>
      </c>
      <c r="M203" s="5" t="s">
        <v>27</v>
      </c>
      <c r="N203" s="2" t="n">
        <v>13</v>
      </c>
      <c r="O203" s="2" t="n">
        <v>41</v>
      </c>
      <c r="P203" s="2"/>
      <c r="Q203" s="5" t="s">
        <v>1103</v>
      </c>
      <c r="R203" s="2" t="s">
        <v>1104</v>
      </c>
    </row>
    <row r="204" customFormat="false" ht="15.75" hidden="false" customHeight="false" outlineLevel="0" collapsed="false">
      <c r="A204" s="1" t="s">
        <v>1105</v>
      </c>
      <c r="B204" s="2" t="s">
        <v>19</v>
      </c>
      <c r="C204" s="3" t="s">
        <v>1106</v>
      </c>
      <c r="D204" s="2" t="s">
        <v>1107</v>
      </c>
      <c r="E204" s="4" t="n">
        <v>43906.4801967593</v>
      </c>
      <c r="F204" s="2"/>
      <c r="G204" s="2"/>
      <c r="H204" s="2"/>
      <c r="I204" s="2"/>
      <c r="J204" s="2" t="s">
        <v>24</v>
      </c>
      <c r="K204" s="2"/>
      <c r="L204" s="2" t="s">
        <v>26</v>
      </c>
      <c r="M204" s="5" t="s">
        <v>27</v>
      </c>
      <c r="N204" s="2" t="n">
        <v>13</v>
      </c>
      <c r="O204" s="2" t="n">
        <v>41</v>
      </c>
      <c r="P204" s="2"/>
      <c r="Q204" s="5" t="s">
        <v>1108</v>
      </c>
      <c r="R204" s="2" t="s">
        <v>1109</v>
      </c>
    </row>
    <row r="205" customFormat="false" ht="15.75" hidden="false" customHeight="false" outlineLevel="0" collapsed="false">
      <c r="A205" s="1" t="s">
        <v>1110</v>
      </c>
      <c r="B205" s="2" t="s">
        <v>19</v>
      </c>
      <c r="C205" s="3" t="s">
        <v>1111</v>
      </c>
      <c r="D205" s="2" t="s">
        <v>1112</v>
      </c>
      <c r="E205" s="4" t="n">
        <v>43906.4791666667</v>
      </c>
      <c r="F205" s="2"/>
      <c r="G205" s="2"/>
      <c r="H205" s="2"/>
      <c r="I205" s="2"/>
      <c r="J205" s="2" t="s">
        <v>24</v>
      </c>
      <c r="K205" s="2"/>
      <c r="L205" s="2" t="s">
        <v>26</v>
      </c>
      <c r="M205" s="5" t="s">
        <v>27</v>
      </c>
      <c r="N205" s="2" t="n">
        <v>13</v>
      </c>
      <c r="O205" s="2" t="n">
        <v>41</v>
      </c>
      <c r="P205" s="2"/>
      <c r="Q205" s="5" t="s">
        <v>1113</v>
      </c>
      <c r="R205" s="2" t="s">
        <v>1114</v>
      </c>
    </row>
    <row r="206" customFormat="false" ht="15.75" hidden="false" customHeight="false" outlineLevel="0" collapsed="false">
      <c r="A206" s="1" t="s">
        <v>1115</v>
      </c>
      <c r="B206" s="2" t="s">
        <v>19</v>
      </c>
      <c r="C206" s="3" t="s">
        <v>1116</v>
      </c>
      <c r="D206" s="2" t="s">
        <v>1117</v>
      </c>
      <c r="E206" s="4" t="n">
        <v>43906.4785532407</v>
      </c>
      <c r="F206" s="2"/>
      <c r="G206" s="2"/>
      <c r="H206" s="2"/>
      <c r="I206" s="2"/>
      <c r="J206" s="2" t="s">
        <v>24</v>
      </c>
      <c r="K206" s="2"/>
      <c r="L206" s="2" t="s">
        <v>26</v>
      </c>
      <c r="M206" s="5" t="s">
        <v>27</v>
      </c>
      <c r="N206" s="2" t="n">
        <v>13</v>
      </c>
      <c r="O206" s="2" t="n">
        <v>41</v>
      </c>
      <c r="P206" s="2"/>
      <c r="Q206" s="5" t="s">
        <v>1118</v>
      </c>
      <c r="R206" s="2" t="s">
        <v>1119</v>
      </c>
    </row>
    <row r="207" customFormat="false" ht="15.75" hidden="false" customHeight="false" outlineLevel="0" collapsed="false">
      <c r="A207" s="1" t="s">
        <v>1120</v>
      </c>
      <c r="B207" s="2" t="s">
        <v>19</v>
      </c>
      <c r="C207" s="3" t="s">
        <v>1121</v>
      </c>
      <c r="D207" s="2" t="s">
        <v>1122</v>
      </c>
      <c r="E207" s="4" t="n">
        <v>43906.4783101852</v>
      </c>
      <c r="F207" s="2"/>
      <c r="G207" s="2"/>
      <c r="H207" s="2"/>
      <c r="I207" s="2"/>
      <c r="J207" s="2" t="s">
        <v>24</v>
      </c>
      <c r="K207" s="2"/>
      <c r="L207" s="2" t="s">
        <v>26</v>
      </c>
      <c r="M207" s="5" t="s">
        <v>27</v>
      </c>
      <c r="N207" s="2" t="n">
        <v>13</v>
      </c>
      <c r="O207" s="2" t="n">
        <v>41</v>
      </c>
      <c r="P207" s="2"/>
      <c r="Q207" s="5" t="s">
        <v>1123</v>
      </c>
      <c r="R207" s="2" t="s">
        <v>1124</v>
      </c>
    </row>
    <row r="208" customFormat="false" ht="15.75" hidden="false" customHeight="false" outlineLevel="0" collapsed="false">
      <c r="A208" s="1" t="s">
        <v>1125</v>
      </c>
      <c r="B208" s="2" t="s">
        <v>19</v>
      </c>
      <c r="C208" s="3" t="s">
        <v>1126</v>
      </c>
      <c r="D208" s="2" t="s">
        <v>1127</v>
      </c>
      <c r="E208" s="4" t="n">
        <v>43906.4776041667</v>
      </c>
      <c r="F208" s="2"/>
      <c r="G208" s="2"/>
      <c r="H208" s="2" t="s">
        <v>665</v>
      </c>
      <c r="I208" s="2" t="s">
        <v>666</v>
      </c>
      <c r="J208" s="2" t="s">
        <v>24</v>
      </c>
      <c r="K208" s="2" t="s">
        <v>1128</v>
      </c>
      <c r="L208" s="2" t="s">
        <v>26</v>
      </c>
      <c r="M208" s="5" t="s">
        <v>27</v>
      </c>
      <c r="N208" s="2" t="n">
        <v>13</v>
      </c>
      <c r="O208" s="2" t="n">
        <v>41</v>
      </c>
      <c r="P208" s="2"/>
      <c r="Q208" s="5" t="s">
        <v>1129</v>
      </c>
      <c r="R208" s="2" t="s">
        <v>662</v>
      </c>
    </row>
    <row r="209" customFormat="false" ht="15.75" hidden="false" customHeight="false" outlineLevel="0" collapsed="false">
      <c r="A209" s="1" t="s">
        <v>1130</v>
      </c>
      <c r="B209" s="2" t="s">
        <v>19</v>
      </c>
      <c r="C209" s="3" t="s">
        <v>1131</v>
      </c>
      <c r="D209" s="2" t="s">
        <v>1132</v>
      </c>
      <c r="E209" s="4" t="n">
        <v>43906.4743518519</v>
      </c>
      <c r="F209" s="2"/>
      <c r="G209" s="2"/>
      <c r="H209" s="2" t="s">
        <v>24</v>
      </c>
      <c r="I209" s="2" t="s">
        <v>19</v>
      </c>
      <c r="J209" s="2" t="s">
        <v>24</v>
      </c>
      <c r="K209" s="2" t="s">
        <v>1133</v>
      </c>
      <c r="L209" s="2" t="s">
        <v>26</v>
      </c>
      <c r="M209" s="5" t="s">
        <v>27</v>
      </c>
      <c r="N209" s="2" t="n">
        <v>13</v>
      </c>
      <c r="O209" s="2" t="n">
        <v>41</v>
      </c>
      <c r="P209" s="2"/>
      <c r="Q209" s="5" t="s">
        <v>1134</v>
      </c>
      <c r="R209" s="2" t="s">
        <v>762</v>
      </c>
    </row>
    <row r="210" customFormat="false" ht="15.75" hidden="false" customHeight="false" outlineLevel="0" collapsed="false">
      <c r="A210" s="1" t="s">
        <v>1133</v>
      </c>
      <c r="B210" s="2" t="s">
        <v>19</v>
      </c>
      <c r="C210" s="3" t="s">
        <v>1135</v>
      </c>
      <c r="D210" s="2" t="s">
        <v>1136</v>
      </c>
      <c r="E210" s="4" t="n">
        <v>43906.4738541667</v>
      </c>
      <c r="F210" s="2"/>
      <c r="G210" s="2"/>
      <c r="H210" s="2" t="s">
        <v>304</v>
      </c>
      <c r="I210" s="2" t="s">
        <v>305</v>
      </c>
      <c r="J210" s="2" t="s">
        <v>24</v>
      </c>
      <c r="K210" s="2" t="s">
        <v>1137</v>
      </c>
      <c r="L210" s="2" t="s">
        <v>26</v>
      </c>
      <c r="M210" s="5" t="s">
        <v>27</v>
      </c>
      <c r="N210" s="2" t="n">
        <v>13</v>
      </c>
      <c r="O210" s="2" t="n">
        <v>41</v>
      </c>
      <c r="P210" s="2"/>
      <c r="Q210" s="5" t="s">
        <v>1138</v>
      </c>
      <c r="R210" s="2" t="s">
        <v>762</v>
      </c>
    </row>
    <row r="211" customFormat="false" ht="15.75" hidden="false" customHeight="false" outlineLevel="0" collapsed="false">
      <c r="A211" s="1" t="s">
        <v>1139</v>
      </c>
      <c r="B211" s="2" t="s">
        <v>19</v>
      </c>
      <c r="C211" s="3" t="s">
        <v>1140</v>
      </c>
      <c r="D211" s="2" t="s">
        <v>1141</v>
      </c>
      <c r="E211" s="4" t="n">
        <v>43906.4677083333</v>
      </c>
      <c r="F211" s="2"/>
      <c r="G211" s="2"/>
      <c r="H211" s="2" t="s">
        <v>304</v>
      </c>
      <c r="I211" s="2" t="s">
        <v>305</v>
      </c>
      <c r="J211" s="2" t="s">
        <v>24</v>
      </c>
      <c r="K211" s="2" t="s">
        <v>1142</v>
      </c>
      <c r="L211" s="2" t="s">
        <v>26</v>
      </c>
      <c r="M211" s="5" t="s">
        <v>27</v>
      </c>
      <c r="N211" s="2" t="n">
        <v>13</v>
      </c>
      <c r="O211" s="2" t="n">
        <v>41</v>
      </c>
      <c r="P211" s="2"/>
      <c r="Q211" s="5" t="s">
        <v>1143</v>
      </c>
      <c r="R211" s="2" t="s">
        <v>762</v>
      </c>
    </row>
    <row r="212" customFormat="false" ht="15.75" hidden="false" customHeight="false" outlineLevel="0" collapsed="false">
      <c r="A212" s="1" t="s">
        <v>1144</v>
      </c>
      <c r="B212" s="2" t="s">
        <v>19</v>
      </c>
      <c r="C212" s="3" t="s">
        <v>1145</v>
      </c>
      <c r="D212" s="2" t="s">
        <v>1146</v>
      </c>
      <c r="E212" s="4" t="n">
        <v>43906.4667824074</v>
      </c>
      <c r="F212" s="2"/>
      <c r="G212" s="2"/>
      <c r="H212" s="2"/>
      <c r="I212" s="2"/>
      <c r="J212" s="2" t="s">
        <v>24</v>
      </c>
      <c r="K212" s="2"/>
      <c r="L212" s="2" t="s">
        <v>26</v>
      </c>
      <c r="M212" s="5" t="s">
        <v>27</v>
      </c>
      <c r="N212" s="2" t="n">
        <v>13</v>
      </c>
      <c r="O212" s="2" t="n">
        <v>41</v>
      </c>
      <c r="P212" s="2"/>
      <c r="Q212" s="5" t="s">
        <v>1147</v>
      </c>
      <c r="R212" s="2" t="s">
        <v>1148</v>
      </c>
    </row>
    <row r="213" customFormat="false" ht="15.75" hidden="false" customHeight="false" outlineLevel="0" collapsed="false">
      <c r="A213" s="1" t="s">
        <v>1149</v>
      </c>
      <c r="B213" s="2" t="s">
        <v>19</v>
      </c>
      <c r="C213" s="3" t="s">
        <v>1150</v>
      </c>
      <c r="D213" s="2" t="s">
        <v>1151</v>
      </c>
      <c r="E213" s="4" t="n">
        <v>43906.4662037037</v>
      </c>
      <c r="F213" s="2"/>
      <c r="G213" s="2"/>
      <c r="H213" s="2"/>
      <c r="I213" s="2"/>
      <c r="J213" s="2" t="s">
        <v>24</v>
      </c>
      <c r="K213" s="2"/>
      <c r="L213" s="2" t="s">
        <v>26</v>
      </c>
      <c r="M213" s="5" t="s">
        <v>27</v>
      </c>
      <c r="N213" s="2" t="n">
        <v>13</v>
      </c>
      <c r="O213" s="2" t="n">
        <v>41</v>
      </c>
      <c r="P213" s="2"/>
      <c r="Q213" s="5" t="s">
        <v>1152</v>
      </c>
      <c r="R213" s="2" t="s">
        <v>1153</v>
      </c>
    </row>
    <row r="214" customFormat="false" ht="15.75" hidden="false" customHeight="false" outlineLevel="0" collapsed="false">
      <c r="A214" s="1" t="s">
        <v>1154</v>
      </c>
      <c r="B214" s="2" t="s">
        <v>19</v>
      </c>
      <c r="C214" s="3" t="s">
        <v>1155</v>
      </c>
      <c r="D214" s="2" t="s">
        <v>1156</v>
      </c>
      <c r="E214" s="4" t="n">
        <v>43906.4425231481</v>
      </c>
      <c r="F214" s="2"/>
      <c r="G214" s="2"/>
      <c r="H214" s="2"/>
      <c r="I214" s="2"/>
      <c r="J214" s="2" t="s">
        <v>24</v>
      </c>
      <c r="K214" s="2"/>
      <c r="L214" s="2" t="s">
        <v>26</v>
      </c>
      <c r="M214" s="5" t="s">
        <v>27</v>
      </c>
      <c r="N214" s="2" t="n">
        <v>13</v>
      </c>
      <c r="O214" s="2" t="n">
        <v>41</v>
      </c>
      <c r="P214" s="2"/>
      <c r="Q214" s="5" t="s">
        <v>1157</v>
      </c>
      <c r="R214" s="2" t="s">
        <v>1158</v>
      </c>
    </row>
    <row r="215" customFormat="false" ht="15.75" hidden="false" customHeight="false" outlineLevel="0" collapsed="false">
      <c r="A215" s="1" t="s">
        <v>1159</v>
      </c>
      <c r="B215" s="2" t="s">
        <v>19</v>
      </c>
      <c r="C215" s="3" t="s">
        <v>1160</v>
      </c>
      <c r="D215" s="2" t="s">
        <v>1161</v>
      </c>
      <c r="E215" s="4" t="n">
        <v>43906.4417361111</v>
      </c>
      <c r="F215" s="2"/>
      <c r="G215" s="2"/>
      <c r="H215" s="2"/>
      <c r="I215" s="2"/>
      <c r="J215" s="2" t="s">
        <v>24</v>
      </c>
      <c r="K215" s="2"/>
      <c r="L215" s="2" t="s">
        <v>26</v>
      </c>
      <c r="M215" s="5" t="s">
        <v>27</v>
      </c>
      <c r="N215" s="2" t="n">
        <v>13</v>
      </c>
      <c r="O215" s="2" t="n">
        <v>41</v>
      </c>
      <c r="P215" s="2"/>
      <c r="Q215" s="5" t="s">
        <v>1162</v>
      </c>
      <c r="R215" s="2" t="s">
        <v>1163</v>
      </c>
    </row>
    <row r="216" customFormat="false" ht="15.75" hidden="false" customHeight="false" outlineLevel="0" collapsed="false">
      <c r="A216" s="1" t="s">
        <v>1164</v>
      </c>
      <c r="B216" s="2" t="s">
        <v>19</v>
      </c>
      <c r="C216" s="3" t="s">
        <v>1165</v>
      </c>
      <c r="D216" s="2" t="s">
        <v>1166</v>
      </c>
      <c r="E216" s="4" t="n">
        <v>43906.4280671296</v>
      </c>
      <c r="F216" s="2"/>
      <c r="G216" s="2"/>
      <c r="H216" s="2" t="s">
        <v>24</v>
      </c>
      <c r="I216" s="2" t="s">
        <v>19</v>
      </c>
      <c r="J216" s="2" t="s">
        <v>24</v>
      </c>
      <c r="K216" s="2" t="s">
        <v>1167</v>
      </c>
      <c r="L216" s="2" t="s">
        <v>26</v>
      </c>
      <c r="M216" s="5" t="s">
        <v>27</v>
      </c>
      <c r="N216" s="2" t="n">
        <v>13</v>
      </c>
      <c r="O216" s="2" t="n">
        <v>41</v>
      </c>
      <c r="P216" s="2"/>
      <c r="Q216" s="5" t="s">
        <v>1168</v>
      </c>
      <c r="R216" s="2" t="s">
        <v>1169</v>
      </c>
    </row>
    <row r="217" customFormat="false" ht="15.75" hidden="false" customHeight="false" outlineLevel="0" collapsed="false">
      <c r="A217" s="1" t="s">
        <v>1167</v>
      </c>
      <c r="B217" s="2" t="s">
        <v>19</v>
      </c>
      <c r="C217" s="3" t="s">
        <v>1170</v>
      </c>
      <c r="D217" s="2" t="s">
        <v>1171</v>
      </c>
      <c r="E217" s="4" t="n">
        <v>43906.4234490741</v>
      </c>
      <c r="F217" s="2"/>
      <c r="G217" s="2"/>
      <c r="H217" s="2" t="s">
        <v>1172</v>
      </c>
      <c r="I217" s="2" t="s">
        <v>1173</v>
      </c>
      <c r="J217" s="2" t="s">
        <v>24</v>
      </c>
      <c r="K217" s="2" t="s">
        <v>1174</v>
      </c>
      <c r="L217" s="2" t="s">
        <v>26</v>
      </c>
      <c r="M217" s="5" t="s">
        <v>27</v>
      </c>
      <c r="N217" s="2" t="n">
        <v>13</v>
      </c>
      <c r="O217" s="2" t="n">
        <v>41</v>
      </c>
      <c r="P217" s="2"/>
      <c r="Q217" s="5" t="s">
        <v>1175</v>
      </c>
      <c r="R217" s="2" t="s">
        <v>1176</v>
      </c>
    </row>
    <row r="218" customFormat="false" ht="15.75" hidden="false" customHeight="false" outlineLevel="0" collapsed="false">
      <c r="A218" s="1" t="s">
        <v>1177</v>
      </c>
      <c r="B218" s="2" t="s">
        <v>19</v>
      </c>
      <c r="C218" s="3" t="s">
        <v>1178</v>
      </c>
      <c r="D218" s="2" t="s">
        <v>1179</v>
      </c>
      <c r="E218" s="4" t="n">
        <v>43906.4181597222</v>
      </c>
      <c r="F218" s="2"/>
      <c r="G218" s="2"/>
      <c r="H218" s="2"/>
      <c r="I218" s="2"/>
      <c r="J218" s="2" t="s">
        <v>24</v>
      </c>
      <c r="K218" s="2"/>
      <c r="L218" s="2" t="s">
        <v>26</v>
      </c>
      <c r="M218" s="5" t="s">
        <v>27</v>
      </c>
      <c r="N218" s="2" t="n">
        <v>13</v>
      </c>
      <c r="O218" s="2" t="n">
        <v>41</v>
      </c>
      <c r="P218" s="2"/>
      <c r="Q218" s="5" t="s">
        <v>1180</v>
      </c>
      <c r="R218" s="2" t="s">
        <v>1181</v>
      </c>
    </row>
    <row r="219" customFormat="false" ht="15.75" hidden="false" customHeight="false" outlineLevel="0" collapsed="false">
      <c r="A219" s="1" t="s">
        <v>1182</v>
      </c>
      <c r="B219" s="2" t="s">
        <v>19</v>
      </c>
      <c r="C219" s="3" t="s">
        <v>1183</v>
      </c>
      <c r="D219" s="2" t="s">
        <v>1184</v>
      </c>
      <c r="E219" s="4" t="n">
        <v>43906.4176388889</v>
      </c>
      <c r="F219" s="2"/>
      <c r="G219" s="2"/>
      <c r="H219" s="2"/>
      <c r="I219" s="2"/>
      <c r="J219" s="2" t="s">
        <v>24</v>
      </c>
      <c r="K219" s="2"/>
      <c r="L219" s="2" t="s">
        <v>26</v>
      </c>
      <c r="M219" s="5" t="s">
        <v>27</v>
      </c>
      <c r="N219" s="2" t="n">
        <v>13</v>
      </c>
      <c r="O219" s="2" t="n">
        <v>41</v>
      </c>
      <c r="P219" s="2"/>
      <c r="Q219" s="5" t="s">
        <v>1185</v>
      </c>
      <c r="R219" s="2" t="s">
        <v>1186</v>
      </c>
    </row>
    <row r="220" customFormat="false" ht="15.75" hidden="false" customHeight="false" outlineLevel="0" collapsed="false">
      <c r="A220" s="1" t="s">
        <v>1187</v>
      </c>
      <c r="B220" s="2" t="s">
        <v>19</v>
      </c>
      <c r="C220" s="3" t="s">
        <v>1188</v>
      </c>
      <c r="D220" s="2" t="s">
        <v>1189</v>
      </c>
      <c r="E220" s="4" t="n">
        <v>43906.4164930556</v>
      </c>
      <c r="F220" s="2"/>
      <c r="G220" s="2"/>
      <c r="H220" s="2"/>
      <c r="I220" s="2"/>
      <c r="J220" s="2" t="s">
        <v>24</v>
      </c>
      <c r="K220" s="2"/>
      <c r="L220" s="2" t="s">
        <v>26</v>
      </c>
      <c r="M220" s="5" t="s">
        <v>27</v>
      </c>
      <c r="N220" s="2" t="n">
        <v>13</v>
      </c>
      <c r="O220" s="2" t="n">
        <v>41</v>
      </c>
      <c r="P220" s="2"/>
      <c r="Q220" s="5" t="s">
        <v>1190</v>
      </c>
      <c r="R220" s="2" t="s">
        <v>1191</v>
      </c>
    </row>
    <row r="221" customFormat="false" ht="15.75" hidden="false" customHeight="false" outlineLevel="0" collapsed="false">
      <c r="A221" s="1" t="s">
        <v>1192</v>
      </c>
      <c r="B221" s="2" t="s">
        <v>19</v>
      </c>
      <c r="C221" s="3" t="s">
        <v>1193</v>
      </c>
      <c r="D221" s="2" t="s">
        <v>1194</v>
      </c>
      <c r="E221" s="4" t="n">
        <v>43906.4158796296</v>
      </c>
      <c r="F221" s="2"/>
      <c r="G221" s="2"/>
      <c r="H221" s="2"/>
      <c r="I221" s="2"/>
      <c r="J221" s="2" t="s">
        <v>24</v>
      </c>
      <c r="K221" s="2"/>
      <c r="L221" s="2" t="s">
        <v>26</v>
      </c>
      <c r="M221" s="5" t="s">
        <v>27</v>
      </c>
      <c r="N221" s="2" t="n">
        <v>13</v>
      </c>
      <c r="O221" s="2" t="n">
        <v>41</v>
      </c>
      <c r="P221" s="2"/>
      <c r="Q221" s="5" t="s">
        <v>1195</v>
      </c>
      <c r="R221" s="2" t="s">
        <v>1196</v>
      </c>
    </row>
    <row r="222" customFormat="false" ht="15.75" hidden="false" customHeight="false" outlineLevel="0" collapsed="false">
      <c r="A222" s="1" t="s">
        <v>1197</v>
      </c>
      <c r="B222" s="2" t="s">
        <v>19</v>
      </c>
      <c r="C222" s="3" t="s">
        <v>1198</v>
      </c>
      <c r="D222" s="2" t="s">
        <v>1199</v>
      </c>
      <c r="E222" s="4" t="n">
        <v>43906.4154861111</v>
      </c>
      <c r="F222" s="2"/>
      <c r="G222" s="2"/>
      <c r="H222" s="2"/>
      <c r="I222" s="2"/>
      <c r="J222" s="2" t="s">
        <v>24</v>
      </c>
      <c r="K222" s="2"/>
      <c r="L222" s="2" t="s">
        <v>26</v>
      </c>
      <c r="M222" s="5" t="s">
        <v>27</v>
      </c>
      <c r="N222" s="2" t="n">
        <v>13</v>
      </c>
      <c r="O222" s="2" t="n">
        <v>41</v>
      </c>
      <c r="P222" s="2"/>
      <c r="Q222" s="5" t="s">
        <v>1200</v>
      </c>
      <c r="R222" s="2" t="s">
        <v>1201</v>
      </c>
    </row>
    <row r="223" customFormat="false" ht="15.75" hidden="false" customHeight="false" outlineLevel="0" collapsed="false">
      <c r="A223" s="1" t="s">
        <v>1202</v>
      </c>
      <c r="B223" s="2" t="s">
        <v>19</v>
      </c>
      <c r="C223" s="3" t="s">
        <v>1203</v>
      </c>
      <c r="D223" s="2" t="s">
        <v>1204</v>
      </c>
      <c r="E223" s="4" t="n">
        <v>43906.4148726852</v>
      </c>
      <c r="F223" s="2"/>
      <c r="G223" s="2"/>
      <c r="H223" s="2"/>
      <c r="I223" s="2"/>
      <c r="J223" s="2" t="s">
        <v>24</v>
      </c>
      <c r="K223" s="2"/>
      <c r="L223" s="2" t="s">
        <v>26</v>
      </c>
      <c r="M223" s="5" t="s">
        <v>27</v>
      </c>
      <c r="N223" s="2" t="n">
        <v>13</v>
      </c>
      <c r="O223" s="2" t="n">
        <v>41</v>
      </c>
      <c r="P223" s="2"/>
      <c r="Q223" s="5" t="s">
        <v>1205</v>
      </c>
      <c r="R223" s="2" t="s">
        <v>1191</v>
      </c>
    </row>
    <row r="224" customFormat="false" ht="15.75" hidden="false" customHeight="false" outlineLevel="0" collapsed="false">
      <c r="A224" s="1" t="s">
        <v>1206</v>
      </c>
      <c r="B224" s="2" t="s">
        <v>19</v>
      </c>
      <c r="C224" s="3" t="s">
        <v>1207</v>
      </c>
      <c r="D224" s="2" t="s">
        <v>1208</v>
      </c>
      <c r="E224" s="4" t="n">
        <v>43906.4131365741</v>
      </c>
      <c r="F224" s="2"/>
      <c r="G224" s="2"/>
      <c r="H224" s="2"/>
      <c r="I224" s="2"/>
      <c r="J224" s="2" t="s">
        <v>24</v>
      </c>
      <c r="K224" s="2"/>
      <c r="L224" s="2" t="s">
        <v>26</v>
      </c>
      <c r="M224" s="5" t="s">
        <v>27</v>
      </c>
      <c r="N224" s="2" t="n">
        <v>13</v>
      </c>
      <c r="O224" s="2" t="n">
        <v>41</v>
      </c>
      <c r="P224" s="2"/>
      <c r="Q224" s="5" t="s">
        <v>1209</v>
      </c>
      <c r="R224" s="2" t="s">
        <v>1210</v>
      </c>
    </row>
    <row r="225" customFormat="false" ht="15.75" hidden="false" customHeight="false" outlineLevel="0" collapsed="false">
      <c r="A225" s="1" t="s">
        <v>1211</v>
      </c>
      <c r="B225" s="2" t="s">
        <v>19</v>
      </c>
      <c r="C225" s="3" t="s">
        <v>1212</v>
      </c>
      <c r="D225" s="2" t="s">
        <v>1213</v>
      </c>
      <c r="E225" s="4" t="n">
        <v>43906.4130555556</v>
      </c>
      <c r="F225" s="2"/>
      <c r="G225" s="2"/>
      <c r="H225" s="2"/>
      <c r="I225" s="2"/>
      <c r="J225" s="2" t="s">
        <v>24</v>
      </c>
      <c r="K225" s="2"/>
      <c r="L225" s="2" t="s">
        <v>26</v>
      </c>
      <c r="M225" s="5" t="s">
        <v>27</v>
      </c>
      <c r="N225" s="2" t="n">
        <v>13</v>
      </c>
      <c r="O225" s="2" t="n">
        <v>41</v>
      </c>
      <c r="P225" s="2"/>
      <c r="Q225" s="5" t="s">
        <v>1214</v>
      </c>
      <c r="R225" s="2" t="s">
        <v>1191</v>
      </c>
    </row>
    <row r="226" customFormat="false" ht="15.75" hidden="false" customHeight="false" outlineLevel="0" collapsed="false">
      <c r="A226" s="1" t="s">
        <v>1215</v>
      </c>
      <c r="B226" s="2" t="s">
        <v>19</v>
      </c>
      <c r="C226" s="3" t="s">
        <v>1216</v>
      </c>
      <c r="D226" s="2" t="s">
        <v>1217</v>
      </c>
      <c r="E226" s="4" t="n">
        <v>43906.1273958333</v>
      </c>
      <c r="F226" s="2"/>
      <c r="G226" s="2"/>
      <c r="H226" s="2" t="s">
        <v>1218</v>
      </c>
      <c r="I226" s="2" t="s">
        <v>1219</v>
      </c>
      <c r="J226" s="2" t="s">
        <v>24</v>
      </c>
      <c r="K226" s="2" t="s">
        <v>1220</v>
      </c>
      <c r="L226" s="2" t="s">
        <v>26</v>
      </c>
      <c r="M226" s="5" t="s">
        <v>27</v>
      </c>
      <c r="N226" s="2" t="n">
        <v>13</v>
      </c>
      <c r="O226" s="2" t="n">
        <v>41</v>
      </c>
      <c r="P226" s="2"/>
      <c r="Q226" s="5" t="s">
        <v>1221</v>
      </c>
      <c r="R226" s="2" t="s">
        <v>1222</v>
      </c>
    </row>
    <row r="227" customFormat="false" ht="15.75" hidden="false" customHeight="false" outlineLevel="0" collapsed="false">
      <c r="A227" s="1" t="s">
        <v>1223</v>
      </c>
      <c r="B227" s="2" t="s">
        <v>19</v>
      </c>
      <c r="C227" s="3" t="s">
        <v>1224</v>
      </c>
      <c r="D227" s="2" t="s">
        <v>1225</v>
      </c>
      <c r="E227" s="4" t="n">
        <v>43906.1039351852</v>
      </c>
      <c r="F227" s="2"/>
      <c r="G227" s="2"/>
      <c r="H227" s="2" t="s">
        <v>1226</v>
      </c>
      <c r="I227" s="2" t="s">
        <v>1227</v>
      </c>
      <c r="J227" s="2" t="s">
        <v>24</v>
      </c>
      <c r="K227" s="2" t="s">
        <v>1228</v>
      </c>
      <c r="L227" s="2" t="s">
        <v>26</v>
      </c>
      <c r="M227" s="5" t="s">
        <v>27</v>
      </c>
      <c r="N227" s="2" t="n">
        <v>13</v>
      </c>
      <c r="O227" s="2" t="n">
        <v>41</v>
      </c>
      <c r="P227" s="2"/>
      <c r="Q227" s="5" t="s">
        <v>1229</v>
      </c>
      <c r="R227" s="2" t="s">
        <v>1230</v>
      </c>
    </row>
    <row r="228" customFormat="false" ht="15.75" hidden="false" customHeight="false" outlineLevel="0" collapsed="false">
      <c r="A228" s="1" t="s">
        <v>1231</v>
      </c>
      <c r="B228" s="2" t="s">
        <v>19</v>
      </c>
      <c r="C228" s="3" t="s">
        <v>1232</v>
      </c>
      <c r="D228" s="2" t="s">
        <v>1233</v>
      </c>
      <c r="E228" s="4" t="n">
        <v>43906.0972106481</v>
      </c>
      <c r="F228" s="2"/>
      <c r="G228" s="2"/>
      <c r="H228" s="2" t="s">
        <v>1234</v>
      </c>
      <c r="I228" s="2" t="s">
        <v>1235</v>
      </c>
      <c r="J228" s="2" t="s">
        <v>24</v>
      </c>
      <c r="K228" s="2" t="s">
        <v>1236</v>
      </c>
      <c r="L228" s="2" t="s">
        <v>26</v>
      </c>
      <c r="M228" s="5" t="s">
        <v>27</v>
      </c>
      <c r="N228" s="2" t="n">
        <v>13</v>
      </c>
      <c r="O228" s="2" t="n">
        <v>41</v>
      </c>
      <c r="P228" s="2"/>
      <c r="Q228" s="5" t="s">
        <v>1237</v>
      </c>
      <c r="R228" s="2" t="s">
        <v>1238</v>
      </c>
    </row>
    <row r="229" customFormat="false" ht="15.75" hidden="false" customHeight="false" outlineLevel="0" collapsed="false">
      <c r="A229" s="1" t="s">
        <v>1239</v>
      </c>
      <c r="B229" s="2" t="s">
        <v>19</v>
      </c>
      <c r="C229" s="3" t="s">
        <v>1240</v>
      </c>
      <c r="D229" s="2" t="s">
        <v>1241</v>
      </c>
      <c r="E229" s="4" t="n">
        <v>43906.0935763889</v>
      </c>
      <c r="F229" s="2"/>
      <c r="G229" s="2"/>
      <c r="H229" s="2"/>
      <c r="I229" s="2"/>
      <c r="J229" s="2" t="s">
        <v>24</v>
      </c>
      <c r="K229" s="2"/>
      <c r="L229" s="2" t="s">
        <v>26</v>
      </c>
      <c r="M229" s="5" t="s">
        <v>27</v>
      </c>
      <c r="N229" s="2" t="n">
        <v>13</v>
      </c>
      <c r="O229" s="2" t="n">
        <v>41</v>
      </c>
      <c r="P229" s="2"/>
      <c r="Q229" s="5" t="s">
        <v>1242</v>
      </c>
      <c r="R229" s="2" t="s">
        <v>1243</v>
      </c>
    </row>
    <row r="230" customFormat="false" ht="15.75" hidden="false" customHeight="false" outlineLevel="0" collapsed="false">
      <c r="A230" s="1" t="s">
        <v>1244</v>
      </c>
      <c r="B230" s="2" t="s">
        <v>19</v>
      </c>
      <c r="C230" s="3" t="s">
        <v>1245</v>
      </c>
      <c r="D230" s="2" t="s">
        <v>1246</v>
      </c>
      <c r="E230" s="4" t="n">
        <v>43906.0924074074</v>
      </c>
      <c r="F230" s="2"/>
      <c r="G230" s="2"/>
      <c r="H230" s="2"/>
      <c r="I230" s="2"/>
      <c r="J230" s="2" t="s">
        <v>24</v>
      </c>
      <c r="K230" s="2"/>
      <c r="L230" s="2" t="s">
        <v>26</v>
      </c>
      <c r="M230" s="5" t="s">
        <v>27</v>
      </c>
      <c r="N230" s="2" t="n">
        <v>13</v>
      </c>
      <c r="O230" s="2" t="n">
        <v>41</v>
      </c>
      <c r="P230" s="2"/>
      <c r="Q230" s="5" t="s">
        <v>1247</v>
      </c>
      <c r="R230" s="2" t="s">
        <v>1248</v>
      </c>
    </row>
    <row r="231" customFormat="false" ht="15.75" hidden="false" customHeight="false" outlineLevel="0" collapsed="false">
      <c r="A231" s="1" t="s">
        <v>1249</v>
      </c>
      <c r="B231" s="2" t="s">
        <v>19</v>
      </c>
      <c r="C231" s="3" t="s">
        <v>1250</v>
      </c>
      <c r="D231" s="2" t="s">
        <v>1251</v>
      </c>
      <c r="E231" s="4" t="n">
        <v>43906.0859953704</v>
      </c>
      <c r="F231" s="2"/>
      <c r="G231" s="2"/>
      <c r="H231" s="2" t="s">
        <v>1252</v>
      </c>
      <c r="I231" s="2" t="s">
        <v>1253</v>
      </c>
      <c r="J231" s="2" t="s">
        <v>24</v>
      </c>
      <c r="K231" s="2" t="s">
        <v>1254</v>
      </c>
      <c r="L231" s="2" t="s">
        <v>26</v>
      </c>
      <c r="M231" s="5" t="s">
        <v>27</v>
      </c>
      <c r="N231" s="2" t="n">
        <v>13</v>
      </c>
      <c r="O231" s="2" t="n">
        <v>41</v>
      </c>
      <c r="P231" s="2"/>
      <c r="Q231" s="5" t="s">
        <v>1255</v>
      </c>
      <c r="R231" s="2" t="s">
        <v>1256</v>
      </c>
    </row>
    <row r="232" customFormat="false" ht="15.75" hidden="false" customHeight="false" outlineLevel="0" collapsed="false">
      <c r="A232" s="1" t="s">
        <v>1257</v>
      </c>
      <c r="B232" s="2" t="s">
        <v>19</v>
      </c>
      <c r="C232" s="3" t="s">
        <v>1258</v>
      </c>
      <c r="D232" s="2" t="s">
        <v>1259</v>
      </c>
      <c r="E232" s="4" t="n">
        <v>43906.0745486111</v>
      </c>
      <c r="F232" s="2"/>
      <c r="G232" s="2"/>
      <c r="H232" s="2"/>
      <c r="I232" s="2"/>
      <c r="J232" s="2" t="s">
        <v>24</v>
      </c>
      <c r="K232" s="2"/>
      <c r="L232" s="2" t="s">
        <v>26</v>
      </c>
      <c r="M232" s="5" t="s">
        <v>27</v>
      </c>
      <c r="N232" s="2" t="n">
        <v>13</v>
      </c>
      <c r="O232" s="2" t="n">
        <v>41</v>
      </c>
      <c r="P232" s="2"/>
      <c r="Q232" s="5" t="s">
        <v>1260</v>
      </c>
      <c r="R232" s="2" t="s">
        <v>1261</v>
      </c>
    </row>
    <row r="233" customFormat="false" ht="15.75" hidden="false" customHeight="false" outlineLevel="0" collapsed="false">
      <c r="A233" s="1" t="s">
        <v>1262</v>
      </c>
      <c r="B233" s="2" t="s">
        <v>19</v>
      </c>
      <c r="C233" s="3" t="s">
        <v>1263</v>
      </c>
      <c r="D233" s="2" t="s">
        <v>1264</v>
      </c>
      <c r="E233" s="4" t="n">
        <v>43906.0737962963</v>
      </c>
      <c r="F233" s="2"/>
      <c r="G233" s="2"/>
      <c r="H233" s="2"/>
      <c r="I233" s="2"/>
      <c r="J233" s="2" t="s">
        <v>24</v>
      </c>
      <c r="K233" s="2"/>
      <c r="L233" s="2" t="s">
        <v>26</v>
      </c>
      <c r="M233" s="5" t="s">
        <v>27</v>
      </c>
      <c r="N233" s="2" t="n">
        <v>13</v>
      </c>
      <c r="O233" s="2" t="n">
        <v>41</v>
      </c>
      <c r="P233" s="2"/>
      <c r="Q233" s="5" t="s">
        <v>1265</v>
      </c>
      <c r="R233" s="2" t="s">
        <v>1266</v>
      </c>
    </row>
    <row r="234" customFormat="false" ht="15.75" hidden="false" customHeight="false" outlineLevel="0" collapsed="false">
      <c r="A234" s="1" t="s">
        <v>1267</v>
      </c>
      <c r="B234" s="2" t="s">
        <v>19</v>
      </c>
      <c r="C234" s="3" t="s">
        <v>1268</v>
      </c>
      <c r="D234" s="2" t="s">
        <v>1269</v>
      </c>
      <c r="E234" s="4" t="n">
        <v>43906.0729861111</v>
      </c>
      <c r="F234" s="2"/>
      <c r="G234" s="2"/>
      <c r="H234" s="2"/>
      <c r="I234" s="2"/>
      <c r="J234" s="2" t="s">
        <v>24</v>
      </c>
      <c r="K234" s="2"/>
      <c r="L234" s="2" t="s">
        <v>26</v>
      </c>
      <c r="M234" s="5" t="s">
        <v>27</v>
      </c>
      <c r="N234" s="2" t="n">
        <v>13</v>
      </c>
      <c r="O234" s="2" t="n">
        <v>41</v>
      </c>
      <c r="P234" s="2"/>
      <c r="Q234" s="5" t="s">
        <v>1270</v>
      </c>
      <c r="R234" s="2" t="s">
        <v>1271</v>
      </c>
    </row>
    <row r="235" customFormat="false" ht="15.75" hidden="false" customHeight="false" outlineLevel="0" collapsed="false">
      <c r="A235" s="1" t="s">
        <v>1272</v>
      </c>
      <c r="B235" s="2" t="s">
        <v>19</v>
      </c>
      <c r="C235" s="3" t="s">
        <v>1273</v>
      </c>
      <c r="D235" s="2" t="s">
        <v>1274</v>
      </c>
      <c r="E235" s="4" t="n">
        <v>43906.0728587963</v>
      </c>
      <c r="F235" s="2"/>
      <c r="G235" s="2"/>
      <c r="H235" s="2"/>
      <c r="I235" s="2"/>
      <c r="J235" s="2" t="s">
        <v>24</v>
      </c>
      <c r="K235" s="2"/>
      <c r="L235" s="2" t="s">
        <v>26</v>
      </c>
      <c r="M235" s="5" t="s">
        <v>27</v>
      </c>
      <c r="N235" s="2" t="n">
        <v>13</v>
      </c>
      <c r="O235" s="2" t="n">
        <v>41</v>
      </c>
      <c r="P235" s="2"/>
      <c r="Q235" s="5" t="s">
        <v>1275</v>
      </c>
      <c r="R235" s="2" t="s">
        <v>1276</v>
      </c>
    </row>
    <row r="236" customFormat="false" ht="15.75" hidden="false" customHeight="false" outlineLevel="0" collapsed="false">
      <c r="A236" s="1" t="s">
        <v>1277</v>
      </c>
      <c r="B236" s="2" t="s">
        <v>19</v>
      </c>
      <c r="C236" s="3" t="s">
        <v>1278</v>
      </c>
      <c r="D236" s="2" t="s">
        <v>1279</v>
      </c>
      <c r="E236" s="4" t="n">
        <v>43906.0726967593</v>
      </c>
      <c r="F236" s="2"/>
      <c r="G236" s="2"/>
      <c r="H236" s="2"/>
      <c r="I236" s="2"/>
      <c r="J236" s="2" t="s">
        <v>24</v>
      </c>
      <c r="K236" s="2"/>
      <c r="L236" s="2" t="s">
        <v>26</v>
      </c>
      <c r="M236" s="5" t="s">
        <v>27</v>
      </c>
      <c r="N236" s="2" t="n">
        <v>13</v>
      </c>
      <c r="O236" s="2" t="n">
        <v>41</v>
      </c>
      <c r="P236" s="2"/>
      <c r="Q236" s="5" t="s">
        <v>1280</v>
      </c>
      <c r="R236" s="2" t="s">
        <v>1281</v>
      </c>
    </row>
    <row r="237" customFormat="false" ht="15.75" hidden="false" customHeight="false" outlineLevel="0" collapsed="false">
      <c r="A237" s="1" t="s">
        <v>1282</v>
      </c>
      <c r="B237" s="2" t="s">
        <v>19</v>
      </c>
      <c r="C237" s="3" t="s">
        <v>1283</v>
      </c>
      <c r="D237" s="2" t="s">
        <v>1284</v>
      </c>
      <c r="E237" s="4" t="n">
        <v>43906.0575231482</v>
      </c>
      <c r="F237" s="2"/>
      <c r="G237" s="2"/>
      <c r="H237" s="2" t="s">
        <v>1285</v>
      </c>
      <c r="I237" s="2" t="s">
        <v>1286</v>
      </c>
      <c r="J237" s="2" t="s">
        <v>24</v>
      </c>
      <c r="K237" s="2" t="s">
        <v>1287</v>
      </c>
      <c r="L237" s="2" t="s">
        <v>26</v>
      </c>
      <c r="M237" s="5" t="s">
        <v>27</v>
      </c>
      <c r="N237" s="2" t="n">
        <v>13</v>
      </c>
      <c r="O237" s="2" t="n">
        <v>41</v>
      </c>
      <c r="P237" s="2"/>
      <c r="Q237" s="5" t="s">
        <v>1288</v>
      </c>
      <c r="R237" s="2" t="s">
        <v>1289</v>
      </c>
    </row>
    <row r="238" customFormat="false" ht="15.75" hidden="false" customHeight="false" outlineLevel="0" collapsed="false">
      <c r="A238" s="1" t="s">
        <v>1290</v>
      </c>
      <c r="B238" s="2" t="s">
        <v>19</v>
      </c>
      <c r="C238" s="3" t="s">
        <v>1291</v>
      </c>
      <c r="D238" s="2" t="s">
        <v>1292</v>
      </c>
      <c r="E238" s="4" t="n">
        <v>43906.0502662037</v>
      </c>
      <c r="F238" s="2"/>
      <c r="G238" s="2"/>
      <c r="H238" s="2"/>
      <c r="I238" s="2"/>
      <c r="J238" s="2" t="s">
        <v>24</v>
      </c>
      <c r="K238" s="2"/>
      <c r="L238" s="2" t="s">
        <v>26</v>
      </c>
      <c r="M238" s="5" t="s">
        <v>27</v>
      </c>
      <c r="N238" s="2" t="n">
        <v>13</v>
      </c>
      <c r="O238" s="2" t="n">
        <v>41</v>
      </c>
      <c r="P238" s="2"/>
      <c r="Q238" s="5" t="s">
        <v>1293</v>
      </c>
      <c r="R238" s="2" t="s">
        <v>1294</v>
      </c>
    </row>
    <row r="239" customFormat="false" ht="15.75" hidden="false" customHeight="false" outlineLevel="0" collapsed="false">
      <c r="A239" s="1" t="s">
        <v>1295</v>
      </c>
      <c r="B239" s="2" t="s">
        <v>19</v>
      </c>
      <c r="C239" s="3" t="s">
        <v>1296</v>
      </c>
      <c r="D239" s="2" t="s">
        <v>1297</v>
      </c>
      <c r="E239" s="4" t="n">
        <v>43906.0441203704</v>
      </c>
      <c r="F239" s="2"/>
      <c r="G239" s="2"/>
      <c r="H239" s="2"/>
      <c r="I239" s="2"/>
      <c r="J239" s="2" t="s">
        <v>24</v>
      </c>
      <c r="K239" s="2"/>
      <c r="L239" s="2" t="s">
        <v>26</v>
      </c>
      <c r="M239" s="5" t="s">
        <v>27</v>
      </c>
      <c r="N239" s="2" t="n">
        <v>13</v>
      </c>
      <c r="O239" s="2" t="n">
        <v>41</v>
      </c>
      <c r="P239" s="2"/>
      <c r="Q239" s="5" t="s">
        <v>1298</v>
      </c>
      <c r="R239" s="2" t="s">
        <v>1299</v>
      </c>
    </row>
    <row r="240" customFormat="false" ht="15.75" hidden="false" customHeight="false" outlineLevel="0" collapsed="false">
      <c r="A240" s="1" t="s">
        <v>1300</v>
      </c>
      <c r="B240" s="2" t="s">
        <v>19</v>
      </c>
      <c r="C240" s="3" t="s">
        <v>1301</v>
      </c>
      <c r="D240" s="2" t="s">
        <v>1302</v>
      </c>
      <c r="E240" s="4" t="n">
        <v>43906.0433449074</v>
      </c>
      <c r="F240" s="2"/>
      <c r="G240" s="2"/>
      <c r="H240" s="2" t="s">
        <v>1303</v>
      </c>
      <c r="I240" s="2" t="s">
        <v>1304</v>
      </c>
      <c r="J240" s="2" t="s">
        <v>24</v>
      </c>
      <c r="K240" s="2" t="s">
        <v>1305</v>
      </c>
      <c r="L240" s="2" t="s">
        <v>26</v>
      </c>
      <c r="M240" s="5" t="s">
        <v>27</v>
      </c>
      <c r="N240" s="2" t="n">
        <v>13</v>
      </c>
      <c r="O240" s="2" t="n">
        <v>41</v>
      </c>
      <c r="P240" s="2"/>
      <c r="Q240" s="5" t="s">
        <v>1306</v>
      </c>
      <c r="R240" s="2" t="s">
        <v>1307</v>
      </c>
    </row>
    <row r="241" customFormat="false" ht="15.75" hidden="false" customHeight="false" outlineLevel="0" collapsed="false">
      <c r="A241" s="1" t="s">
        <v>1308</v>
      </c>
      <c r="B241" s="2" t="s">
        <v>19</v>
      </c>
      <c r="C241" s="3" t="s">
        <v>1309</v>
      </c>
      <c r="D241" s="2" t="s">
        <v>1310</v>
      </c>
      <c r="E241" s="4" t="n">
        <v>43906.0415740741</v>
      </c>
      <c r="F241" s="2"/>
      <c r="G241" s="2"/>
      <c r="H241" s="2"/>
      <c r="I241" s="2"/>
      <c r="J241" s="2" t="s">
        <v>24</v>
      </c>
      <c r="K241" s="2"/>
      <c r="L241" s="2" t="s">
        <v>26</v>
      </c>
      <c r="M241" s="5" t="s">
        <v>27</v>
      </c>
      <c r="N241" s="2" t="n">
        <v>13</v>
      </c>
      <c r="O241" s="2" t="n">
        <v>41</v>
      </c>
      <c r="P241" s="2"/>
      <c r="Q241" s="5" t="s">
        <v>1311</v>
      </c>
      <c r="R241" s="2" t="s">
        <v>1312</v>
      </c>
    </row>
    <row r="242" customFormat="false" ht="15.75" hidden="false" customHeight="false" outlineLevel="0" collapsed="false">
      <c r="A242" s="1" t="s">
        <v>1313</v>
      </c>
      <c r="B242" s="2" t="s">
        <v>19</v>
      </c>
      <c r="C242" s="3" t="s">
        <v>1314</v>
      </c>
      <c r="D242" s="2" t="s">
        <v>1315</v>
      </c>
      <c r="E242" s="4" t="n">
        <v>43906.0366550926</v>
      </c>
      <c r="F242" s="2"/>
      <c r="G242" s="2"/>
      <c r="H242" s="2"/>
      <c r="I242" s="2"/>
      <c r="J242" s="2" t="s">
        <v>24</v>
      </c>
      <c r="K242" s="2"/>
      <c r="L242" s="2" t="s">
        <v>26</v>
      </c>
      <c r="M242" s="5" t="s">
        <v>27</v>
      </c>
      <c r="N242" s="2" t="n">
        <v>13</v>
      </c>
      <c r="O242" s="2" t="n">
        <v>41</v>
      </c>
      <c r="P242" s="2"/>
      <c r="Q242" s="5" t="s">
        <v>1316</v>
      </c>
      <c r="R242" s="2" t="s">
        <v>105</v>
      </c>
    </row>
    <row r="243" customFormat="false" ht="15.75" hidden="false" customHeight="false" outlineLevel="0" collapsed="false">
      <c r="A243" s="1" t="s">
        <v>1317</v>
      </c>
      <c r="B243" s="2" t="s">
        <v>19</v>
      </c>
      <c r="C243" s="3" t="s">
        <v>1318</v>
      </c>
      <c r="D243" s="2" t="s">
        <v>1319</v>
      </c>
      <c r="E243" s="4" t="n">
        <v>43906.0364930556</v>
      </c>
      <c r="F243" s="2"/>
      <c r="G243" s="2"/>
      <c r="H243" s="2"/>
      <c r="I243" s="2"/>
      <c r="J243" s="2" t="s">
        <v>24</v>
      </c>
      <c r="K243" s="2"/>
      <c r="L243" s="2" t="s">
        <v>26</v>
      </c>
      <c r="M243" s="5" t="s">
        <v>27</v>
      </c>
      <c r="N243" s="2" t="n">
        <v>13</v>
      </c>
      <c r="O243" s="2" t="n">
        <v>41</v>
      </c>
      <c r="P243" s="2"/>
      <c r="Q243" s="5" t="s">
        <v>1320</v>
      </c>
      <c r="R243" s="2" t="s">
        <v>105</v>
      </c>
    </row>
    <row r="244" customFormat="false" ht="15.75" hidden="false" customHeight="false" outlineLevel="0" collapsed="false">
      <c r="A244" s="1" t="s">
        <v>1321</v>
      </c>
      <c r="B244" s="2" t="s">
        <v>19</v>
      </c>
      <c r="C244" s="3" t="s">
        <v>1322</v>
      </c>
      <c r="D244" s="2" t="s">
        <v>1323</v>
      </c>
      <c r="E244" s="4" t="n">
        <v>43906.0359375</v>
      </c>
      <c r="F244" s="2"/>
      <c r="G244" s="2"/>
      <c r="H244" s="2"/>
      <c r="I244" s="2"/>
      <c r="J244" s="2" t="s">
        <v>24</v>
      </c>
      <c r="K244" s="2"/>
      <c r="L244" s="2" t="s">
        <v>26</v>
      </c>
      <c r="M244" s="5" t="s">
        <v>27</v>
      </c>
      <c r="N244" s="2" t="n">
        <v>13</v>
      </c>
      <c r="O244" s="2" t="n">
        <v>41</v>
      </c>
      <c r="P244" s="2"/>
      <c r="Q244" s="5" t="s">
        <v>1324</v>
      </c>
      <c r="R244" s="2" t="s">
        <v>1325</v>
      </c>
    </row>
    <row r="245" customFormat="false" ht="15.75" hidden="false" customHeight="false" outlineLevel="0" collapsed="false">
      <c r="A245" s="1" t="s">
        <v>1326</v>
      </c>
      <c r="B245" s="2" t="s">
        <v>19</v>
      </c>
      <c r="C245" s="3" t="s">
        <v>1327</v>
      </c>
      <c r="D245" s="2" t="s">
        <v>1328</v>
      </c>
      <c r="E245" s="4" t="n">
        <v>43906.0323958333</v>
      </c>
      <c r="F245" s="2"/>
      <c r="G245" s="2"/>
      <c r="H245" s="2"/>
      <c r="I245" s="2"/>
      <c r="J245" s="2" t="s">
        <v>24</v>
      </c>
      <c r="K245" s="2"/>
      <c r="L245" s="2" t="s">
        <v>26</v>
      </c>
      <c r="M245" s="5" t="s">
        <v>27</v>
      </c>
      <c r="N245" s="2" t="n">
        <v>13</v>
      </c>
      <c r="O245" s="2" t="n">
        <v>41</v>
      </c>
      <c r="P245" s="2"/>
      <c r="Q245" s="5" t="s">
        <v>1329</v>
      </c>
      <c r="R245" s="2" t="s">
        <v>105</v>
      </c>
    </row>
    <row r="246" customFormat="false" ht="15.75" hidden="false" customHeight="false" outlineLevel="0" collapsed="false">
      <c r="A246" s="1" t="s">
        <v>1330</v>
      </c>
      <c r="B246" s="2" t="s">
        <v>19</v>
      </c>
      <c r="C246" s="3" t="s">
        <v>1331</v>
      </c>
      <c r="D246" s="2" t="s">
        <v>1332</v>
      </c>
      <c r="E246" s="4" t="n">
        <v>43905.9978935185</v>
      </c>
      <c r="F246" s="2"/>
      <c r="G246" s="2"/>
      <c r="H246" s="2"/>
      <c r="I246" s="2"/>
      <c r="J246" s="2" t="s">
        <v>24</v>
      </c>
      <c r="K246" s="2"/>
      <c r="L246" s="2" t="s">
        <v>26</v>
      </c>
      <c r="M246" s="5" t="s">
        <v>27</v>
      </c>
      <c r="N246" s="2" t="n">
        <v>13</v>
      </c>
      <c r="O246" s="2" t="n">
        <v>41</v>
      </c>
      <c r="P246" s="2"/>
      <c r="Q246" s="5" t="s">
        <v>1333</v>
      </c>
      <c r="R246" s="2" t="s">
        <v>157</v>
      </c>
    </row>
    <row r="247" customFormat="false" ht="15.75" hidden="false" customHeight="false" outlineLevel="0" collapsed="false">
      <c r="A247" s="1" t="s">
        <v>1334</v>
      </c>
      <c r="B247" s="2" t="s">
        <v>19</v>
      </c>
      <c r="C247" s="3" t="s">
        <v>1335</v>
      </c>
      <c r="D247" s="2" t="s">
        <v>1336</v>
      </c>
      <c r="E247" s="4" t="n">
        <v>43905.9970717593</v>
      </c>
      <c r="F247" s="2"/>
      <c r="G247" s="2"/>
      <c r="H247" s="2"/>
      <c r="I247" s="2"/>
      <c r="J247" s="2" t="s">
        <v>24</v>
      </c>
      <c r="K247" s="2"/>
      <c r="L247" s="2" t="s">
        <v>26</v>
      </c>
      <c r="M247" s="5" t="s">
        <v>27</v>
      </c>
      <c r="N247" s="2" t="n">
        <v>13</v>
      </c>
      <c r="O247" s="2" t="n">
        <v>41</v>
      </c>
      <c r="P247" s="2"/>
      <c r="Q247" s="5" t="s">
        <v>1337</v>
      </c>
      <c r="R247" s="2" t="s">
        <v>1338</v>
      </c>
    </row>
    <row r="248" customFormat="false" ht="15.75" hidden="false" customHeight="false" outlineLevel="0" collapsed="false">
      <c r="A248" s="1" t="s">
        <v>1339</v>
      </c>
      <c r="B248" s="2" t="s">
        <v>19</v>
      </c>
      <c r="C248" s="3" t="s">
        <v>1340</v>
      </c>
      <c r="D248" s="2" t="s">
        <v>1341</v>
      </c>
      <c r="E248" s="4" t="n">
        <v>43905.9949189815</v>
      </c>
      <c r="F248" s="2"/>
      <c r="G248" s="2"/>
      <c r="H248" s="2"/>
      <c r="I248" s="2"/>
      <c r="J248" s="2" t="s">
        <v>24</v>
      </c>
      <c r="K248" s="2"/>
      <c r="L248" s="2" t="s">
        <v>26</v>
      </c>
      <c r="M248" s="5" t="s">
        <v>27</v>
      </c>
      <c r="N248" s="2" t="n">
        <v>13</v>
      </c>
      <c r="O248" s="2" t="n">
        <v>41</v>
      </c>
      <c r="P248" s="2"/>
      <c r="Q248" s="5" t="s">
        <v>1342</v>
      </c>
      <c r="R248" s="2" t="s">
        <v>1343</v>
      </c>
    </row>
    <row r="249" customFormat="false" ht="15.75" hidden="false" customHeight="false" outlineLevel="0" collapsed="false">
      <c r="A249" s="1" t="s">
        <v>1344</v>
      </c>
      <c r="B249" s="2" t="s">
        <v>19</v>
      </c>
      <c r="C249" s="3" t="s">
        <v>1345</v>
      </c>
      <c r="D249" s="2" t="s">
        <v>1346</v>
      </c>
      <c r="E249" s="4" t="n">
        <v>43905.9946875</v>
      </c>
      <c r="F249" s="2"/>
      <c r="G249" s="2"/>
      <c r="H249" s="2"/>
      <c r="I249" s="2"/>
      <c r="J249" s="2" t="s">
        <v>24</v>
      </c>
      <c r="K249" s="2"/>
      <c r="L249" s="2" t="s">
        <v>26</v>
      </c>
      <c r="M249" s="5" t="s">
        <v>27</v>
      </c>
      <c r="N249" s="2" t="n">
        <v>13</v>
      </c>
      <c r="O249" s="2" t="n">
        <v>41</v>
      </c>
      <c r="P249" s="2"/>
      <c r="Q249" s="5" t="s">
        <v>1347</v>
      </c>
      <c r="R249" s="2" t="s">
        <v>465</v>
      </c>
    </row>
    <row r="250" customFormat="false" ht="15.75" hidden="false" customHeight="false" outlineLevel="0" collapsed="false">
      <c r="A250" s="1" t="s">
        <v>1348</v>
      </c>
      <c r="B250" s="2" t="s">
        <v>19</v>
      </c>
      <c r="C250" s="3" t="s">
        <v>1349</v>
      </c>
      <c r="D250" s="2" t="s">
        <v>1350</v>
      </c>
      <c r="E250" s="4" t="n">
        <v>43905.9936226852</v>
      </c>
      <c r="F250" s="2"/>
      <c r="G250" s="2"/>
      <c r="H250" s="2"/>
      <c r="I250" s="2"/>
      <c r="J250" s="2" t="s">
        <v>24</v>
      </c>
      <c r="K250" s="2"/>
      <c r="L250" s="2" t="s">
        <v>26</v>
      </c>
      <c r="M250" s="5" t="s">
        <v>27</v>
      </c>
      <c r="N250" s="2" t="n">
        <v>13</v>
      </c>
      <c r="O250" s="2" t="n">
        <v>41</v>
      </c>
      <c r="P250" s="2"/>
      <c r="Q250" s="5" t="s">
        <v>1351</v>
      </c>
      <c r="R250" s="2" t="s">
        <v>1352</v>
      </c>
    </row>
    <row r="251" customFormat="false" ht="15.75" hidden="false" customHeight="false" outlineLevel="0" collapsed="false">
      <c r="A251" s="1" t="s">
        <v>1353</v>
      </c>
      <c r="B251" s="2" t="s">
        <v>19</v>
      </c>
      <c r="C251" s="3" t="s">
        <v>1354</v>
      </c>
      <c r="D251" s="2" t="s">
        <v>1355</v>
      </c>
      <c r="E251" s="4" t="n">
        <v>43905.9769675926</v>
      </c>
      <c r="F251" s="2"/>
      <c r="G251" s="2"/>
      <c r="H251" s="2"/>
      <c r="I251" s="2"/>
      <c r="J251" s="2" t="s">
        <v>24</v>
      </c>
      <c r="K251" s="2"/>
      <c r="L251" s="2" t="s">
        <v>26</v>
      </c>
      <c r="M251" s="5" t="s">
        <v>27</v>
      </c>
      <c r="N251" s="2" t="n">
        <v>13</v>
      </c>
      <c r="O251" s="2" t="n">
        <v>41</v>
      </c>
      <c r="P251" s="2"/>
      <c r="Q251" s="5" t="s">
        <v>1356</v>
      </c>
      <c r="R251" s="2" t="s">
        <v>1357</v>
      </c>
    </row>
    <row r="252" customFormat="false" ht="15.75" hidden="false" customHeight="false" outlineLevel="0" collapsed="false">
      <c r="A252" s="1" t="s">
        <v>1358</v>
      </c>
      <c r="B252" s="2" t="s">
        <v>19</v>
      </c>
      <c r="C252" s="3" t="s">
        <v>1359</v>
      </c>
      <c r="D252" s="2" t="s">
        <v>1360</v>
      </c>
      <c r="E252" s="4" t="n">
        <v>43905.9714930556</v>
      </c>
      <c r="F252" s="2"/>
      <c r="G252" s="2"/>
      <c r="H252" s="2"/>
      <c r="I252" s="2"/>
      <c r="J252" s="2" t="s">
        <v>24</v>
      </c>
      <c r="K252" s="2"/>
      <c r="L252" s="2" t="s">
        <v>26</v>
      </c>
      <c r="M252" s="5" t="s">
        <v>27</v>
      </c>
      <c r="N252" s="2" t="n">
        <v>13</v>
      </c>
      <c r="O252" s="2" t="n">
        <v>41</v>
      </c>
      <c r="P252" s="2"/>
      <c r="Q252" s="5" t="s">
        <v>1361</v>
      </c>
      <c r="R252" s="2" t="s">
        <v>1362</v>
      </c>
    </row>
    <row r="253" customFormat="false" ht="15.75" hidden="false" customHeight="false" outlineLevel="0" collapsed="false">
      <c r="A253" s="1" t="s">
        <v>1363</v>
      </c>
      <c r="B253" s="2" t="s">
        <v>19</v>
      </c>
      <c r="C253" s="3" t="s">
        <v>1364</v>
      </c>
      <c r="D253" s="2" t="s">
        <v>1365</v>
      </c>
      <c r="E253" s="4" t="n">
        <v>43905.9679513889</v>
      </c>
      <c r="F253" s="2"/>
      <c r="G253" s="2"/>
      <c r="H253" s="2"/>
      <c r="I253" s="2"/>
      <c r="J253" s="2" t="s">
        <v>24</v>
      </c>
      <c r="K253" s="2"/>
      <c r="L253" s="2" t="s">
        <v>26</v>
      </c>
      <c r="M253" s="5" t="s">
        <v>27</v>
      </c>
      <c r="N253" s="2" t="n">
        <v>13</v>
      </c>
      <c r="O253" s="2" t="n">
        <v>41</v>
      </c>
      <c r="P253" s="2"/>
      <c r="Q253" s="5" t="s">
        <v>1366</v>
      </c>
      <c r="R253" s="2" t="s">
        <v>188</v>
      </c>
    </row>
    <row r="254" customFormat="false" ht="15.75" hidden="false" customHeight="false" outlineLevel="0" collapsed="false">
      <c r="A254" s="1" t="s">
        <v>1367</v>
      </c>
      <c r="B254" s="2" t="s">
        <v>19</v>
      </c>
      <c r="C254" s="3" t="s">
        <v>1368</v>
      </c>
      <c r="D254" s="2" t="s">
        <v>1369</v>
      </c>
      <c r="E254" s="4" t="n">
        <v>43905.9460648148</v>
      </c>
      <c r="F254" s="2"/>
      <c r="G254" s="2"/>
      <c r="H254" s="2"/>
      <c r="I254" s="2"/>
      <c r="J254" s="2" t="s">
        <v>24</v>
      </c>
      <c r="K254" s="2"/>
      <c r="L254" s="2" t="s">
        <v>26</v>
      </c>
      <c r="M254" s="5" t="s">
        <v>27</v>
      </c>
      <c r="N254" s="2" t="n">
        <v>13</v>
      </c>
      <c r="O254" s="2" t="n">
        <v>41</v>
      </c>
      <c r="P254" s="2"/>
      <c r="Q254" s="5" t="s">
        <v>1370</v>
      </c>
      <c r="R254" s="2" t="s">
        <v>162</v>
      </c>
    </row>
    <row r="255" customFormat="false" ht="15.75" hidden="false" customHeight="false" outlineLevel="0" collapsed="false">
      <c r="A255" s="1" t="s">
        <v>1371</v>
      </c>
      <c r="B255" s="2" t="s">
        <v>19</v>
      </c>
      <c r="C255" s="3" t="s">
        <v>1372</v>
      </c>
      <c r="D255" s="2" t="s">
        <v>1373</v>
      </c>
      <c r="E255" s="4" t="n">
        <v>43905.9449768519</v>
      </c>
      <c r="F255" s="2"/>
      <c r="G255" s="2"/>
      <c r="H255" s="2"/>
      <c r="I255" s="2"/>
      <c r="J255" s="2" t="s">
        <v>24</v>
      </c>
      <c r="K255" s="2"/>
      <c r="L255" s="2" t="s">
        <v>26</v>
      </c>
      <c r="M255" s="5" t="s">
        <v>27</v>
      </c>
      <c r="N255" s="2" t="n">
        <v>13</v>
      </c>
      <c r="O255" s="2" t="n">
        <v>41</v>
      </c>
      <c r="P255" s="2"/>
      <c r="Q255" s="5" t="s">
        <v>1374</v>
      </c>
      <c r="R255" s="2" t="s">
        <v>1375</v>
      </c>
    </row>
    <row r="256" customFormat="false" ht="15.75" hidden="false" customHeight="false" outlineLevel="0" collapsed="false">
      <c r="A256" s="1" t="s">
        <v>1376</v>
      </c>
      <c r="B256" s="2" t="s">
        <v>19</v>
      </c>
      <c r="C256" s="3" t="s">
        <v>1377</v>
      </c>
      <c r="D256" s="2" t="s">
        <v>1378</v>
      </c>
      <c r="E256" s="4" t="n">
        <v>43905.9439814815</v>
      </c>
      <c r="F256" s="2"/>
      <c r="G256" s="2"/>
      <c r="H256" s="2" t="s">
        <v>272</v>
      </c>
      <c r="I256" s="2" t="s">
        <v>273</v>
      </c>
      <c r="J256" s="2" t="s">
        <v>24</v>
      </c>
      <c r="K256" s="2" t="s">
        <v>1379</v>
      </c>
      <c r="L256" s="2" t="s">
        <v>26</v>
      </c>
      <c r="M256" s="5" t="s">
        <v>27</v>
      </c>
      <c r="N256" s="2" t="n">
        <v>13</v>
      </c>
      <c r="O256" s="2" t="n">
        <v>41</v>
      </c>
      <c r="P256" s="2"/>
      <c r="Q256" s="5" t="s">
        <v>1380</v>
      </c>
      <c r="R256" s="2" t="s">
        <v>1381</v>
      </c>
    </row>
    <row r="257" customFormat="false" ht="15.75" hidden="false" customHeight="false" outlineLevel="0" collapsed="false">
      <c r="A257" s="1" t="s">
        <v>1382</v>
      </c>
      <c r="B257" s="2" t="s">
        <v>19</v>
      </c>
      <c r="C257" s="3" t="s">
        <v>1383</v>
      </c>
      <c r="D257" s="2" t="s">
        <v>1384</v>
      </c>
      <c r="E257" s="4" t="n">
        <v>43905.9225578704</v>
      </c>
      <c r="F257" s="2"/>
      <c r="G257" s="2"/>
      <c r="H257" s="2"/>
      <c r="I257" s="2"/>
      <c r="J257" s="2" t="s">
        <v>24</v>
      </c>
      <c r="K257" s="2"/>
      <c r="L257" s="2" t="s">
        <v>26</v>
      </c>
      <c r="M257" s="5" t="s">
        <v>27</v>
      </c>
      <c r="N257" s="2" t="n">
        <v>13</v>
      </c>
      <c r="O257" s="2" t="n">
        <v>41</v>
      </c>
      <c r="P257" s="2"/>
      <c r="Q257" s="5" t="s">
        <v>1385</v>
      </c>
      <c r="R257" s="2" t="s">
        <v>1386</v>
      </c>
    </row>
    <row r="258" customFormat="false" ht="15.75" hidden="false" customHeight="false" outlineLevel="0" collapsed="false">
      <c r="A258" s="1" t="s">
        <v>1387</v>
      </c>
      <c r="B258" s="2" t="s">
        <v>19</v>
      </c>
      <c r="C258" s="3" t="s">
        <v>1388</v>
      </c>
      <c r="D258" s="2" t="s">
        <v>1389</v>
      </c>
      <c r="E258" s="4" t="n">
        <v>43905.9220717593</v>
      </c>
      <c r="F258" s="2"/>
      <c r="G258" s="2"/>
      <c r="H258" s="2"/>
      <c r="I258" s="2"/>
      <c r="J258" s="2" t="s">
        <v>24</v>
      </c>
      <c r="K258" s="2"/>
      <c r="L258" s="2" t="s">
        <v>26</v>
      </c>
      <c r="M258" s="5" t="s">
        <v>27</v>
      </c>
      <c r="N258" s="2" t="n">
        <v>13</v>
      </c>
      <c r="O258" s="2" t="n">
        <v>41</v>
      </c>
      <c r="P258" s="2"/>
      <c r="Q258" s="5" t="s">
        <v>1390</v>
      </c>
      <c r="R258" s="2" t="s">
        <v>1391</v>
      </c>
    </row>
    <row r="259" customFormat="false" ht="15.75" hidden="false" customHeight="false" outlineLevel="0" collapsed="false">
      <c r="A259" s="1" t="s">
        <v>1392</v>
      </c>
      <c r="B259" s="2" t="s">
        <v>19</v>
      </c>
      <c r="C259" s="3" t="s">
        <v>1393</v>
      </c>
      <c r="D259" s="2" t="s">
        <v>1394</v>
      </c>
      <c r="E259" s="4" t="n">
        <v>43905.9075231481</v>
      </c>
      <c r="F259" s="2"/>
      <c r="G259" s="2"/>
      <c r="H259" s="2" t="s">
        <v>148</v>
      </c>
      <c r="I259" s="2" t="s">
        <v>149</v>
      </c>
      <c r="J259" s="2" t="s">
        <v>24</v>
      </c>
      <c r="K259" s="2" t="s">
        <v>1395</v>
      </c>
      <c r="L259" s="2" t="s">
        <v>26</v>
      </c>
      <c r="M259" s="5" t="s">
        <v>27</v>
      </c>
      <c r="N259" s="2" t="n">
        <v>13</v>
      </c>
      <c r="O259" s="2" t="n">
        <v>41</v>
      </c>
      <c r="P259" s="2"/>
      <c r="Q259" s="5" t="s">
        <v>1396</v>
      </c>
      <c r="R259" s="2" t="s">
        <v>152</v>
      </c>
    </row>
    <row r="260" customFormat="false" ht="15.75" hidden="false" customHeight="false" outlineLevel="0" collapsed="false">
      <c r="A260" s="1" t="s">
        <v>1397</v>
      </c>
      <c r="B260" s="2" t="s">
        <v>19</v>
      </c>
      <c r="C260" s="3" t="s">
        <v>1398</v>
      </c>
      <c r="D260" s="2" t="s">
        <v>1399</v>
      </c>
      <c r="E260" s="4" t="n">
        <v>43905.9023726852</v>
      </c>
      <c r="F260" s="2"/>
      <c r="G260" s="2"/>
      <c r="H260" s="2" t="s">
        <v>1226</v>
      </c>
      <c r="I260" s="2" t="s">
        <v>1227</v>
      </c>
      <c r="J260" s="2" t="s">
        <v>24</v>
      </c>
      <c r="K260" s="2" t="s">
        <v>1400</v>
      </c>
      <c r="L260" s="2" t="s">
        <v>26</v>
      </c>
      <c r="M260" s="5" t="s">
        <v>27</v>
      </c>
      <c r="N260" s="2" t="n">
        <v>13</v>
      </c>
      <c r="O260" s="2" t="n">
        <v>41</v>
      </c>
      <c r="P260" s="2"/>
      <c r="Q260" s="5" t="s">
        <v>1401</v>
      </c>
      <c r="R260" s="2" t="s">
        <v>1230</v>
      </c>
    </row>
    <row r="261" customFormat="false" ht="15.75" hidden="false" customHeight="false" outlineLevel="0" collapsed="false">
      <c r="A261" s="1" t="s">
        <v>1402</v>
      </c>
      <c r="B261" s="2" t="s">
        <v>19</v>
      </c>
      <c r="C261" s="3" t="s">
        <v>1403</v>
      </c>
      <c r="D261" s="2" t="s">
        <v>1404</v>
      </c>
      <c r="E261" s="4" t="n">
        <v>43905.8955208333</v>
      </c>
      <c r="F261" s="2"/>
      <c r="G261" s="2"/>
      <c r="H261" s="2" t="s">
        <v>1405</v>
      </c>
      <c r="I261" s="2" t="s">
        <v>1406</v>
      </c>
      <c r="J261" s="2" t="s">
        <v>24</v>
      </c>
      <c r="K261" s="2" t="s">
        <v>1407</v>
      </c>
      <c r="L261" s="2" t="s">
        <v>26</v>
      </c>
      <c r="M261" s="5" t="s">
        <v>27</v>
      </c>
      <c r="N261" s="2" t="n">
        <v>13</v>
      </c>
      <c r="O261" s="2" t="n">
        <v>41</v>
      </c>
      <c r="P261" s="2"/>
      <c r="Q261" s="5" t="s">
        <v>1408</v>
      </c>
      <c r="R261" s="2" t="s">
        <v>1409</v>
      </c>
    </row>
    <row r="262" customFormat="false" ht="15.75" hidden="false" customHeight="false" outlineLevel="0" collapsed="false">
      <c r="A262" s="1" t="s">
        <v>1410</v>
      </c>
      <c r="B262" s="2" t="s">
        <v>19</v>
      </c>
      <c r="C262" s="3" t="s">
        <v>1411</v>
      </c>
      <c r="D262" s="2" t="s">
        <v>1412</v>
      </c>
      <c r="E262" s="4" t="n">
        <v>43905.8776041667</v>
      </c>
      <c r="F262" s="2"/>
      <c r="G262" s="2"/>
      <c r="H262" s="2"/>
      <c r="I262" s="2"/>
      <c r="J262" s="2" t="s">
        <v>24</v>
      </c>
      <c r="K262" s="2"/>
      <c r="L262" s="2" t="s">
        <v>26</v>
      </c>
      <c r="M262" s="5" t="s">
        <v>27</v>
      </c>
      <c r="N262" s="2" t="n">
        <v>13</v>
      </c>
      <c r="O262" s="2" t="n">
        <v>41</v>
      </c>
      <c r="P262" s="2"/>
      <c r="Q262" s="5" t="s">
        <v>1413</v>
      </c>
      <c r="R262" s="2" t="s">
        <v>1414</v>
      </c>
    </row>
    <row r="263" customFormat="false" ht="15.75" hidden="false" customHeight="false" outlineLevel="0" collapsed="false">
      <c r="A263" s="1" t="s">
        <v>1415</v>
      </c>
      <c r="B263" s="2" t="s">
        <v>19</v>
      </c>
      <c r="C263" s="3" t="s">
        <v>1416</v>
      </c>
      <c r="D263" s="2" t="s">
        <v>1417</v>
      </c>
      <c r="E263" s="4" t="n">
        <v>43905.8765162037</v>
      </c>
      <c r="F263" s="2"/>
      <c r="G263" s="2"/>
      <c r="H263" s="2"/>
      <c r="I263" s="2"/>
      <c r="J263" s="2" t="s">
        <v>24</v>
      </c>
      <c r="K263" s="2"/>
      <c r="L263" s="2" t="s">
        <v>26</v>
      </c>
      <c r="M263" s="5" t="s">
        <v>27</v>
      </c>
      <c r="N263" s="2" t="n">
        <v>13</v>
      </c>
      <c r="O263" s="2" t="n">
        <v>41</v>
      </c>
      <c r="P263" s="2"/>
      <c r="Q263" s="5" t="s">
        <v>1418</v>
      </c>
      <c r="R263" s="2" t="s">
        <v>1419</v>
      </c>
    </row>
    <row r="264" customFormat="false" ht="15.75" hidden="false" customHeight="false" outlineLevel="0" collapsed="false">
      <c r="A264" s="1" t="s">
        <v>1420</v>
      </c>
      <c r="B264" s="2" t="s">
        <v>19</v>
      </c>
      <c r="C264" s="3" t="s">
        <v>1421</v>
      </c>
      <c r="D264" s="2" t="s">
        <v>1422</v>
      </c>
      <c r="E264" s="4" t="n">
        <v>43905.8337037037</v>
      </c>
      <c r="F264" s="2"/>
      <c r="G264" s="2"/>
      <c r="H264" s="2"/>
      <c r="I264" s="2"/>
      <c r="J264" s="2" t="s">
        <v>24</v>
      </c>
      <c r="K264" s="2"/>
      <c r="L264" s="2" t="s">
        <v>26</v>
      </c>
      <c r="M264" s="5" t="s">
        <v>27</v>
      </c>
      <c r="N264" s="2" t="n">
        <v>13</v>
      </c>
      <c r="O264" s="2" t="n">
        <v>41</v>
      </c>
      <c r="P264" s="2"/>
      <c r="Q264" s="5" t="s">
        <v>1423</v>
      </c>
      <c r="R264" s="2" t="s">
        <v>1424</v>
      </c>
    </row>
    <row r="265" customFormat="false" ht="15.75" hidden="false" customHeight="false" outlineLevel="0" collapsed="false">
      <c r="A265" s="1" t="s">
        <v>1425</v>
      </c>
      <c r="B265" s="2" t="s">
        <v>19</v>
      </c>
      <c r="C265" s="3" t="s">
        <v>1426</v>
      </c>
      <c r="D265" s="2" t="s">
        <v>1427</v>
      </c>
      <c r="E265" s="4" t="n">
        <v>43905.8335300926</v>
      </c>
      <c r="F265" s="2"/>
      <c r="G265" s="2"/>
      <c r="H265" s="2"/>
      <c r="I265" s="2"/>
      <c r="J265" s="2" t="s">
        <v>24</v>
      </c>
      <c r="K265" s="2"/>
      <c r="L265" s="2" t="s">
        <v>26</v>
      </c>
      <c r="M265" s="5" t="s">
        <v>27</v>
      </c>
      <c r="N265" s="2" t="n">
        <v>13</v>
      </c>
      <c r="O265" s="2" t="n">
        <v>41</v>
      </c>
      <c r="P265" s="2"/>
      <c r="Q265" s="5" t="s">
        <v>1428</v>
      </c>
      <c r="R265" s="2" t="s">
        <v>1429</v>
      </c>
    </row>
    <row r="266" customFormat="false" ht="15.75" hidden="false" customHeight="false" outlineLevel="0" collapsed="false">
      <c r="A266" s="1" t="s">
        <v>1430</v>
      </c>
      <c r="B266" s="2" t="s">
        <v>19</v>
      </c>
      <c r="C266" s="3" t="s">
        <v>1431</v>
      </c>
      <c r="D266" s="2" t="s">
        <v>1432</v>
      </c>
      <c r="E266" s="4" t="n">
        <v>43905.8333564815</v>
      </c>
      <c r="F266" s="2"/>
      <c r="G266" s="2"/>
      <c r="H266" s="2"/>
      <c r="I266" s="2"/>
      <c r="J266" s="2" t="s">
        <v>24</v>
      </c>
      <c r="K266" s="2"/>
      <c r="L266" s="2" t="s">
        <v>26</v>
      </c>
      <c r="M266" s="5" t="s">
        <v>27</v>
      </c>
      <c r="N266" s="2" t="n">
        <v>13</v>
      </c>
      <c r="O266" s="2" t="n">
        <v>41</v>
      </c>
      <c r="P266" s="2"/>
      <c r="Q266" s="5" t="s">
        <v>1433</v>
      </c>
      <c r="R266" s="2" t="s">
        <v>157</v>
      </c>
    </row>
    <row r="267" customFormat="false" ht="15.75" hidden="false" customHeight="false" outlineLevel="0" collapsed="false">
      <c r="A267" s="1" t="s">
        <v>1434</v>
      </c>
      <c r="B267" s="2" t="s">
        <v>19</v>
      </c>
      <c r="C267" s="3" t="s">
        <v>1435</v>
      </c>
      <c r="D267" s="2" t="s">
        <v>1436</v>
      </c>
      <c r="E267" s="4" t="n">
        <v>43905.8308912037</v>
      </c>
      <c r="F267" s="2"/>
      <c r="G267" s="2"/>
      <c r="H267" s="2"/>
      <c r="I267" s="2"/>
      <c r="J267" s="2" t="s">
        <v>24</v>
      </c>
      <c r="K267" s="2"/>
      <c r="L267" s="2" t="s">
        <v>26</v>
      </c>
      <c r="M267" s="5" t="s">
        <v>27</v>
      </c>
      <c r="N267" s="2" t="n">
        <v>13</v>
      </c>
      <c r="O267" s="2" t="n">
        <v>41</v>
      </c>
      <c r="P267" s="2"/>
      <c r="Q267" s="5" t="s">
        <v>1437</v>
      </c>
      <c r="R267" s="2" t="s">
        <v>1438</v>
      </c>
    </row>
    <row r="268" customFormat="false" ht="15.75" hidden="false" customHeight="false" outlineLevel="0" collapsed="false">
      <c r="A268" s="1" t="s">
        <v>1439</v>
      </c>
      <c r="B268" s="2" t="s">
        <v>19</v>
      </c>
      <c r="C268" s="3" t="s">
        <v>1440</v>
      </c>
      <c r="D268" s="2" t="s">
        <v>1441</v>
      </c>
      <c r="E268" s="4" t="n">
        <v>43905.7811226852</v>
      </c>
      <c r="F268" s="2"/>
      <c r="G268" s="2"/>
      <c r="H268" s="2"/>
      <c r="I268" s="2"/>
      <c r="J268" s="2" t="s">
        <v>24</v>
      </c>
      <c r="K268" s="2"/>
      <c r="L268" s="2" t="s">
        <v>26</v>
      </c>
      <c r="M268" s="5" t="s">
        <v>27</v>
      </c>
      <c r="N268" s="2" t="n">
        <v>13</v>
      </c>
      <c r="O268" s="2" t="n">
        <v>41</v>
      </c>
      <c r="P268" s="2"/>
      <c r="Q268" s="5" t="s">
        <v>1442</v>
      </c>
      <c r="R268" s="2" t="s">
        <v>1443</v>
      </c>
    </row>
    <row r="269" customFormat="false" ht="15.75" hidden="false" customHeight="false" outlineLevel="0" collapsed="false">
      <c r="A269" s="1" t="s">
        <v>1444</v>
      </c>
      <c r="B269" s="2" t="s">
        <v>19</v>
      </c>
      <c r="C269" s="3" t="s">
        <v>1445</v>
      </c>
      <c r="D269" s="2" t="s">
        <v>1446</v>
      </c>
      <c r="E269" s="4" t="n">
        <v>43905.781087963</v>
      </c>
      <c r="F269" s="2"/>
      <c r="G269" s="2"/>
      <c r="H269" s="2"/>
      <c r="I269" s="2"/>
      <c r="J269" s="2" t="s">
        <v>24</v>
      </c>
      <c r="K269" s="2"/>
      <c r="L269" s="2" t="s">
        <v>26</v>
      </c>
      <c r="M269" s="5" t="s">
        <v>27</v>
      </c>
      <c r="N269" s="2" t="n">
        <v>13</v>
      </c>
      <c r="O269" s="2" t="n">
        <v>41</v>
      </c>
      <c r="P269" s="2"/>
      <c r="Q269" s="5" t="s">
        <v>1447</v>
      </c>
      <c r="R269" s="2" t="s">
        <v>1443</v>
      </c>
    </row>
    <row r="270" customFormat="false" ht="15.75" hidden="false" customHeight="false" outlineLevel="0" collapsed="false">
      <c r="A270" s="1" t="s">
        <v>1448</v>
      </c>
      <c r="B270" s="2" t="s">
        <v>19</v>
      </c>
      <c r="C270" s="3" t="s">
        <v>1449</v>
      </c>
      <c r="D270" s="2" t="s">
        <v>1450</v>
      </c>
      <c r="E270" s="4" t="n">
        <v>43905.7794907407</v>
      </c>
      <c r="F270" s="2"/>
      <c r="G270" s="2"/>
      <c r="H270" s="2"/>
      <c r="I270" s="2"/>
      <c r="J270" s="2" t="s">
        <v>24</v>
      </c>
      <c r="K270" s="2"/>
      <c r="L270" s="2" t="s">
        <v>26</v>
      </c>
      <c r="M270" s="5" t="s">
        <v>27</v>
      </c>
      <c r="N270" s="2" t="n">
        <v>13</v>
      </c>
      <c r="O270" s="2" t="n">
        <v>41</v>
      </c>
      <c r="P270" s="2"/>
      <c r="Q270" s="5" t="s">
        <v>1451</v>
      </c>
      <c r="R270" s="2" t="s">
        <v>1452</v>
      </c>
    </row>
    <row r="271" customFormat="false" ht="15.75" hidden="false" customHeight="false" outlineLevel="0" collapsed="false">
      <c r="A271" s="1" t="s">
        <v>1453</v>
      </c>
      <c r="B271" s="2" t="s">
        <v>19</v>
      </c>
      <c r="C271" s="3" t="s">
        <v>1454</v>
      </c>
      <c r="D271" s="2" t="s">
        <v>1455</v>
      </c>
      <c r="E271" s="4" t="n">
        <v>43905.7734143518</v>
      </c>
      <c r="F271" s="2"/>
      <c r="G271" s="2"/>
      <c r="H271" s="2"/>
      <c r="I271" s="2"/>
      <c r="J271" s="2" t="s">
        <v>24</v>
      </c>
      <c r="K271" s="2"/>
      <c r="L271" s="2" t="s">
        <v>26</v>
      </c>
      <c r="M271" s="5" t="s">
        <v>27</v>
      </c>
      <c r="N271" s="2" t="n">
        <v>13</v>
      </c>
      <c r="O271" s="2" t="n">
        <v>41</v>
      </c>
      <c r="P271" s="2"/>
      <c r="Q271" s="5" t="s">
        <v>1456</v>
      </c>
      <c r="R271" s="2" t="s">
        <v>34</v>
      </c>
    </row>
    <row r="272" customFormat="false" ht="15.75" hidden="false" customHeight="false" outlineLevel="0" collapsed="false">
      <c r="A272" s="1" t="s">
        <v>1457</v>
      </c>
      <c r="B272" s="2" t="s">
        <v>19</v>
      </c>
      <c r="C272" s="3" t="s">
        <v>1458</v>
      </c>
      <c r="D272" s="2" t="s">
        <v>1459</v>
      </c>
      <c r="E272" s="4" t="n">
        <v>43905.767650463</v>
      </c>
      <c r="F272" s="2"/>
      <c r="G272" s="2"/>
      <c r="H272" s="2"/>
      <c r="I272" s="2"/>
      <c r="J272" s="2" t="s">
        <v>24</v>
      </c>
      <c r="K272" s="2"/>
      <c r="L272" s="2" t="s">
        <v>26</v>
      </c>
      <c r="M272" s="5" t="s">
        <v>27</v>
      </c>
      <c r="N272" s="2" t="n">
        <v>13</v>
      </c>
      <c r="O272" s="2" t="n">
        <v>41</v>
      </c>
      <c r="P272" s="2"/>
      <c r="Q272" s="5" t="s">
        <v>1460</v>
      </c>
      <c r="R272" s="2" t="s">
        <v>1461</v>
      </c>
    </row>
    <row r="273" customFormat="false" ht="15.75" hidden="false" customHeight="false" outlineLevel="0" collapsed="false">
      <c r="A273" s="1" t="s">
        <v>1462</v>
      </c>
      <c r="B273" s="2" t="s">
        <v>19</v>
      </c>
      <c r="C273" s="3" t="s">
        <v>1463</v>
      </c>
      <c r="D273" s="2" t="s">
        <v>1464</v>
      </c>
      <c r="E273" s="4" t="n">
        <v>43905.7609722222</v>
      </c>
      <c r="F273" s="2"/>
      <c r="G273" s="2"/>
      <c r="H273" s="2"/>
      <c r="I273" s="2"/>
      <c r="J273" s="2" t="s">
        <v>24</v>
      </c>
      <c r="K273" s="2"/>
      <c r="L273" s="2" t="s">
        <v>26</v>
      </c>
      <c r="M273" s="5" t="s">
        <v>27</v>
      </c>
      <c r="N273" s="2" t="n">
        <v>13</v>
      </c>
      <c r="O273" s="2" t="n">
        <v>41</v>
      </c>
      <c r="P273" s="2"/>
      <c r="Q273" s="5" t="s">
        <v>1465</v>
      </c>
      <c r="R273" s="2" t="s">
        <v>1466</v>
      </c>
    </row>
    <row r="274" customFormat="false" ht="15.75" hidden="false" customHeight="false" outlineLevel="0" collapsed="false">
      <c r="A274" s="1" t="s">
        <v>1467</v>
      </c>
      <c r="B274" s="2" t="s">
        <v>19</v>
      </c>
      <c r="C274" s="3" t="s">
        <v>1468</v>
      </c>
      <c r="D274" s="2" t="s">
        <v>1469</v>
      </c>
      <c r="E274" s="4" t="n">
        <v>43905.7604513889</v>
      </c>
      <c r="F274" s="2"/>
      <c r="G274" s="2"/>
      <c r="H274" s="2"/>
      <c r="I274" s="2"/>
      <c r="J274" s="2" t="s">
        <v>24</v>
      </c>
      <c r="K274" s="2"/>
      <c r="L274" s="2" t="s">
        <v>26</v>
      </c>
      <c r="M274" s="5" t="s">
        <v>27</v>
      </c>
      <c r="N274" s="2" t="n">
        <v>13</v>
      </c>
      <c r="O274" s="2" t="n">
        <v>41</v>
      </c>
      <c r="P274" s="2"/>
      <c r="Q274" s="5" t="s">
        <v>1470</v>
      </c>
      <c r="R274" s="2" t="s">
        <v>1471</v>
      </c>
    </row>
    <row r="275" customFormat="false" ht="15.75" hidden="false" customHeight="false" outlineLevel="0" collapsed="false">
      <c r="A275" s="1" t="s">
        <v>1472</v>
      </c>
      <c r="B275" s="2" t="s">
        <v>19</v>
      </c>
      <c r="C275" s="3" t="s">
        <v>1473</v>
      </c>
      <c r="D275" s="2" t="s">
        <v>1474</v>
      </c>
      <c r="E275" s="4" t="n">
        <v>43905.7602662037</v>
      </c>
      <c r="F275" s="2"/>
      <c r="G275" s="2"/>
      <c r="H275" s="2"/>
      <c r="I275" s="2"/>
      <c r="J275" s="2" t="s">
        <v>24</v>
      </c>
      <c r="K275" s="2"/>
      <c r="L275" s="2" t="s">
        <v>26</v>
      </c>
      <c r="M275" s="5" t="s">
        <v>27</v>
      </c>
      <c r="N275" s="2" t="n">
        <v>13</v>
      </c>
      <c r="O275" s="2" t="n">
        <v>41</v>
      </c>
      <c r="P275" s="2"/>
      <c r="Q275" s="5" t="s">
        <v>1475</v>
      </c>
      <c r="R275" s="2" t="s">
        <v>1476</v>
      </c>
    </row>
    <row r="276" customFormat="false" ht="15.75" hidden="false" customHeight="false" outlineLevel="0" collapsed="false">
      <c r="A276" s="1" t="s">
        <v>1477</v>
      </c>
      <c r="B276" s="2" t="s">
        <v>19</v>
      </c>
      <c r="C276" s="3" t="s">
        <v>1478</v>
      </c>
      <c r="D276" s="2" t="s">
        <v>1479</v>
      </c>
      <c r="E276" s="4" t="n">
        <v>43905.7595486111</v>
      </c>
      <c r="F276" s="2"/>
      <c r="G276" s="2"/>
      <c r="H276" s="2"/>
      <c r="I276" s="2"/>
      <c r="J276" s="2" t="s">
        <v>24</v>
      </c>
      <c r="K276" s="2"/>
      <c r="L276" s="2" t="s">
        <v>26</v>
      </c>
      <c r="M276" s="5" t="s">
        <v>27</v>
      </c>
      <c r="N276" s="2" t="n">
        <v>13</v>
      </c>
      <c r="O276" s="2" t="n">
        <v>41</v>
      </c>
      <c r="P276" s="2"/>
      <c r="Q276" s="5" t="s">
        <v>1480</v>
      </c>
      <c r="R276" s="2" t="s">
        <v>1481</v>
      </c>
    </row>
    <row r="277" customFormat="false" ht="15.75" hidden="false" customHeight="false" outlineLevel="0" collapsed="false">
      <c r="A277" s="1" t="s">
        <v>1482</v>
      </c>
      <c r="B277" s="2" t="s">
        <v>19</v>
      </c>
      <c r="C277" s="3" t="s">
        <v>1483</v>
      </c>
      <c r="D277" s="2" t="s">
        <v>1484</v>
      </c>
      <c r="E277" s="4" t="n">
        <v>43905.7555439815</v>
      </c>
      <c r="F277" s="2"/>
      <c r="G277" s="2"/>
      <c r="H277" s="2"/>
      <c r="I277" s="2"/>
      <c r="J277" s="2" t="s">
        <v>24</v>
      </c>
      <c r="K277" s="2"/>
      <c r="L277" s="2" t="s">
        <v>26</v>
      </c>
      <c r="M277" s="5" t="s">
        <v>27</v>
      </c>
      <c r="N277" s="2" t="n">
        <v>13</v>
      </c>
      <c r="O277" s="2" t="n">
        <v>41</v>
      </c>
      <c r="P277" s="2"/>
      <c r="Q277" s="5" t="s">
        <v>1485</v>
      </c>
      <c r="R277" s="2" t="s">
        <v>1486</v>
      </c>
    </row>
    <row r="278" customFormat="false" ht="15.75" hidden="false" customHeight="false" outlineLevel="0" collapsed="false">
      <c r="A278" s="1" t="s">
        <v>1487</v>
      </c>
      <c r="B278" s="2" t="s">
        <v>19</v>
      </c>
      <c r="C278" s="3" t="s">
        <v>1488</v>
      </c>
      <c r="D278" s="2" t="s">
        <v>1489</v>
      </c>
      <c r="E278" s="4" t="n">
        <v>43905.7488425926</v>
      </c>
      <c r="F278" s="2"/>
      <c r="G278" s="2"/>
      <c r="H278" s="2"/>
      <c r="I278" s="2"/>
      <c r="J278" s="2" t="s">
        <v>24</v>
      </c>
      <c r="K278" s="2"/>
      <c r="L278" s="2" t="s">
        <v>26</v>
      </c>
      <c r="M278" s="5" t="s">
        <v>27</v>
      </c>
      <c r="N278" s="2" t="n">
        <v>13</v>
      </c>
      <c r="O278" s="2" t="n">
        <v>41</v>
      </c>
      <c r="P278" s="2"/>
      <c r="Q278" s="5" t="s">
        <v>1490</v>
      </c>
      <c r="R278" s="2" t="s">
        <v>162</v>
      </c>
    </row>
    <row r="279" customFormat="false" ht="15.75" hidden="false" customHeight="false" outlineLevel="0" collapsed="false">
      <c r="A279" s="1" t="s">
        <v>1491</v>
      </c>
      <c r="B279" s="2" t="s">
        <v>19</v>
      </c>
      <c r="C279" s="3" t="s">
        <v>1492</v>
      </c>
      <c r="D279" s="2" t="s">
        <v>1493</v>
      </c>
      <c r="E279" s="4" t="n">
        <v>43905.7459953704</v>
      </c>
      <c r="F279" s="2"/>
      <c r="G279" s="2"/>
      <c r="H279" s="2"/>
      <c r="I279" s="2"/>
      <c r="J279" s="2" t="s">
        <v>24</v>
      </c>
      <c r="K279" s="2"/>
      <c r="L279" s="2" t="s">
        <v>26</v>
      </c>
      <c r="M279" s="5" t="s">
        <v>27</v>
      </c>
      <c r="N279" s="2" t="n">
        <v>13</v>
      </c>
      <c r="O279" s="2" t="n">
        <v>41</v>
      </c>
      <c r="P279" s="2"/>
      <c r="Q279" s="5" t="s">
        <v>1494</v>
      </c>
      <c r="R279" s="2" t="s">
        <v>1495</v>
      </c>
    </row>
    <row r="280" customFormat="false" ht="15.75" hidden="false" customHeight="false" outlineLevel="0" collapsed="false">
      <c r="A280" s="1" t="s">
        <v>1496</v>
      </c>
      <c r="B280" s="2" t="s">
        <v>19</v>
      </c>
      <c r="C280" s="3" t="s">
        <v>1497</v>
      </c>
      <c r="D280" s="2" t="s">
        <v>1498</v>
      </c>
      <c r="E280" s="4" t="n">
        <v>43905.7338541667</v>
      </c>
      <c r="F280" s="2"/>
      <c r="G280" s="2"/>
      <c r="H280" s="2"/>
      <c r="I280" s="2"/>
      <c r="J280" s="2" t="s">
        <v>24</v>
      </c>
      <c r="K280" s="2"/>
      <c r="L280" s="2" t="s">
        <v>26</v>
      </c>
      <c r="M280" s="5" t="s">
        <v>27</v>
      </c>
      <c r="N280" s="2" t="n">
        <v>13</v>
      </c>
      <c r="O280" s="2" t="n">
        <v>41</v>
      </c>
      <c r="P280" s="2"/>
      <c r="Q280" s="5" t="s">
        <v>1499</v>
      </c>
      <c r="R280" s="2" t="s">
        <v>1500</v>
      </c>
    </row>
    <row r="281" customFormat="false" ht="15.75" hidden="false" customHeight="false" outlineLevel="0" collapsed="false">
      <c r="A281" s="1" t="s">
        <v>1501</v>
      </c>
      <c r="B281" s="2" t="s">
        <v>19</v>
      </c>
      <c r="C281" s="3" t="s">
        <v>1502</v>
      </c>
      <c r="D281" s="2" t="s">
        <v>1503</v>
      </c>
      <c r="E281" s="4" t="n">
        <v>43905.7286689815</v>
      </c>
      <c r="F281" s="2"/>
      <c r="G281" s="2"/>
      <c r="H281" s="2" t="s">
        <v>1504</v>
      </c>
      <c r="I281" s="2" t="s">
        <v>1505</v>
      </c>
      <c r="J281" s="2" t="s">
        <v>24</v>
      </c>
      <c r="K281" s="2" t="s">
        <v>1506</v>
      </c>
      <c r="L281" s="2" t="s">
        <v>26</v>
      </c>
      <c r="M281" s="5" t="s">
        <v>27</v>
      </c>
      <c r="N281" s="2" t="n">
        <v>13</v>
      </c>
      <c r="O281" s="2" t="n">
        <v>41</v>
      </c>
      <c r="P281" s="2"/>
      <c r="Q281" s="5" t="s">
        <v>1507</v>
      </c>
      <c r="R281" s="2" t="s">
        <v>1508</v>
      </c>
    </row>
    <row r="282" customFormat="false" ht="15.75" hidden="false" customHeight="false" outlineLevel="0" collapsed="false">
      <c r="A282" s="1" t="s">
        <v>1509</v>
      </c>
      <c r="B282" s="2" t="s">
        <v>19</v>
      </c>
      <c r="C282" s="3" t="s">
        <v>1510</v>
      </c>
      <c r="D282" s="2" t="s">
        <v>1511</v>
      </c>
      <c r="E282" s="4" t="n">
        <v>43905.7158680556</v>
      </c>
      <c r="F282" s="2"/>
      <c r="G282" s="2"/>
      <c r="H282" s="2"/>
      <c r="I282" s="2"/>
      <c r="J282" s="2" t="s">
        <v>24</v>
      </c>
      <c r="K282" s="2"/>
      <c r="L282" s="2" t="s">
        <v>26</v>
      </c>
      <c r="M282" s="5" t="s">
        <v>27</v>
      </c>
      <c r="N282" s="2" t="n">
        <v>13</v>
      </c>
      <c r="O282" s="2" t="n">
        <v>41</v>
      </c>
      <c r="P282" s="2"/>
      <c r="Q282" s="5" t="s">
        <v>1512</v>
      </c>
      <c r="R282" s="2" t="s">
        <v>157</v>
      </c>
    </row>
    <row r="283" customFormat="false" ht="15.75" hidden="false" customHeight="false" outlineLevel="0" collapsed="false">
      <c r="A283" s="1" t="s">
        <v>1513</v>
      </c>
      <c r="B283" s="2" t="s">
        <v>19</v>
      </c>
      <c r="C283" s="3" t="s">
        <v>1514</v>
      </c>
      <c r="D283" s="2" t="s">
        <v>1515</v>
      </c>
      <c r="E283" s="4" t="n">
        <v>43905.7037037037</v>
      </c>
      <c r="F283" s="2"/>
      <c r="G283" s="2"/>
      <c r="H283" s="2" t="s">
        <v>1516</v>
      </c>
      <c r="I283" s="2" t="s">
        <v>1517</v>
      </c>
      <c r="J283" s="2" t="s">
        <v>24</v>
      </c>
      <c r="K283" s="2" t="s">
        <v>1518</v>
      </c>
      <c r="L283" s="2" t="s">
        <v>26</v>
      </c>
      <c r="M283" s="5" t="s">
        <v>27</v>
      </c>
      <c r="N283" s="2" t="n">
        <v>13</v>
      </c>
      <c r="O283" s="2" t="n">
        <v>41</v>
      </c>
      <c r="P283" s="2"/>
      <c r="Q283" s="5" t="s">
        <v>1519</v>
      </c>
      <c r="R283" s="2" t="s">
        <v>1520</v>
      </c>
    </row>
    <row r="284" customFormat="false" ht="15.75" hidden="false" customHeight="false" outlineLevel="0" collapsed="false">
      <c r="A284" s="1" t="s">
        <v>1521</v>
      </c>
      <c r="B284" s="2" t="s">
        <v>19</v>
      </c>
      <c r="C284" s="3" t="s">
        <v>1522</v>
      </c>
      <c r="D284" s="2" t="s">
        <v>1523</v>
      </c>
      <c r="E284" s="4" t="n">
        <v>43905.7006134259</v>
      </c>
      <c r="F284" s="2"/>
      <c r="G284" s="2"/>
      <c r="H284" s="2" t="s">
        <v>1524</v>
      </c>
      <c r="I284" s="2" t="s">
        <v>1525</v>
      </c>
      <c r="J284" s="2" t="s">
        <v>24</v>
      </c>
      <c r="K284" s="2" t="s">
        <v>1526</v>
      </c>
      <c r="L284" s="2" t="s">
        <v>26</v>
      </c>
      <c r="M284" s="5" t="s">
        <v>27</v>
      </c>
      <c r="N284" s="2" t="n">
        <v>13</v>
      </c>
      <c r="O284" s="2" t="n">
        <v>41</v>
      </c>
      <c r="P284" s="2"/>
      <c r="Q284" s="5" t="s">
        <v>1527</v>
      </c>
      <c r="R284" s="2" t="s">
        <v>1528</v>
      </c>
    </row>
    <row r="285" customFormat="false" ht="15.75" hidden="false" customHeight="false" outlineLevel="0" collapsed="false">
      <c r="A285" s="1" t="s">
        <v>1529</v>
      </c>
      <c r="B285" s="2" t="s">
        <v>19</v>
      </c>
      <c r="C285" s="3" t="s">
        <v>1530</v>
      </c>
      <c r="D285" s="2" t="s">
        <v>1531</v>
      </c>
      <c r="E285" s="4" t="n">
        <v>43905.6983217593</v>
      </c>
      <c r="F285" s="2"/>
      <c r="G285" s="2"/>
      <c r="H285" s="2" t="s">
        <v>1524</v>
      </c>
      <c r="I285" s="2" t="s">
        <v>1525</v>
      </c>
      <c r="J285" s="2" t="s">
        <v>24</v>
      </c>
      <c r="K285" s="2" t="s">
        <v>1526</v>
      </c>
      <c r="L285" s="2" t="s">
        <v>26</v>
      </c>
      <c r="M285" s="5" t="s">
        <v>27</v>
      </c>
      <c r="N285" s="2" t="n">
        <v>13</v>
      </c>
      <c r="O285" s="2" t="n">
        <v>41</v>
      </c>
      <c r="P285" s="2"/>
      <c r="Q285" s="5" t="s">
        <v>1532</v>
      </c>
      <c r="R285" s="2" t="s">
        <v>1528</v>
      </c>
    </row>
    <row r="286" customFormat="false" ht="15.75" hidden="false" customHeight="false" outlineLevel="0" collapsed="false">
      <c r="A286" s="1" t="s">
        <v>1533</v>
      </c>
      <c r="B286" s="2" t="s">
        <v>19</v>
      </c>
      <c r="C286" s="3" t="s">
        <v>1534</v>
      </c>
      <c r="D286" s="2" t="s">
        <v>1535</v>
      </c>
      <c r="E286" s="4" t="n">
        <v>43905.6970833333</v>
      </c>
      <c r="F286" s="2"/>
      <c r="G286" s="2"/>
      <c r="H286" s="2" t="s">
        <v>1524</v>
      </c>
      <c r="I286" s="2" t="s">
        <v>1525</v>
      </c>
      <c r="J286" s="2" t="s">
        <v>24</v>
      </c>
      <c r="K286" s="2" t="s">
        <v>1526</v>
      </c>
      <c r="L286" s="2" t="s">
        <v>26</v>
      </c>
      <c r="M286" s="5" t="s">
        <v>27</v>
      </c>
      <c r="N286" s="2" t="n">
        <v>13</v>
      </c>
      <c r="O286" s="2" t="n">
        <v>41</v>
      </c>
      <c r="P286" s="2"/>
      <c r="Q286" s="5" t="s">
        <v>1536</v>
      </c>
      <c r="R286" s="2" t="s">
        <v>1528</v>
      </c>
    </row>
    <row r="287" customFormat="false" ht="15.75" hidden="false" customHeight="false" outlineLevel="0" collapsed="false">
      <c r="A287" s="1" t="s">
        <v>1537</v>
      </c>
      <c r="B287" s="2" t="s">
        <v>19</v>
      </c>
      <c r="C287" s="3" t="s">
        <v>1538</v>
      </c>
      <c r="D287" s="2" t="s">
        <v>1539</v>
      </c>
      <c r="E287" s="4" t="n">
        <v>43905.6959837963</v>
      </c>
      <c r="F287" s="2"/>
      <c r="G287" s="2"/>
      <c r="H287" s="2" t="s">
        <v>1524</v>
      </c>
      <c r="I287" s="2" t="s">
        <v>1525</v>
      </c>
      <c r="J287" s="2" t="s">
        <v>24</v>
      </c>
      <c r="K287" s="2" t="s">
        <v>1526</v>
      </c>
      <c r="L287" s="2" t="s">
        <v>26</v>
      </c>
      <c r="M287" s="5" t="s">
        <v>27</v>
      </c>
      <c r="N287" s="2" t="n">
        <v>13</v>
      </c>
      <c r="O287" s="2" t="n">
        <v>41</v>
      </c>
      <c r="P287" s="2"/>
      <c r="Q287" s="5" t="s">
        <v>1540</v>
      </c>
      <c r="R287" s="2" t="s">
        <v>1528</v>
      </c>
    </row>
    <row r="288" customFormat="false" ht="15.75" hidden="false" customHeight="false" outlineLevel="0" collapsed="false">
      <c r="A288" s="1" t="s">
        <v>1541</v>
      </c>
      <c r="B288" s="2" t="s">
        <v>19</v>
      </c>
      <c r="C288" s="3" t="s">
        <v>1542</v>
      </c>
      <c r="D288" s="2" t="s">
        <v>1543</v>
      </c>
      <c r="E288" s="4" t="n">
        <v>43905.6900694445</v>
      </c>
      <c r="F288" s="2"/>
      <c r="G288" s="2"/>
      <c r="H288" s="2"/>
      <c r="I288" s="2"/>
      <c r="J288" s="2" t="s">
        <v>24</v>
      </c>
      <c r="K288" s="2"/>
      <c r="L288" s="2" t="s">
        <v>26</v>
      </c>
      <c r="M288" s="5" t="s">
        <v>27</v>
      </c>
      <c r="N288" s="2" t="n">
        <v>13</v>
      </c>
      <c r="O288" s="2" t="n">
        <v>41</v>
      </c>
      <c r="P288" s="2"/>
      <c r="Q288" s="5" t="s">
        <v>1544</v>
      </c>
      <c r="R288" s="2" t="s">
        <v>1545</v>
      </c>
    </row>
    <row r="289" customFormat="false" ht="15.75" hidden="false" customHeight="false" outlineLevel="0" collapsed="false">
      <c r="A289" s="1" t="s">
        <v>1546</v>
      </c>
      <c r="B289" s="2" t="s">
        <v>19</v>
      </c>
      <c r="C289" s="3" t="s">
        <v>1547</v>
      </c>
      <c r="D289" s="2" t="s">
        <v>1548</v>
      </c>
      <c r="E289" s="4" t="n">
        <v>43905.6885648148</v>
      </c>
      <c r="F289" s="2"/>
      <c r="G289" s="2"/>
      <c r="H289" s="2"/>
      <c r="I289" s="2"/>
      <c r="J289" s="2" t="s">
        <v>24</v>
      </c>
      <c r="K289" s="2"/>
      <c r="L289" s="2" t="s">
        <v>26</v>
      </c>
      <c r="M289" s="5" t="s">
        <v>27</v>
      </c>
      <c r="N289" s="2" t="n">
        <v>13</v>
      </c>
      <c r="O289" s="2" t="n">
        <v>41</v>
      </c>
      <c r="P289" s="2"/>
      <c r="Q289" s="5" t="s">
        <v>1549</v>
      </c>
      <c r="R289" s="2" t="s">
        <v>1550</v>
      </c>
    </row>
    <row r="290" customFormat="false" ht="15.75" hidden="false" customHeight="false" outlineLevel="0" collapsed="false">
      <c r="A290" s="1" t="s">
        <v>1551</v>
      </c>
      <c r="B290" s="2" t="s">
        <v>19</v>
      </c>
      <c r="C290" s="3" t="s">
        <v>1552</v>
      </c>
      <c r="D290" s="2" t="s">
        <v>1553</v>
      </c>
      <c r="E290" s="4" t="n">
        <v>43905.6879050926</v>
      </c>
      <c r="F290" s="2"/>
      <c r="G290" s="2"/>
      <c r="H290" s="2" t="s">
        <v>1554</v>
      </c>
      <c r="I290" s="2" t="s">
        <v>1555</v>
      </c>
      <c r="J290" s="2" t="s">
        <v>24</v>
      </c>
      <c r="K290" s="2" t="s">
        <v>1556</v>
      </c>
      <c r="L290" s="2" t="s">
        <v>26</v>
      </c>
      <c r="M290" s="5" t="s">
        <v>27</v>
      </c>
      <c r="N290" s="2" t="n">
        <v>13</v>
      </c>
      <c r="O290" s="2" t="n">
        <v>41</v>
      </c>
      <c r="P290" s="2"/>
      <c r="Q290" s="5" t="s">
        <v>1557</v>
      </c>
      <c r="R290" s="2" t="s">
        <v>1558</v>
      </c>
    </row>
    <row r="291" customFormat="false" ht="15.75" hidden="false" customHeight="false" outlineLevel="0" collapsed="false">
      <c r="A291" s="1" t="s">
        <v>1559</v>
      </c>
      <c r="B291" s="2" t="s">
        <v>19</v>
      </c>
      <c r="C291" s="3" t="s">
        <v>1560</v>
      </c>
      <c r="D291" s="2" t="s">
        <v>1561</v>
      </c>
      <c r="E291" s="4" t="n">
        <v>43905.6854513889</v>
      </c>
      <c r="F291" s="2"/>
      <c r="G291" s="2"/>
      <c r="H291" s="2"/>
      <c r="I291" s="2"/>
      <c r="J291" s="2" t="s">
        <v>24</v>
      </c>
      <c r="K291" s="2"/>
      <c r="L291" s="2" t="s">
        <v>26</v>
      </c>
      <c r="M291" s="5" t="s">
        <v>27</v>
      </c>
      <c r="N291" s="2" t="n">
        <v>13</v>
      </c>
      <c r="O291" s="2" t="n">
        <v>41</v>
      </c>
      <c r="P291" s="2"/>
      <c r="Q291" s="5" t="s">
        <v>1562</v>
      </c>
      <c r="R291" s="2" t="s">
        <v>1563</v>
      </c>
    </row>
    <row r="292" customFormat="false" ht="15.75" hidden="false" customHeight="false" outlineLevel="0" collapsed="false">
      <c r="A292" s="1" t="s">
        <v>1564</v>
      </c>
      <c r="B292" s="2" t="s">
        <v>19</v>
      </c>
      <c r="C292" s="3" t="s">
        <v>1565</v>
      </c>
      <c r="D292" s="2" t="s">
        <v>1566</v>
      </c>
      <c r="E292" s="4" t="n">
        <v>43905.684837963</v>
      </c>
      <c r="F292" s="2"/>
      <c r="G292" s="2"/>
      <c r="H292" s="2"/>
      <c r="I292" s="2"/>
      <c r="J292" s="2" t="s">
        <v>24</v>
      </c>
      <c r="K292" s="2"/>
      <c r="L292" s="2" t="s">
        <v>26</v>
      </c>
      <c r="M292" s="5" t="s">
        <v>27</v>
      </c>
      <c r="N292" s="2" t="n">
        <v>13</v>
      </c>
      <c r="O292" s="2" t="n">
        <v>41</v>
      </c>
      <c r="P292" s="2"/>
      <c r="Q292" s="5" t="s">
        <v>1567</v>
      </c>
      <c r="R292" s="2" t="s">
        <v>105</v>
      </c>
    </row>
    <row r="293" customFormat="false" ht="15.75" hidden="false" customHeight="false" outlineLevel="0" collapsed="false">
      <c r="A293" s="1" t="s">
        <v>1568</v>
      </c>
      <c r="B293" s="2" t="s">
        <v>19</v>
      </c>
      <c r="C293" s="3" t="s">
        <v>1569</v>
      </c>
      <c r="D293" s="2" t="s">
        <v>1570</v>
      </c>
      <c r="E293" s="4" t="n">
        <v>43905.6847106482</v>
      </c>
      <c r="F293" s="2"/>
      <c r="G293" s="2"/>
      <c r="H293" s="2"/>
      <c r="I293" s="2"/>
      <c r="J293" s="2" t="s">
        <v>24</v>
      </c>
      <c r="K293" s="2"/>
      <c r="L293" s="2" t="s">
        <v>26</v>
      </c>
      <c r="M293" s="5" t="s">
        <v>27</v>
      </c>
      <c r="N293" s="2" t="n">
        <v>13</v>
      </c>
      <c r="O293" s="2" t="n">
        <v>41</v>
      </c>
      <c r="P293" s="2"/>
      <c r="Q293" s="5" t="s">
        <v>1571</v>
      </c>
      <c r="R293" s="2" t="s">
        <v>105</v>
      </c>
    </row>
    <row r="294" customFormat="false" ht="15.75" hidden="false" customHeight="false" outlineLevel="0" collapsed="false">
      <c r="A294" s="1" t="s">
        <v>1572</v>
      </c>
      <c r="B294" s="2" t="s">
        <v>19</v>
      </c>
      <c r="C294" s="3" t="s">
        <v>1573</v>
      </c>
      <c r="D294" s="2" t="s">
        <v>1574</v>
      </c>
      <c r="E294" s="4" t="n">
        <v>43905.68375</v>
      </c>
      <c r="F294" s="2"/>
      <c r="G294" s="2"/>
      <c r="H294" s="2"/>
      <c r="I294" s="2"/>
      <c r="J294" s="2" t="s">
        <v>24</v>
      </c>
      <c r="K294" s="2"/>
      <c r="L294" s="2" t="s">
        <v>26</v>
      </c>
      <c r="M294" s="5" t="s">
        <v>27</v>
      </c>
      <c r="N294" s="2" t="n">
        <v>13</v>
      </c>
      <c r="O294" s="2" t="n">
        <v>41</v>
      </c>
      <c r="P294" s="2"/>
      <c r="Q294" s="5" t="s">
        <v>1575</v>
      </c>
      <c r="R294" s="2" t="s">
        <v>1576</v>
      </c>
    </row>
    <row r="295" customFormat="false" ht="15.75" hidden="false" customHeight="false" outlineLevel="0" collapsed="false">
      <c r="A295" s="1" t="s">
        <v>1577</v>
      </c>
      <c r="B295" s="2" t="s">
        <v>19</v>
      </c>
      <c r="C295" s="3" t="s">
        <v>1578</v>
      </c>
      <c r="D295" s="2" t="s">
        <v>1579</v>
      </c>
      <c r="E295" s="4" t="n">
        <v>43905.6799537037</v>
      </c>
      <c r="F295" s="2"/>
      <c r="G295" s="2"/>
      <c r="H295" s="2"/>
      <c r="I295" s="2"/>
      <c r="J295" s="2" t="s">
        <v>24</v>
      </c>
      <c r="K295" s="2"/>
      <c r="L295" s="2" t="s">
        <v>26</v>
      </c>
      <c r="M295" s="5" t="s">
        <v>27</v>
      </c>
      <c r="N295" s="2" t="n">
        <v>13</v>
      </c>
      <c r="O295" s="2" t="n">
        <v>41</v>
      </c>
      <c r="P295" s="2"/>
      <c r="Q295" s="5" t="s">
        <v>1580</v>
      </c>
      <c r="R295" s="2" t="s">
        <v>1581</v>
      </c>
    </row>
    <row r="296" customFormat="false" ht="15.75" hidden="false" customHeight="false" outlineLevel="0" collapsed="false">
      <c r="A296" s="1" t="s">
        <v>1582</v>
      </c>
      <c r="B296" s="2" t="s">
        <v>19</v>
      </c>
      <c r="C296" s="3" t="s">
        <v>1583</v>
      </c>
      <c r="D296" s="2" t="s">
        <v>1584</v>
      </c>
      <c r="E296" s="4" t="n">
        <v>43905.6723611111</v>
      </c>
      <c r="F296" s="2"/>
      <c r="G296" s="2"/>
      <c r="H296" s="2"/>
      <c r="I296" s="2"/>
      <c r="J296" s="2" t="s">
        <v>24</v>
      </c>
      <c r="K296" s="2"/>
      <c r="L296" s="2" t="s">
        <v>26</v>
      </c>
      <c r="M296" s="5" t="s">
        <v>27</v>
      </c>
      <c r="N296" s="2" t="n">
        <v>13</v>
      </c>
      <c r="O296" s="2" t="n">
        <v>41</v>
      </c>
      <c r="P296" s="2"/>
      <c r="Q296" s="5" t="s">
        <v>1585</v>
      </c>
      <c r="R296" s="2" t="s">
        <v>1586</v>
      </c>
    </row>
    <row r="297" customFormat="false" ht="15.75" hidden="false" customHeight="false" outlineLevel="0" collapsed="false">
      <c r="A297" s="1" t="s">
        <v>1587</v>
      </c>
      <c r="B297" s="2" t="s">
        <v>19</v>
      </c>
      <c r="C297" s="3" t="s">
        <v>1588</v>
      </c>
      <c r="D297" s="2" t="s">
        <v>1589</v>
      </c>
      <c r="E297" s="4" t="n">
        <v>43905.6720486111</v>
      </c>
      <c r="F297" s="2"/>
      <c r="G297" s="2"/>
      <c r="H297" s="2"/>
      <c r="I297" s="2"/>
      <c r="J297" s="2" t="s">
        <v>24</v>
      </c>
      <c r="K297" s="2"/>
      <c r="L297" s="2" t="s">
        <v>26</v>
      </c>
      <c r="M297" s="5" t="s">
        <v>27</v>
      </c>
      <c r="N297" s="2" t="n">
        <v>13</v>
      </c>
      <c r="O297" s="2" t="n">
        <v>41</v>
      </c>
      <c r="P297" s="2"/>
      <c r="Q297" s="5" t="s">
        <v>1590</v>
      </c>
      <c r="R297" s="2" t="s">
        <v>1591</v>
      </c>
    </row>
    <row r="298" customFormat="false" ht="15.75" hidden="false" customHeight="false" outlineLevel="0" collapsed="false">
      <c r="A298" s="1" t="s">
        <v>1592</v>
      </c>
      <c r="B298" s="2" t="s">
        <v>19</v>
      </c>
      <c r="C298" s="3" t="s">
        <v>1593</v>
      </c>
      <c r="D298" s="2" t="s">
        <v>1594</v>
      </c>
      <c r="E298" s="4" t="n">
        <v>43905.6716319444</v>
      </c>
      <c r="F298" s="2"/>
      <c r="G298" s="2"/>
      <c r="H298" s="2"/>
      <c r="I298" s="2"/>
      <c r="J298" s="2" t="s">
        <v>24</v>
      </c>
      <c r="K298" s="2"/>
      <c r="L298" s="2" t="s">
        <v>26</v>
      </c>
      <c r="M298" s="5" t="s">
        <v>27</v>
      </c>
      <c r="N298" s="2" t="n">
        <v>13</v>
      </c>
      <c r="O298" s="2" t="n">
        <v>41</v>
      </c>
      <c r="P298" s="2"/>
      <c r="Q298" s="5" t="s">
        <v>1595</v>
      </c>
      <c r="R298" s="2" t="s">
        <v>1375</v>
      </c>
    </row>
    <row r="299" customFormat="false" ht="15.75" hidden="false" customHeight="false" outlineLevel="0" collapsed="false">
      <c r="A299" s="1" t="s">
        <v>1596</v>
      </c>
      <c r="B299" s="2" t="s">
        <v>19</v>
      </c>
      <c r="C299" s="3" t="s">
        <v>1597</v>
      </c>
      <c r="D299" s="2" t="s">
        <v>1598</v>
      </c>
      <c r="E299" s="4" t="n">
        <v>43905.6681365741</v>
      </c>
      <c r="F299" s="2"/>
      <c r="G299" s="2"/>
      <c r="H299" s="2"/>
      <c r="I299" s="2"/>
      <c r="J299" s="2" t="s">
        <v>24</v>
      </c>
      <c r="K299" s="2"/>
      <c r="L299" s="2" t="s">
        <v>26</v>
      </c>
      <c r="M299" s="5" t="s">
        <v>27</v>
      </c>
      <c r="N299" s="2" t="n">
        <v>13</v>
      </c>
      <c r="O299" s="2" t="n">
        <v>41</v>
      </c>
      <c r="P299" s="2"/>
      <c r="Q299" s="5" t="s">
        <v>1599</v>
      </c>
      <c r="R299" s="2" t="s">
        <v>162</v>
      </c>
    </row>
    <row r="300" customFormat="false" ht="15.75" hidden="false" customHeight="false" outlineLevel="0" collapsed="false">
      <c r="A300" s="1" t="s">
        <v>1600</v>
      </c>
      <c r="B300" s="2" t="s">
        <v>19</v>
      </c>
      <c r="C300" s="3" t="s">
        <v>1601</v>
      </c>
      <c r="D300" s="2" t="s">
        <v>1602</v>
      </c>
      <c r="E300" s="4" t="n">
        <v>43905.6677893519</v>
      </c>
      <c r="F300" s="2"/>
      <c r="G300" s="2"/>
      <c r="H300" s="2"/>
      <c r="I300" s="2"/>
      <c r="J300" s="2" t="s">
        <v>24</v>
      </c>
      <c r="K300" s="2"/>
      <c r="L300" s="2" t="s">
        <v>26</v>
      </c>
      <c r="M300" s="5" t="s">
        <v>27</v>
      </c>
      <c r="N300" s="2" t="n">
        <v>13</v>
      </c>
      <c r="O300" s="2" t="n">
        <v>41</v>
      </c>
      <c r="P300" s="2"/>
      <c r="Q300" s="5" t="s">
        <v>1603</v>
      </c>
      <c r="R300" s="2" t="s">
        <v>1604</v>
      </c>
    </row>
    <row r="301" customFormat="false" ht="15.75" hidden="false" customHeight="false" outlineLevel="0" collapsed="false">
      <c r="A301" s="1" t="s">
        <v>1605</v>
      </c>
      <c r="B301" s="2" t="s">
        <v>19</v>
      </c>
      <c r="C301" s="3" t="s">
        <v>1606</v>
      </c>
      <c r="D301" s="2" t="s">
        <v>1607</v>
      </c>
      <c r="E301" s="4" t="n">
        <v>43905.6652777778</v>
      </c>
      <c r="F301" s="2"/>
      <c r="G301" s="2"/>
      <c r="H301" s="2"/>
      <c r="I301" s="2"/>
      <c r="J301" s="2" t="s">
        <v>24</v>
      </c>
      <c r="K301" s="2"/>
      <c r="L301" s="2" t="s">
        <v>26</v>
      </c>
      <c r="M301" s="5" t="s">
        <v>27</v>
      </c>
      <c r="N301" s="2" t="n">
        <v>13</v>
      </c>
      <c r="O301" s="2" t="n">
        <v>41</v>
      </c>
      <c r="P301" s="2"/>
      <c r="Q301" s="5" t="s">
        <v>1608</v>
      </c>
      <c r="R301" s="2" t="s">
        <v>1609</v>
      </c>
    </row>
    <row r="302" customFormat="false" ht="15.75" hidden="false" customHeight="false" outlineLevel="0" collapsed="false">
      <c r="A302" s="1" t="s">
        <v>1610</v>
      </c>
      <c r="B302" s="2" t="s">
        <v>19</v>
      </c>
      <c r="C302" s="3" t="s">
        <v>1611</v>
      </c>
      <c r="D302" s="2" t="s">
        <v>1612</v>
      </c>
      <c r="E302" s="4" t="n">
        <v>43905.6627662037</v>
      </c>
      <c r="F302" s="2"/>
      <c r="G302" s="2"/>
      <c r="H302" s="2"/>
      <c r="I302" s="2"/>
      <c r="J302" s="2" t="s">
        <v>24</v>
      </c>
      <c r="K302" s="2"/>
      <c r="L302" s="2" t="s">
        <v>26</v>
      </c>
      <c r="M302" s="5" t="s">
        <v>27</v>
      </c>
      <c r="N302" s="2" t="n">
        <v>13</v>
      </c>
      <c r="O302" s="2" t="n">
        <v>41</v>
      </c>
      <c r="P302" s="2"/>
      <c r="Q302" s="5" t="s">
        <v>1613</v>
      </c>
      <c r="R302" s="2" t="s">
        <v>1191</v>
      </c>
    </row>
    <row r="303" customFormat="false" ht="15.75" hidden="false" customHeight="false" outlineLevel="0" collapsed="false">
      <c r="A303" s="1" t="s">
        <v>1614</v>
      </c>
      <c r="B303" s="2" t="s">
        <v>19</v>
      </c>
      <c r="C303" s="3" t="s">
        <v>1615</v>
      </c>
      <c r="D303" s="2" t="s">
        <v>1616</v>
      </c>
      <c r="E303" s="4" t="n">
        <v>43905.6617708333</v>
      </c>
      <c r="F303" s="2"/>
      <c r="G303" s="2"/>
      <c r="H303" s="2"/>
      <c r="I303" s="2"/>
      <c r="J303" s="2" t="s">
        <v>24</v>
      </c>
      <c r="K303" s="2"/>
      <c r="L303" s="2" t="s">
        <v>26</v>
      </c>
      <c r="M303" s="5" t="s">
        <v>27</v>
      </c>
      <c r="N303" s="2" t="n">
        <v>13</v>
      </c>
      <c r="O303" s="2" t="n">
        <v>41</v>
      </c>
      <c r="P303" s="2"/>
      <c r="Q303" s="5" t="s">
        <v>1617</v>
      </c>
      <c r="R303" s="2" t="s">
        <v>1191</v>
      </c>
    </row>
    <row r="304" customFormat="false" ht="15.75" hidden="false" customHeight="false" outlineLevel="0" collapsed="false">
      <c r="A304" s="1" t="s">
        <v>1618</v>
      </c>
      <c r="B304" s="2" t="s">
        <v>19</v>
      </c>
      <c r="C304" s="3" t="s">
        <v>1619</v>
      </c>
      <c r="D304" s="2" t="s">
        <v>1620</v>
      </c>
      <c r="E304" s="4" t="n">
        <v>43905.6612615741</v>
      </c>
      <c r="F304" s="2"/>
      <c r="G304" s="2"/>
      <c r="H304" s="2"/>
      <c r="I304" s="2"/>
      <c r="J304" s="2" t="s">
        <v>24</v>
      </c>
      <c r="K304" s="2"/>
      <c r="L304" s="2" t="s">
        <v>26</v>
      </c>
      <c r="M304" s="5" t="s">
        <v>27</v>
      </c>
      <c r="N304" s="2" t="n">
        <v>13</v>
      </c>
      <c r="O304" s="2" t="n">
        <v>41</v>
      </c>
      <c r="P304" s="2"/>
      <c r="Q304" s="5" t="s">
        <v>1621</v>
      </c>
      <c r="R304" s="2" t="s">
        <v>1622</v>
      </c>
    </row>
    <row r="305" customFormat="false" ht="15.75" hidden="false" customHeight="false" outlineLevel="0" collapsed="false">
      <c r="A305" s="1" t="s">
        <v>1623</v>
      </c>
      <c r="B305" s="2" t="s">
        <v>19</v>
      </c>
      <c r="C305" s="3" t="s">
        <v>1624</v>
      </c>
      <c r="D305" s="2" t="s">
        <v>1625</v>
      </c>
      <c r="E305" s="4" t="n">
        <v>43905.6602546296</v>
      </c>
      <c r="F305" s="2"/>
      <c r="G305" s="2"/>
      <c r="H305" s="2" t="s">
        <v>1626</v>
      </c>
      <c r="I305" s="2" t="s">
        <v>1627</v>
      </c>
      <c r="J305" s="2" t="s">
        <v>24</v>
      </c>
      <c r="K305" s="2" t="s">
        <v>1628</v>
      </c>
      <c r="L305" s="2" t="s">
        <v>26</v>
      </c>
      <c r="M305" s="5" t="s">
        <v>27</v>
      </c>
      <c r="N305" s="2" t="n">
        <v>13</v>
      </c>
      <c r="O305" s="2" t="n">
        <v>41</v>
      </c>
      <c r="P305" s="2"/>
      <c r="Q305" s="5" t="s">
        <v>1629</v>
      </c>
      <c r="R305" s="2" t="s">
        <v>1630</v>
      </c>
    </row>
    <row r="306" customFormat="false" ht="15.75" hidden="false" customHeight="false" outlineLevel="0" collapsed="false">
      <c r="A306" s="1" t="s">
        <v>1631</v>
      </c>
      <c r="B306" s="2" t="s">
        <v>19</v>
      </c>
      <c r="C306" s="3" t="s">
        <v>1632</v>
      </c>
      <c r="D306" s="2" t="s">
        <v>1633</v>
      </c>
      <c r="E306" s="4" t="n">
        <v>43905.6466087963</v>
      </c>
      <c r="F306" s="2"/>
      <c r="G306" s="2"/>
      <c r="H306" s="2"/>
      <c r="I306" s="2"/>
      <c r="J306" s="2" t="s">
        <v>24</v>
      </c>
      <c r="K306" s="2"/>
      <c r="L306" s="2" t="s">
        <v>26</v>
      </c>
      <c r="M306" s="5" t="s">
        <v>27</v>
      </c>
      <c r="N306" s="2" t="n">
        <v>13</v>
      </c>
      <c r="O306" s="2" t="n">
        <v>41</v>
      </c>
      <c r="P306" s="2"/>
      <c r="Q306" s="5" t="s">
        <v>1634</v>
      </c>
      <c r="R306" s="2" t="s">
        <v>157</v>
      </c>
    </row>
    <row r="307" customFormat="false" ht="15.75" hidden="false" customHeight="false" outlineLevel="0" collapsed="false">
      <c r="A307" s="1" t="s">
        <v>1635</v>
      </c>
      <c r="B307" s="2" t="s">
        <v>19</v>
      </c>
      <c r="C307" s="3" t="s">
        <v>1636</v>
      </c>
      <c r="D307" s="2" t="s">
        <v>1637</v>
      </c>
      <c r="E307" s="4" t="n">
        <v>43905.6412847222</v>
      </c>
      <c r="F307" s="2"/>
      <c r="G307" s="2"/>
      <c r="H307" s="2"/>
      <c r="I307" s="2"/>
      <c r="J307" s="2" t="s">
        <v>24</v>
      </c>
      <c r="K307" s="2"/>
      <c r="L307" s="2" t="s">
        <v>26</v>
      </c>
      <c r="M307" s="5" t="s">
        <v>27</v>
      </c>
      <c r="N307" s="2" t="n">
        <v>13</v>
      </c>
      <c r="O307" s="2" t="n">
        <v>41</v>
      </c>
      <c r="P307" s="2"/>
      <c r="Q307" s="5" t="s">
        <v>1638</v>
      </c>
      <c r="R307" s="2" t="s">
        <v>1639</v>
      </c>
    </row>
    <row r="308" customFormat="false" ht="15.75" hidden="false" customHeight="false" outlineLevel="0" collapsed="false">
      <c r="A308" s="1" t="s">
        <v>1640</v>
      </c>
      <c r="B308" s="2" t="s">
        <v>19</v>
      </c>
      <c r="C308" s="3" t="s">
        <v>1641</v>
      </c>
      <c r="D308" s="2" t="s">
        <v>1642</v>
      </c>
      <c r="E308" s="4" t="n">
        <v>43905.6357060185</v>
      </c>
      <c r="F308" s="2"/>
      <c r="G308" s="2"/>
      <c r="H308" s="2"/>
      <c r="I308" s="2"/>
      <c r="J308" s="2" t="s">
        <v>24</v>
      </c>
      <c r="K308" s="2"/>
      <c r="L308" s="2" t="s">
        <v>26</v>
      </c>
      <c r="M308" s="5" t="s">
        <v>27</v>
      </c>
      <c r="N308" s="2" t="n">
        <v>13</v>
      </c>
      <c r="O308" s="2" t="n">
        <v>41</v>
      </c>
      <c r="P308" s="2"/>
      <c r="Q308" s="5" t="s">
        <v>1643</v>
      </c>
      <c r="R308" s="2" t="s">
        <v>1644</v>
      </c>
    </row>
    <row r="309" customFormat="false" ht="15.75" hidden="false" customHeight="false" outlineLevel="0" collapsed="false">
      <c r="A309" s="1" t="s">
        <v>1645</v>
      </c>
      <c r="B309" s="2" t="s">
        <v>19</v>
      </c>
      <c r="C309" s="3" t="s">
        <v>1646</v>
      </c>
      <c r="D309" s="2" t="s">
        <v>1647</v>
      </c>
      <c r="E309" s="4" t="n">
        <v>43905.6194560185</v>
      </c>
      <c r="F309" s="2"/>
      <c r="G309" s="2"/>
      <c r="H309" s="2"/>
      <c r="I309" s="2"/>
      <c r="J309" s="2" t="s">
        <v>24</v>
      </c>
      <c r="K309" s="2"/>
      <c r="L309" s="2" t="s">
        <v>26</v>
      </c>
      <c r="M309" s="5" t="s">
        <v>27</v>
      </c>
      <c r="N309" s="2" t="n">
        <v>13</v>
      </c>
      <c r="O309" s="2" t="n">
        <v>41</v>
      </c>
      <c r="P309" s="2"/>
      <c r="Q309" s="5" t="s">
        <v>1648</v>
      </c>
      <c r="R309" s="2" t="s">
        <v>1649</v>
      </c>
    </row>
    <row r="310" customFormat="false" ht="15.75" hidden="false" customHeight="false" outlineLevel="0" collapsed="false">
      <c r="A310" s="1" t="s">
        <v>1650</v>
      </c>
      <c r="B310" s="2" t="s">
        <v>19</v>
      </c>
      <c r="C310" s="3" t="s">
        <v>1651</v>
      </c>
      <c r="D310" s="2" t="s">
        <v>1652</v>
      </c>
      <c r="E310" s="4" t="n">
        <v>43905.5979282407</v>
      </c>
      <c r="F310" s="2"/>
      <c r="G310" s="2"/>
      <c r="H310" s="2"/>
      <c r="I310" s="2"/>
      <c r="J310" s="2" t="s">
        <v>24</v>
      </c>
      <c r="K310" s="2"/>
      <c r="L310" s="2" t="s">
        <v>26</v>
      </c>
      <c r="M310" s="5" t="s">
        <v>27</v>
      </c>
      <c r="N310" s="2" t="n">
        <v>13</v>
      </c>
      <c r="O310" s="2" t="n">
        <v>41</v>
      </c>
      <c r="P310" s="2"/>
      <c r="Q310" s="5" t="s">
        <v>1653</v>
      </c>
      <c r="R310" s="2" t="s">
        <v>1654</v>
      </c>
    </row>
    <row r="311" customFormat="false" ht="15.75" hidden="false" customHeight="false" outlineLevel="0" collapsed="false">
      <c r="A311" s="1" t="s">
        <v>1655</v>
      </c>
      <c r="B311" s="2" t="s">
        <v>19</v>
      </c>
      <c r="C311" s="3" t="s">
        <v>1656</v>
      </c>
      <c r="D311" s="2" t="s">
        <v>1657</v>
      </c>
      <c r="E311" s="4" t="n">
        <v>43905.5976157407</v>
      </c>
      <c r="F311" s="2"/>
      <c r="G311" s="2"/>
      <c r="H311" s="2"/>
      <c r="I311" s="2"/>
      <c r="J311" s="2" t="s">
        <v>24</v>
      </c>
      <c r="K311" s="2"/>
      <c r="L311" s="2" t="s">
        <v>26</v>
      </c>
      <c r="M311" s="5" t="s">
        <v>27</v>
      </c>
      <c r="N311" s="2" t="n">
        <v>13</v>
      </c>
      <c r="O311" s="2" t="n">
        <v>41</v>
      </c>
      <c r="P311" s="2"/>
      <c r="Q311" s="5" t="s">
        <v>1658</v>
      </c>
      <c r="R311" s="2" t="s">
        <v>1654</v>
      </c>
    </row>
    <row r="312" customFormat="false" ht="15.75" hidden="false" customHeight="false" outlineLevel="0" collapsed="false">
      <c r="A312" s="1" t="s">
        <v>1659</v>
      </c>
      <c r="B312" s="2" t="s">
        <v>19</v>
      </c>
      <c r="C312" s="3" t="s">
        <v>1660</v>
      </c>
      <c r="D312" s="2" t="s">
        <v>1661</v>
      </c>
      <c r="E312" s="4" t="n">
        <v>43905.5974652778</v>
      </c>
      <c r="F312" s="2"/>
      <c r="G312" s="2"/>
      <c r="H312" s="2"/>
      <c r="I312" s="2"/>
      <c r="J312" s="2" t="s">
        <v>24</v>
      </c>
      <c r="K312" s="2"/>
      <c r="L312" s="2" t="s">
        <v>26</v>
      </c>
      <c r="M312" s="5" t="s">
        <v>27</v>
      </c>
      <c r="N312" s="2" t="n">
        <v>13</v>
      </c>
      <c r="O312" s="2" t="n">
        <v>41</v>
      </c>
      <c r="P312" s="2"/>
      <c r="Q312" s="5" t="s">
        <v>1662</v>
      </c>
      <c r="R312" s="2" t="s">
        <v>1663</v>
      </c>
    </row>
    <row r="313" customFormat="false" ht="15.75" hidden="false" customHeight="false" outlineLevel="0" collapsed="false">
      <c r="A313" s="1" t="s">
        <v>1664</v>
      </c>
      <c r="B313" s="2" t="s">
        <v>19</v>
      </c>
      <c r="C313" s="3" t="s">
        <v>1665</v>
      </c>
      <c r="D313" s="2" t="s">
        <v>1666</v>
      </c>
      <c r="E313" s="4" t="n">
        <v>43905.5973263889</v>
      </c>
      <c r="F313" s="2"/>
      <c r="G313" s="2"/>
      <c r="H313" s="2"/>
      <c r="I313" s="2"/>
      <c r="J313" s="2" t="s">
        <v>24</v>
      </c>
      <c r="K313" s="2"/>
      <c r="L313" s="2" t="s">
        <v>26</v>
      </c>
      <c r="M313" s="5" t="s">
        <v>27</v>
      </c>
      <c r="N313" s="2" t="n">
        <v>13</v>
      </c>
      <c r="O313" s="2" t="n">
        <v>41</v>
      </c>
      <c r="P313" s="2"/>
      <c r="Q313" s="5" t="s">
        <v>1667</v>
      </c>
      <c r="R313" s="2" t="s">
        <v>1654</v>
      </c>
    </row>
    <row r="314" customFormat="false" ht="15.75" hidden="false" customHeight="false" outlineLevel="0" collapsed="false">
      <c r="A314" s="1" t="s">
        <v>1668</v>
      </c>
      <c r="B314" s="2" t="s">
        <v>19</v>
      </c>
      <c r="C314" s="3" t="s">
        <v>1669</v>
      </c>
      <c r="D314" s="2" t="s">
        <v>1670</v>
      </c>
      <c r="E314" s="4" t="n">
        <v>43905.5971412037</v>
      </c>
      <c r="F314" s="2"/>
      <c r="G314" s="2"/>
      <c r="H314" s="2"/>
      <c r="I314" s="2"/>
      <c r="J314" s="2" t="s">
        <v>24</v>
      </c>
      <c r="K314" s="2"/>
      <c r="L314" s="2" t="s">
        <v>26</v>
      </c>
      <c r="M314" s="5" t="s">
        <v>27</v>
      </c>
      <c r="N314" s="2" t="n">
        <v>13</v>
      </c>
      <c r="O314" s="2" t="n">
        <v>41</v>
      </c>
      <c r="P314" s="2"/>
      <c r="Q314" s="5" t="s">
        <v>1671</v>
      </c>
      <c r="R314" s="2" t="s">
        <v>1654</v>
      </c>
    </row>
    <row r="315" customFormat="false" ht="15.75" hidden="false" customHeight="false" outlineLevel="0" collapsed="false">
      <c r="A315" s="1" t="s">
        <v>1672</v>
      </c>
      <c r="B315" s="2" t="s">
        <v>19</v>
      </c>
      <c r="C315" s="3" t="s">
        <v>1673</v>
      </c>
      <c r="D315" s="2" t="s">
        <v>1674</v>
      </c>
      <c r="E315" s="4" t="n">
        <v>43905.5969212963</v>
      </c>
      <c r="F315" s="2"/>
      <c r="G315" s="2"/>
      <c r="H315" s="2"/>
      <c r="I315" s="2"/>
      <c r="J315" s="2" t="s">
        <v>24</v>
      </c>
      <c r="K315" s="2"/>
      <c r="L315" s="2" t="s">
        <v>26</v>
      </c>
      <c r="M315" s="5" t="s">
        <v>27</v>
      </c>
      <c r="N315" s="2" t="n">
        <v>13</v>
      </c>
      <c r="O315" s="2" t="n">
        <v>41</v>
      </c>
      <c r="P315" s="2"/>
      <c r="Q315" s="5" t="s">
        <v>1675</v>
      </c>
      <c r="R315" s="2" t="s">
        <v>1654</v>
      </c>
    </row>
    <row r="316" customFormat="false" ht="15.75" hidden="false" customHeight="false" outlineLevel="0" collapsed="false">
      <c r="A316" s="1" t="s">
        <v>1676</v>
      </c>
      <c r="B316" s="2" t="s">
        <v>19</v>
      </c>
      <c r="C316" s="3" t="s">
        <v>1677</v>
      </c>
      <c r="D316" s="2" t="s">
        <v>1678</v>
      </c>
      <c r="E316" s="4" t="n">
        <v>43905.5966550926</v>
      </c>
      <c r="F316" s="2"/>
      <c r="G316" s="2"/>
      <c r="H316" s="2"/>
      <c r="I316" s="2"/>
      <c r="J316" s="2" t="s">
        <v>24</v>
      </c>
      <c r="K316" s="2"/>
      <c r="L316" s="2" t="s">
        <v>26</v>
      </c>
      <c r="M316" s="5" t="s">
        <v>27</v>
      </c>
      <c r="N316" s="2" t="n">
        <v>13</v>
      </c>
      <c r="O316" s="2" t="n">
        <v>41</v>
      </c>
      <c r="P316" s="2"/>
      <c r="Q316" s="5" t="s">
        <v>1679</v>
      </c>
      <c r="R316" s="2" t="s">
        <v>1680</v>
      </c>
    </row>
    <row r="317" customFormat="false" ht="15.75" hidden="false" customHeight="false" outlineLevel="0" collapsed="false">
      <c r="A317" s="1" t="s">
        <v>1681</v>
      </c>
      <c r="B317" s="2" t="s">
        <v>19</v>
      </c>
      <c r="C317" s="3" t="s">
        <v>1682</v>
      </c>
      <c r="D317" s="2" t="s">
        <v>1683</v>
      </c>
      <c r="E317" s="4" t="n">
        <v>43905.594849537</v>
      </c>
      <c r="F317" s="2"/>
      <c r="G317" s="2"/>
      <c r="H317" s="2"/>
      <c r="I317" s="2"/>
      <c r="J317" s="2" t="s">
        <v>24</v>
      </c>
      <c r="K317" s="2"/>
      <c r="L317" s="2" t="s">
        <v>26</v>
      </c>
      <c r="M317" s="5" t="s">
        <v>27</v>
      </c>
      <c r="N317" s="2" t="n">
        <v>13</v>
      </c>
      <c r="O317" s="2" t="n">
        <v>41</v>
      </c>
      <c r="P317" s="2"/>
      <c r="Q317" s="5" t="s">
        <v>1684</v>
      </c>
      <c r="R317" s="2" t="s">
        <v>1685</v>
      </c>
    </row>
    <row r="318" customFormat="false" ht="15.75" hidden="false" customHeight="false" outlineLevel="0" collapsed="false">
      <c r="A318" s="1" t="s">
        <v>1686</v>
      </c>
      <c r="B318" s="2" t="s">
        <v>19</v>
      </c>
      <c r="C318" s="3" t="s">
        <v>1687</v>
      </c>
      <c r="D318" s="2" t="s">
        <v>1688</v>
      </c>
      <c r="E318" s="4" t="n">
        <v>43905.593287037</v>
      </c>
      <c r="F318" s="2"/>
      <c r="G318" s="2"/>
      <c r="H318" s="2"/>
      <c r="I318" s="2"/>
      <c r="J318" s="2" t="s">
        <v>24</v>
      </c>
      <c r="K318" s="2"/>
      <c r="L318" s="2" t="s">
        <v>26</v>
      </c>
      <c r="M318" s="5" t="s">
        <v>27</v>
      </c>
      <c r="N318" s="2" t="n">
        <v>13</v>
      </c>
      <c r="O318" s="2" t="n">
        <v>41</v>
      </c>
      <c r="P318" s="2"/>
      <c r="Q318" s="5" t="s">
        <v>1689</v>
      </c>
      <c r="R318" s="2" t="s">
        <v>1690</v>
      </c>
    </row>
    <row r="319" customFormat="false" ht="15.75" hidden="false" customHeight="false" outlineLevel="0" collapsed="false">
      <c r="A319" s="1" t="s">
        <v>1691</v>
      </c>
      <c r="B319" s="2" t="s">
        <v>19</v>
      </c>
      <c r="C319" s="3" t="s">
        <v>1692</v>
      </c>
      <c r="D319" s="2" t="s">
        <v>1693</v>
      </c>
      <c r="E319" s="4" t="n">
        <v>43905.5897685185</v>
      </c>
      <c r="F319" s="2"/>
      <c r="G319" s="2"/>
      <c r="H319" s="2"/>
      <c r="I319" s="2"/>
      <c r="J319" s="2" t="s">
        <v>24</v>
      </c>
      <c r="K319" s="2"/>
      <c r="L319" s="2" t="s">
        <v>26</v>
      </c>
      <c r="M319" s="5" t="s">
        <v>27</v>
      </c>
      <c r="N319" s="2" t="n">
        <v>13</v>
      </c>
      <c r="O319" s="2" t="n">
        <v>41</v>
      </c>
      <c r="P319" s="2"/>
      <c r="Q319" s="5" t="s">
        <v>1694</v>
      </c>
      <c r="R319" s="2" t="s">
        <v>465</v>
      </c>
    </row>
    <row r="320" customFormat="false" ht="15.75" hidden="false" customHeight="false" outlineLevel="0" collapsed="false">
      <c r="A320" s="1" t="s">
        <v>1695</v>
      </c>
      <c r="B320" s="2" t="s">
        <v>19</v>
      </c>
      <c r="C320" s="3" t="s">
        <v>1696</v>
      </c>
      <c r="D320" s="2" t="s">
        <v>1697</v>
      </c>
      <c r="E320" s="4" t="n">
        <v>43905.5877546296</v>
      </c>
      <c r="F320" s="2"/>
      <c r="G320" s="2"/>
      <c r="H320" s="2"/>
      <c r="I320" s="2"/>
      <c r="J320" s="2" t="s">
        <v>24</v>
      </c>
      <c r="K320" s="2"/>
      <c r="L320" s="2" t="s">
        <v>26</v>
      </c>
      <c r="M320" s="5" t="s">
        <v>27</v>
      </c>
      <c r="N320" s="2" t="n">
        <v>13</v>
      </c>
      <c r="O320" s="2" t="n">
        <v>41</v>
      </c>
      <c r="P320" s="2"/>
      <c r="Q320" s="5" t="s">
        <v>1698</v>
      </c>
      <c r="R320" s="2" t="s">
        <v>1699</v>
      </c>
    </row>
    <row r="321" customFormat="false" ht="15.75" hidden="false" customHeight="false" outlineLevel="0" collapsed="false">
      <c r="A321" s="1" t="s">
        <v>1700</v>
      </c>
      <c r="B321" s="2" t="s">
        <v>19</v>
      </c>
      <c r="C321" s="3" t="s">
        <v>1701</v>
      </c>
      <c r="D321" s="2" t="s">
        <v>1702</v>
      </c>
      <c r="E321" s="4" t="n">
        <v>43905.5860648148</v>
      </c>
      <c r="F321" s="2"/>
      <c r="G321" s="2"/>
      <c r="H321" s="2" t="s">
        <v>1703</v>
      </c>
      <c r="I321" s="2" t="s">
        <v>1704</v>
      </c>
      <c r="J321" s="2" t="s">
        <v>24</v>
      </c>
      <c r="K321" s="2"/>
      <c r="L321" s="2" t="s">
        <v>26</v>
      </c>
      <c r="M321" s="5" t="s">
        <v>27</v>
      </c>
      <c r="N321" s="2" t="n">
        <v>13</v>
      </c>
      <c r="O321" s="2" t="n">
        <v>41</v>
      </c>
      <c r="P321" s="2"/>
      <c r="Q321" s="5" t="s">
        <v>1705</v>
      </c>
      <c r="R321" s="2" t="s">
        <v>1706</v>
      </c>
    </row>
    <row r="322" customFormat="false" ht="15.75" hidden="false" customHeight="false" outlineLevel="0" collapsed="false">
      <c r="A322" s="1" t="s">
        <v>1707</v>
      </c>
      <c r="B322" s="2" t="s">
        <v>19</v>
      </c>
      <c r="C322" s="3" t="s">
        <v>1708</v>
      </c>
      <c r="D322" s="2" t="s">
        <v>1709</v>
      </c>
      <c r="E322" s="4" t="n">
        <v>43905.0719560185</v>
      </c>
      <c r="F322" s="2"/>
      <c r="G322" s="2"/>
      <c r="H322" s="2" t="s">
        <v>24</v>
      </c>
      <c r="I322" s="2" t="s">
        <v>19</v>
      </c>
      <c r="J322" s="2" t="s">
        <v>24</v>
      </c>
      <c r="K322" s="2" t="s">
        <v>1710</v>
      </c>
      <c r="L322" s="2" t="s">
        <v>26</v>
      </c>
      <c r="M322" s="5" t="s">
        <v>27</v>
      </c>
      <c r="N322" s="2" t="n">
        <v>13</v>
      </c>
      <c r="O322" s="2" t="n">
        <v>41</v>
      </c>
      <c r="P322" s="2"/>
      <c r="Q322" s="5" t="s">
        <v>1711</v>
      </c>
      <c r="R322" s="2" t="s">
        <v>1712</v>
      </c>
    </row>
    <row r="323" customFormat="false" ht="15.75" hidden="false" customHeight="false" outlineLevel="0" collapsed="false">
      <c r="A323" s="1" t="s">
        <v>1710</v>
      </c>
      <c r="B323" s="2" t="s">
        <v>19</v>
      </c>
      <c r="C323" s="3" t="s">
        <v>1713</v>
      </c>
      <c r="D323" s="2" t="s">
        <v>1714</v>
      </c>
      <c r="E323" s="4" t="n">
        <v>43905.069212963</v>
      </c>
      <c r="F323" s="2"/>
      <c r="G323" s="2"/>
      <c r="H323" s="2" t="s">
        <v>1715</v>
      </c>
      <c r="I323" s="2" t="s">
        <v>1716</v>
      </c>
      <c r="J323" s="2" t="s">
        <v>24</v>
      </c>
      <c r="K323" s="2" t="s">
        <v>1717</v>
      </c>
      <c r="L323" s="2" t="s">
        <v>26</v>
      </c>
      <c r="M323" s="5" t="s">
        <v>27</v>
      </c>
      <c r="N323" s="2" t="n">
        <v>13</v>
      </c>
      <c r="O323" s="2" t="n">
        <v>41</v>
      </c>
      <c r="P323" s="2"/>
      <c r="Q323" s="5" t="s">
        <v>1718</v>
      </c>
      <c r="R323" s="2" t="s">
        <v>1712</v>
      </c>
    </row>
    <row r="324" customFormat="false" ht="15.75" hidden="false" customHeight="false" outlineLevel="0" collapsed="false">
      <c r="A324" s="1" t="s">
        <v>1719</v>
      </c>
      <c r="B324" s="2" t="s">
        <v>19</v>
      </c>
      <c r="C324" s="3" t="s">
        <v>1720</v>
      </c>
      <c r="D324" s="2" t="s">
        <v>1721</v>
      </c>
      <c r="E324" s="4" t="n">
        <v>43905.0566782407</v>
      </c>
      <c r="F324" s="2"/>
      <c r="G324" s="2"/>
      <c r="H324" s="2"/>
      <c r="I324" s="2"/>
      <c r="J324" s="2" t="s">
        <v>24</v>
      </c>
      <c r="K324" s="2"/>
      <c r="L324" s="2" t="s">
        <v>26</v>
      </c>
      <c r="M324" s="5" t="s">
        <v>27</v>
      </c>
      <c r="N324" s="2" t="n">
        <v>13</v>
      </c>
      <c r="O324" s="2" t="n">
        <v>41</v>
      </c>
      <c r="P324" s="2"/>
      <c r="Q324" s="5" t="s">
        <v>1722</v>
      </c>
      <c r="R324" s="2" t="s">
        <v>1723</v>
      </c>
    </row>
    <row r="325" customFormat="false" ht="15.75" hidden="false" customHeight="false" outlineLevel="0" collapsed="false">
      <c r="A325" s="1" t="s">
        <v>1724</v>
      </c>
      <c r="B325" s="2" t="s">
        <v>19</v>
      </c>
      <c r="C325" s="3" t="s">
        <v>1725</v>
      </c>
      <c r="D325" s="2" t="s">
        <v>1726</v>
      </c>
      <c r="E325" s="4" t="n">
        <v>43905.0561574074</v>
      </c>
      <c r="F325" s="2"/>
      <c r="G325" s="2"/>
      <c r="H325" s="2"/>
      <c r="I325" s="2"/>
      <c r="J325" s="2" t="s">
        <v>24</v>
      </c>
      <c r="K325" s="2"/>
      <c r="L325" s="2" t="s">
        <v>26</v>
      </c>
      <c r="M325" s="5" t="s">
        <v>27</v>
      </c>
      <c r="N325" s="2" t="n">
        <v>13</v>
      </c>
      <c r="O325" s="2" t="n">
        <v>41</v>
      </c>
      <c r="P325" s="2"/>
      <c r="Q325" s="5" t="s">
        <v>1727</v>
      </c>
      <c r="R325" s="2" t="s">
        <v>1728</v>
      </c>
    </row>
    <row r="326" customFormat="false" ht="15.75" hidden="false" customHeight="false" outlineLevel="0" collapsed="false">
      <c r="A326" s="1" t="s">
        <v>1729</v>
      </c>
      <c r="B326" s="2" t="s">
        <v>19</v>
      </c>
      <c r="C326" s="3" t="s">
        <v>1730</v>
      </c>
      <c r="D326" s="2" t="s">
        <v>1731</v>
      </c>
      <c r="E326" s="4" t="n">
        <v>43905.0547106482</v>
      </c>
      <c r="F326" s="2"/>
      <c r="G326" s="2"/>
      <c r="H326" s="2"/>
      <c r="I326" s="2"/>
      <c r="J326" s="2" t="s">
        <v>24</v>
      </c>
      <c r="K326" s="2"/>
      <c r="L326" s="2" t="s">
        <v>26</v>
      </c>
      <c r="M326" s="5" t="s">
        <v>27</v>
      </c>
      <c r="N326" s="2" t="n">
        <v>13</v>
      </c>
      <c r="O326" s="2" t="n">
        <v>41</v>
      </c>
      <c r="P326" s="2"/>
      <c r="Q326" s="5" t="s">
        <v>1732</v>
      </c>
      <c r="R326" s="2" t="s">
        <v>1733</v>
      </c>
    </row>
    <row r="327" customFormat="false" ht="15.75" hidden="false" customHeight="false" outlineLevel="0" collapsed="false">
      <c r="A327" s="1" t="s">
        <v>1734</v>
      </c>
      <c r="B327" s="2" t="s">
        <v>19</v>
      </c>
      <c r="C327" s="3" t="s">
        <v>1735</v>
      </c>
      <c r="D327" s="2" t="s">
        <v>1736</v>
      </c>
      <c r="E327" s="4" t="n">
        <v>43905.0539699074</v>
      </c>
      <c r="F327" s="2"/>
      <c r="G327" s="2"/>
      <c r="H327" s="2"/>
      <c r="I327" s="2"/>
      <c r="J327" s="2" t="s">
        <v>24</v>
      </c>
      <c r="K327" s="2"/>
      <c r="L327" s="2" t="s">
        <v>26</v>
      </c>
      <c r="M327" s="5" t="s">
        <v>27</v>
      </c>
      <c r="N327" s="2" t="n">
        <v>13</v>
      </c>
      <c r="O327" s="2" t="n">
        <v>41</v>
      </c>
      <c r="P327" s="2"/>
      <c r="Q327" s="5" t="s">
        <v>1737</v>
      </c>
      <c r="R327" s="2" t="s">
        <v>1738</v>
      </c>
    </row>
    <row r="328" customFormat="false" ht="15.75" hidden="false" customHeight="false" outlineLevel="0" collapsed="false">
      <c r="A328" s="1" t="s">
        <v>1739</v>
      </c>
      <c r="B328" s="2" t="s">
        <v>19</v>
      </c>
      <c r="C328" s="3" t="s">
        <v>1740</v>
      </c>
      <c r="D328" s="2" t="s">
        <v>1741</v>
      </c>
      <c r="E328" s="4" t="n">
        <v>43905.0537731481</v>
      </c>
      <c r="F328" s="2"/>
      <c r="G328" s="2"/>
      <c r="H328" s="2"/>
      <c r="I328" s="2"/>
      <c r="J328" s="2" t="s">
        <v>24</v>
      </c>
      <c r="K328" s="2"/>
      <c r="L328" s="2" t="s">
        <v>26</v>
      </c>
      <c r="M328" s="5" t="s">
        <v>27</v>
      </c>
      <c r="N328" s="2" t="n">
        <v>13</v>
      </c>
      <c r="O328" s="2" t="n">
        <v>41</v>
      </c>
      <c r="P328" s="2"/>
      <c r="Q328" s="5" t="s">
        <v>1742</v>
      </c>
      <c r="R328" s="2" t="s">
        <v>1743</v>
      </c>
    </row>
    <row r="329" customFormat="false" ht="15.75" hidden="false" customHeight="false" outlineLevel="0" collapsed="false">
      <c r="A329" s="1" t="s">
        <v>1744</v>
      </c>
      <c r="B329" s="2" t="s">
        <v>19</v>
      </c>
      <c r="C329" s="3" t="s">
        <v>1745</v>
      </c>
      <c r="D329" s="2" t="s">
        <v>1746</v>
      </c>
      <c r="E329" s="4" t="n">
        <v>43904.9856018518</v>
      </c>
      <c r="F329" s="2"/>
      <c r="G329" s="2"/>
      <c r="H329" s="2" t="s">
        <v>1747</v>
      </c>
      <c r="I329" s="2" t="s">
        <v>1748</v>
      </c>
      <c r="J329" s="2" t="s">
        <v>24</v>
      </c>
      <c r="K329" s="2" t="s">
        <v>1749</v>
      </c>
      <c r="L329" s="2" t="s">
        <v>26</v>
      </c>
      <c r="M329" s="5" t="s">
        <v>27</v>
      </c>
      <c r="N329" s="2" t="n">
        <v>13</v>
      </c>
      <c r="O329" s="2" t="n">
        <v>41</v>
      </c>
      <c r="P329" s="2"/>
      <c r="Q329" s="5" t="s">
        <v>1750</v>
      </c>
      <c r="R329" s="2" t="s">
        <v>1751</v>
      </c>
    </row>
    <row r="330" customFormat="false" ht="15.75" hidden="false" customHeight="false" outlineLevel="0" collapsed="false">
      <c r="A330" s="1" t="s">
        <v>1752</v>
      </c>
      <c r="B330" s="2" t="s">
        <v>19</v>
      </c>
      <c r="C330" s="3" t="s">
        <v>1753</v>
      </c>
      <c r="D330" s="2" t="s">
        <v>1754</v>
      </c>
      <c r="E330" s="4" t="n">
        <v>43904.9826736111</v>
      </c>
      <c r="F330" s="2"/>
      <c r="G330" s="2"/>
      <c r="H330" s="2"/>
      <c r="I330" s="2"/>
      <c r="J330" s="2" t="s">
        <v>24</v>
      </c>
      <c r="K330" s="2"/>
      <c r="L330" s="2" t="s">
        <v>26</v>
      </c>
      <c r="M330" s="5" t="s">
        <v>27</v>
      </c>
      <c r="N330" s="2" t="n">
        <v>13</v>
      </c>
      <c r="O330" s="2" t="n">
        <v>41</v>
      </c>
      <c r="P330" s="2"/>
      <c r="Q330" s="5" t="s">
        <v>1755</v>
      </c>
      <c r="R330" s="2" t="s">
        <v>1756</v>
      </c>
    </row>
    <row r="331" customFormat="false" ht="15.75" hidden="false" customHeight="false" outlineLevel="0" collapsed="false">
      <c r="A331" s="1" t="s">
        <v>1757</v>
      </c>
      <c r="B331" s="2" t="s">
        <v>19</v>
      </c>
      <c r="C331" s="3" t="s">
        <v>1758</v>
      </c>
      <c r="D331" s="2" t="s">
        <v>1759</v>
      </c>
      <c r="E331" s="4" t="n">
        <v>43904.9814814815</v>
      </c>
      <c r="F331" s="2"/>
      <c r="G331" s="2"/>
      <c r="H331" s="2" t="s">
        <v>856</v>
      </c>
      <c r="I331" s="2" t="s">
        <v>857</v>
      </c>
      <c r="J331" s="2" t="s">
        <v>24</v>
      </c>
      <c r="K331" s="2" t="s">
        <v>1760</v>
      </c>
      <c r="L331" s="2" t="s">
        <v>26</v>
      </c>
      <c r="M331" s="5" t="s">
        <v>27</v>
      </c>
      <c r="N331" s="2" t="n">
        <v>13</v>
      </c>
      <c r="O331" s="2" t="n">
        <v>41</v>
      </c>
      <c r="P331" s="2"/>
      <c r="Q331" s="5" t="s">
        <v>1761</v>
      </c>
      <c r="R331" s="2" t="s">
        <v>860</v>
      </c>
    </row>
    <row r="332" customFormat="false" ht="15.75" hidden="false" customHeight="false" outlineLevel="0" collapsed="false">
      <c r="A332" s="1" t="s">
        <v>1762</v>
      </c>
      <c r="B332" s="2" t="s">
        <v>19</v>
      </c>
      <c r="C332" s="3" t="s">
        <v>1763</v>
      </c>
      <c r="D332" s="2" t="s">
        <v>1764</v>
      </c>
      <c r="E332" s="4" t="n">
        <v>43904.9774305556</v>
      </c>
      <c r="F332" s="2"/>
      <c r="G332" s="2"/>
      <c r="H332" s="2"/>
      <c r="I332" s="2"/>
      <c r="J332" s="2" t="s">
        <v>24</v>
      </c>
      <c r="K332" s="2"/>
      <c r="L332" s="2" t="s">
        <v>26</v>
      </c>
      <c r="M332" s="5" t="s">
        <v>27</v>
      </c>
      <c r="N332" s="2" t="n">
        <v>13</v>
      </c>
      <c r="O332" s="2" t="n">
        <v>41</v>
      </c>
      <c r="P332" s="2"/>
      <c r="Q332" s="5" t="s">
        <v>1765</v>
      </c>
      <c r="R332" s="2" t="s">
        <v>1766</v>
      </c>
    </row>
    <row r="333" customFormat="false" ht="15.75" hidden="false" customHeight="false" outlineLevel="0" collapsed="false">
      <c r="A333" s="1" t="s">
        <v>1767</v>
      </c>
      <c r="B333" s="2" t="s">
        <v>19</v>
      </c>
      <c r="C333" s="3" t="s">
        <v>1768</v>
      </c>
      <c r="D333" s="2" t="s">
        <v>1769</v>
      </c>
      <c r="E333" s="4" t="n">
        <v>43904.976875</v>
      </c>
      <c r="F333" s="2"/>
      <c r="G333" s="2"/>
      <c r="H333" s="2"/>
      <c r="I333" s="2"/>
      <c r="J333" s="2" t="s">
        <v>24</v>
      </c>
      <c r="K333" s="2"/>
      <c r="L333" s="2" t="s">
        <v>26</v>
      </c>
      <c r="M333" s="5" t="s">
        <v>27</v>
      </c>
      <c r="N333" s="2" t="n">
        <v>13</v>
      </c>
      <c r="O333" s="2" t="n">
        <v>41</v>
      </c>
      <c r="P333" s="2"/>
      <c r="Q333" s="5" t="s">
        <v>1770</v>
      </c>
      <c r="R333" s="2" t="s">
        <v>1771</v>
      </c>
    </row>
    <row r="334" customFormat="false" ht="15.75" hidden="false" customHeight="false" outlineLevel="0" collapsed="false">
      <c r="A334" s="1" t="s">
        <v>1772</v>
      </c>
      <c r="B334" s="2" t="s">
        <v>19</v>
      </c>
      <c r="C334" s="3" t="s">
        <v>1773</v>
      </c>
      <c r="D334" s="2" t="s">
        <v>1774</v>
      </c>
      <c r="E334" s="4" t="n">
        <v>43904.9738310185</v>
      </c>
      <c r="F334" s="2"/>
      <c r="G334" s="2"/>
      <c r="H334" s="2"/>
      <c r="I334" s="2"/>
      <c r="J334" s="2" t="s">
        <v>24</v>
      </c>
      <c r="K334" s="2"/>
      <c r="L334" s="2" t="s">
        <v>26</v>
      </c>
      <c r="M334" s="5" t="s">
        <v>27</v>
      </c>
      <c r="N334" s="2" t="n">
        <v>13</v>
      </c>
      <c r="O334" s="2" t="n">
        <v>41</v>
      </c>
      <c r="P334" s="2"/>
      <c r="Q334" s="5" t="s">
        <v>1775</v>
      </c>
      <c r="R334" s="2" t="s">
        <v>1776</v>
      </c>
    </row>
    <row r="335" customFormat="false" ht="15.75" hidden="false" customHeight="false" outlineLevel="0" collapsed="false">
      <c r="A335" s="1" t="s">
        <v>1777</v>
      </c>
      <c r="B335" s="2" t="s">
        <v>19</v>
      </c>
      <c r="C335" s="3" t="s">
        <v>1778</v>
      </c>
      <c r="D335" s="2" t="s">
        <v>1779</v>
      </c>
      <c r="E335" s="4" t="n">
        <v>43904.9736689815</v>
      </c>
      <c r="F335" s="2"/>
      <c r="G335" s="2"/>
      <c r="H335" s="2"/>
      <c r="I335" s="2"/>
      <c r="J335" s="2" t="s">
        <v>24</v>
      </c>
      <c r="K335" s="2"/>
      <c r="L335" s="2" t="s">
        <v>26</v>
      </c>
      <c r="M335" s="5" t="s">
        <v>27</v>
      </c>
      <c r="N335" s="2" t="n">
        <v>13</v>
      </c>
      <c r="O335" s="2" t="n">
        <v>41</v>
      </c>
      <c r="P335" s="2"/>
      <c r="Q335" s="5" t="s">
        <v>1780</v>
      </c>
      <c r="R335" s="2" t="s">
        <v>34</v>
      </c>
    </row>
    <row r="336" customFormat="false" ht="15.75" hidden="false" customHeight="false" outlineLevel="0" collapsed="false">
      <c r="A336" s="1" t="s">
        <v>1781</v>
      </c>
      <c r="B336" s="2" t="s">
        <v>19</v>
      </c>
      <c r="C336" s="3" t="s">
        <v>1782</v>
      </c>
      <c r="D336" s="2" t="s">
        <v>1783</v>
      </c>
      <c r="E336" s="4" t="n">
        <v>43904.9735069444</v>
      </c>
      <c r="F336" s="2"/>
      <c r="G336" s="2"/>
      <c r="H336" s="2"/>
      <c r="I336" s="2"/>
      <c r="J336" s="2" t="s">
        <v>24</v>
      </c>
      <c r="K336" s="2"/>
      <c r="L336" s="2" t="s">
        <v>26</v>
      </c>
      <c r="M336" s="5" t="s">
        <v>27</v>
      </c>
      <c r="N336" s="2" t="n">
        <v>13</v>
      </c>
      <c r="O336" s="2" t="n">
        <v>41</v>
      </c>
      <c r="P336" s="2"/>
      <c r="Q336" s="5" t="s">
        <v>1784</v>
      </c>
      <c r="R336" s="2" t="s">
        <v>1785</v>
      </c>
    </row>
    <row r="337" customFormat="false" ht="15.75" hidden="false" customHeight="false" outlineLevel="0" collapsed="false">
      <c r="A337" s="1" t="s">
        <v>1786</v>
      </c>
      <c r="B337" s="2" t="s">
        <v>19</v>
      </c>
      <c r="C337" s="3" t="s">
        <v>1787</v>
      </c>
      <c r="D337" s="2" t="s">
        <v>1788</v>
      </c>
      <c r="E337" s="4" t="n">
        <v>43904.9734027778</v>
      </c>
      <c r="F337" s="2"/>
      <c r="G337" s="2"/>
      <c r="H337" s="2"/>
      <c r="I337" s="2"/>
      <c r="J337" s="2" t="s">
        <v>24</v>
      </c>
      <c r="K337" s="2"/>
      <c r="L337" s="2" t="s">
        <v>26</v>
      </c>
      <c r="M337" s="5" t="s">
        <v>27</v>
      </c>
      <c r="N337" s="2" t="n">
        <v>13</v>
      </c>
      <c r="O337" s="2" t="n">
        <v>41</v>
      </c>
      <c r="P337" s="2"/>
      <c r="Q337" s="5" t="s">
        <v>1789</v>
      </c>
      <c r="R337" s="2" t="s">
        <v>34</v>
      </c>
    </row>
    <row r="338" customFormat="false" ht="15.75" hidden="false" customHeight="false" outlineLevel="0" collapsed="false">
      <c r="A338" s="1" t="s">
        <v>1790</v>
      </c>
      <c r="B338" s="2" t="s">
        <v>19</v>
      </c>
      <c r="C338" s="3" t="s">
        <v>1791</v>
      </c>
      <c r="D338" s="2" t="s">
        <v>1792</v>
      </c>
      <c r="E338" s="4" t="n">
        <v>43904.9727662037</v>
      </c>
      <c r="F338" s="2"/>
      <c r="G338" s="2"/>
      <c r="H338" s="2"/>
      <c r="I338" s="2"/>
      <c r="J338" s="2" t="s">
        <v>24</v>
      </c>
      <c r="K338" s="2"/>
      <c r="L338" s="2" t="s">
        <v>26</v>
      </c>
      <c r="M338" s="5" t="s">
        <v>27</v>
      </c>
      <c r="N338" s="2" t="n">
        <v>13</v>
      </c>
      <c r="O338" s="2" t="n">
        <v>41</v>
      </c>
      <c r="P338" s="2"/>
      <c r="Q338" s="5" t="s">
        <v>1793</v>
      </c>
      <c r="R338" s="2" t="s">
        <v>1794</v>
      </c>
    </row>
    <row r="339" customFormat="false" ht="15.75" hidden="false" customHeight="false" outlineLevel="0" collapsed="false">
      <c r="A339" s="1" t="s">
        <v>1795</v>
      </c>
      <c r="B339" s="2" t="s">
        <v>19</v>
      </c>
      <c r="C339" s="3" t="s">
        <v>1796</v>
      </c>
      <c r="D339" s="2" t="s">
        <v>1797</v>
      </c>
      <c r="E339" s="4" t="n">
        <v>43904.9670601852</v>
      </c>
      <c r="F339" s="2"/>
      <c r="G339" s="2"/>
      <c r="H339" s="2" t="s">
        <v>1703</v>
      </c>
      <c r="I339" s="2" t="s">
        <v>1704</v>
      </c>
      <c r="J339" s="2" t="s">
        <v>24</v>
      </c>
      <c r="K339" s="2"/>
      <c r="L339" s="2" t="s">
        <v>26</v>
      </c>
      <c r="M339" s="5" t="s">
        <v>27</v>
      </c>
      <c r="N339" s="2" t="n">
        <v>13</v>
      </c>
      <c r="O339" s="2" t="n">
        <v>41</v>
      </c>
      <c r="P339" s="2"/>
      <c r="Q339" s="5" t="s">
        <v>1798</v>
      </c>
      <c r="R339" s="2" t="s">
        <v>1799</v>
      </c>
    </row>
    <row r="340" customFormat="false" ht="15.75" hidden="false" customHeight="false" outlineLevel="0" collapsed="false">
      <c r="A340" s="1" t="s">
        <v>1800</v>
      </c>
      <c r="B340" s="2" t="s">
        <v>19</v>
      </c>
      <c r="C340" s="3" t="s">
        <v>1801</v>
      </c>
      <c r="D340" s="2" t="s">
        <v>1802</v>
      </c>
      <c r="E340" s="4" t="n">
        <v>43904.960787037</v>
      </c>
      <c r="F340" s="2"/>
      <c r="G340" s="2"/>
      <c r="H340" s="2" t="s">
        <v>1803</v>
      </c>
      <c r="I340" s="2" t="s">
        <v>1804</v>
      </c>
      <c r="J340" s="2" t="s">
        <v>24</v>
      </c>
      <c r="K340" s="2" t="s">
        <v>1805</v>
      </c>
      <c r="L340" s="2" t="s">
        <v>26</v>
      </c>
      <c r="M340" s="5" t="s">
        <v>27</v>
      </c>
      <c r="N340" s="2" t="n">
        <v>13</v>
      </c>
      <c r="O340" s="2" t="n">
        <v>41</v>
      </c>
      <c r="P340" s="2"/>
      <c r="Q340" s="5" t="s">
        <v>1806</v>
      </c>
      <c r="R340" s="2" t="s">
        <v>1807</v>
      </c>
    </row>
    <row r="341" customFormat="false" ht="15.75" hidden="false" customHeight="false" outlineLevel="0" collapsed="false">
      <c r="A341" s="1" t="s">
        <v>1808</v>
      </c>
      <c r="B341" s="2" t="s">
        <v>19</v>
      </c>
      <c r="C341" s="3" t="s">
        <v>1809</v>
      </c>
      <c r="D341" s="2" t="s">
        <v>1810</v>
      </c>
      <c r="E341" s="4" t="n">
        <v>43904.9488541667</v>
      </c>
      <c r="F341" s="2"/>
      <c r="G341" s="2"/>
      <c r="H341" s="2"/>
      <c r="I341" s="2"/>
      <c r="J341" s="2" t="s">
        <v>24</v>
      </c>
      <c r="K341" s="2"/>
      <c r="L341" s="2" t="s">
        <v>26</v>
      </c>
      <c r="M341" s="5" t="s">
        <v>27</v>
      </c>
      <c r="N341" s="2" t="n">
        <v>13</v>
      </c>
      <c r="O341" s="2" t="n">
        <v>41</v>
      </c>
      <c r="P341" s="2"/>
      <c r="Q341" s="5" t="s">
        <v>1811</v>
      </c>
      <c r="R341" s="2" t="s">
        <v>1812</v>
      </c>
    </row>
    <row r="342" customFormat="false" ht="15.75" hidden="false" customHeight="false" outlineLevel="0" collapsed="false">
      <c r="A342" s="1" t="s">
        <v>1813</v>
      </c>
      <c r="B342" s="2" t="s">
        <v>19</v>
      </c>
      <c r="C342" s="3" t="s">
        <v>1814</v>
      </c>
      <c r="D342" s="2" t="s">
        <v>1815</v>
      </c>
      <c r="E342" s="4" t="n">
        <v>43904.9397916667</v>
      </c>
      <c r="F342" s="2"/>
      <c r="G342" s="2"/>
      <c r="H342" s="2"/>
      <c r="I342" s="2"/>
      <c r="J342" s="2" t="s">
        <v>24</v>
      </c>
      <c r="K342" s="2"/>
      <c r="L342" s="2" t="s">
        <v>26</v>
      </c>
      <c r="M342" s="5" t="s">
        <v>27</v>
      </c>
      <c r="N342" s="2" t="n">
        <v>13</v>
      </c>
      <c r="O342" s="2" t="n">
        <v>41</v>
      </c>
      <c r="P342" s="2"/>
      <c r="Q342" s="5" t="s">
        <v>1816</v>
      </c>
      <c r="R342" s="2" t="s">
        <v>1817</v>
      </c>
    </row>
    <row r="343" customFormat="false" ht="15.75" hidden="false" customHeight="false" outlineLevel="0" collapsed="false">
      <c r="A343" s="1" t="s">
        <v>1818</v>
      </c>
      <c r="B343" s="2" t="s">
        <v>19</v>
      </c>
      <c r="C343" s="3" t="s">
        <v>1819</v>
      </c>
      <c r="D343" s="2" t="s">
        <v>1820</v>
      </c>
      <c r="E343" s="4" t="n">
        <v>43904.9396412037</v>
      </c>
      <c r="F343" s="2"/>
      <c r="G343" s="2"/>
      <c r="H343" s="2"/>
      <c r="I343" s="2"/>
      <c r="J343" s="2" t="s">
        <v>24</v>
      </c>
      <c r="K343" s="2"/>
      <c r="L343" s="2" t="s">
        <v>26</v>
      </c>
      <c r="M343" s="5" t="s">
        <v>27</v>
      </c>
      <c r="N343" s="2" t="n">
        <v>13</v>
      </c>
      <c r="O343" s="2" t="n">
        <v>41</v>
      </c>
      <c r="P343" s="2"/>
      <c r="Q343" s="5" t="s">
        <v>1821</v>
      </c>
      <c r="R343" s="2" t="s">
        <v>34</v>
      </c>
    </row>
    <row r="344" customFormat="false" ht="15.75" hidden="false" customHeight="false" outlineLevel="0" collapsed="false">
      <c r="A344" s="1" t="s">
        <v>1822</v>
      </c>
      <c r="B344" s="2" t="s">
        <v>19</v>
      </c>
      <c r="C344" s="3" t="s">
        <v>1823</v>
      </c>
      <c r="D344" s="2" t="s">
        <v>1824</v>
      </c>
      <c r="E344" s="4" t="n">
        <v>43904.9394097222</v>
      </c>
      <c r="F344" s="2"/>
      <c r="G344" s="2"/>
      <c r="H344" s="2"/>
      <c r="I344" s="2"/>
      <c r="J344" s="2" t="s">
        <v>24</v>
      </c>
      <c r="K344" s="2"/>
      <c r="L344" s="2" t="s">
        <v>26</v>
      </c>
      <c r="M344" s="5" t="s">
        <v>27</v>
      </c>
      <c r="N344" s="2" t="n">
        <v>13</v>
      </c>
      <c r="O344" s="2" t="n">
        <v>41</v>
      </c>
      <c r="P344" s="2"/>
      <c r="Q344" s="5" t="s">
        <v>1825</v>
      </c>
      <c r="R344" s="2" t="s">
        <v>1728</v>
      </c>
    </row>
    <row r="345" customFormat="false" ht="15.75" hidden="false" customHeight="false" outlineLevel="0" collapsed="false">
      <c r="A345" s="1" t="s">
        <v>1826</v>
      </c>
      <c r="B345" s="2" t="s">
        <v>19</v>
      </c>
      <c r="C345" s="3" t="s">
        <v>1827</v>
      </c>
      <c r="D345" s="2" t="s">
        <v>1828</v>
      </c>
      <c r="E345" s="4" t="n">
        <v>43904.9383449074</v>
      </c>
      <c r="F345" s="2"/>
      <c r="G345" s="2"/>
      <c r="H345" s="2"/>
      <c r="I345" s="2"/>
      <c r="J345" s="2" t="s">
        <v>24</v>
      </c>
      <c r="K345" s="2"/>
      <c r="L345" s="2" t="s">
        <v>26</v>
      </c>
      <c r="M345" s="5" t="s">
        <v>27</v>
      </c>
      <c r="N345" s="2" t="n">
        <v>13</v>
      </c>
      <c r="O345" s="2" t="n">
        <v>41</v>
      </c>
      <c r="P345" s="2"/>
      <c r="Q345" s="5" t="s">
        <v>1829</v>
      </c>
      <c r="R345" s="2" t="s">
        <v>1830</v>
      </c>
    </row>
    <row r="346" customFormat="false" ht="15.75" hidden="false" customHeight="false" outlineLevel="0" collapsed="false">
      <c r="A346" s="1" t="s">
        <v>1831</v>
      </c>
      <c r="B346" s="2" t="s">
        <v>19</v>
      </c>
      <c r="C346" s="3" t="s">
        <v>1832</v>
      </c>
      <c r="D346" s="2" t="s">
        <v>1833</v>
      </c>
      <c r="E346" s="4" t="n">
        <v>43904.9341782407</v>
      </c>
      <c r="F346" s="2"/>
      <c r="G346" s="2"/>
      <c r="H346" s="2" t="s">
        <v>1834</v>
      </c>
      <c r="I346" s="2" t="s">
        <v>1835</v>
      </c>
      <c r="J346" s="2" t="s">
        <v>24</v>
      </c>
      <c r="K346" s="2" t="s">
        <v>1836</v>
      </c>
      <c r="L346" s="2" t="s">
        <v>26</v>
      </c>
      <c r="M346" s="5" t="s">
        <v>27</v>
      </c>
      <c r="N346" s="2" t="n">
        <v>13</v>
      </c>
      <c r="O346" s="2" t="n">
        <v>41</v>
      </c>
      <c r="P346" s="2"/>
      <c r="Q346" s="5" t="s">
        <v>1837</v>
      </c>
      <c r="R346" s="2" t="s">
        <v>1838</v>
      </c>
    </row>
    <row r="347" customFormat="false" ht="15.75" hidden="false" customHeight="false" outlineLevel="0" collapsed="false">
      <c r="A347" s="1" t="s">
        <v>1839</v>
      </c>
      <c r="B347" s="2" t="s">
        <v>19</v>
      </c>
      <c r="C347" s="3" t="s">
        <v>1840</v>
      </c>
      <c r="D347" s="2" t="s">
        <v>1841</v>
      </c>
      <c r="E347" s="4" t="n">
        <v>43904.9282291667</v>
      </c>
      <c r="F347" s="2"/>
      <c r="G347" s="2"/>
      <c r="H347" s="2" t="s">
        <v>1285</v>
      </c>
      <c r="I347" s="2" t="s">
        <v>1286</v>
      </c>
      <c r="J347" s="2" t="s">
        <v>24</v>
      </c>
      <c r="K347" s="2" t="s">
        <v>1842</v>
      </c>
      <c r="L347" s="2" t="s">
        <v>26</v>
      </c>
      <c r="M347" s="5" t="s">
        <v>27</v>
      </c>
      <c r="N347" s="2" t="n">
        <v>13</v>
      </c>
      <c r="O347" s="2" t="n">
        <v>41</v>
      </c>
      <c r="P347" s="2"/>
      <c r="Q347" s="5" t="s">
        <v>1843</v>
      </c>
      <c r="R347" s="2" t="s">
        <v>1289</v>
      </c>
    </row>
    <row r="348" customFormat="false" ht="15.75" hidden="false" customHeight="false" outlineLevel="0" collapsed="false">
      <c r="A348" s="1" t="s">
        <v>1844</v>
      </c>
      <c r="B348" s="2" t="s">
        <v>19</v>
      </c>
      <c r="C348" s="3" t="s">
        <v>1845</v>
      </c>
      <c r="D348" s="2" t="s">
        <v>1846</v>
      </c>
      <c r="E348" s="4" t="n">
        <v>43904.9269444444</v>
      </c>
      <c r="F348" s="2"/>
      <c r="G348" s="2"/>
      <c r="H348" s="2"/>
      <c r="I348" s="2"/>
      <c r="J348" s="2" t="s">
        <v>24</v>
      </c>
      <c r="K348" s="2"/>
      <c r="L348" s="2" t="s">
        <v>26</v>
      </c>
      <c r="M348" s="5" t="s">
        <v>27</v>
      </c>
      <c r="N348" s="2" t="n">
        <v>13</v>
      </c>
      <c r="O348" s="2" t="n">
        <v>41</v>
      </c>
      <c r="P348" s="2"/>
      <c r="Q348" s="5" t="s">
        <v>1847</v>
      </c>
      <c r="R348" s="2" t="s">
        <v>1848</v>
      </c>
    </row>
    <row r="349" customFormat="false" ht="15.75" hidden="false" customHeight="false" outlineLevel="0" collapsed="false">
      <c r="A349" s="1" t="s">
        <v>1849</v>
      </c>
      <c r="B349" s="2" t="s">
        <v>19</v>
      </c>
      <c r="C349" s="3" t="s">
        <v>1850</v>
      </c>
      <c r="D349" s="2" t="s">
        <v>1851</v>
      </c>
      <c r="E349" s="4" t="n">
        <v>43904.9238194445</v>
      </c>
      <c r="F349" s="2"/>
      <c r="G349" s="2"/>
      <c r="H349" s="2" t="s">
        <v>22</v>
      </c>
      <c r="I349" s="2" t="s">
        <v>23</v>
      </c>
      <c r="J349" s="2" t="s">
        <v>24</v>
      </c>
      <c r="K349" s="2" t="s">
        <v>1852</v>
      </c>
      <c r="L349" s="2" t="s">
        <v>26</v>
      </c>
      <c r="M349" s="5" t="s">
        <v>27</v>
      </c>
      <c r="N349" s="2" t="n">
        <v>13</v>
      </c>
      <c r="O349" s="2" t="n">
        <v>41</v>
      </c>
      <c r="P349" s="2"/>
      <c r="Q349" s="5" t="s">
        <v>1853</v>
      </c>
      <c r="R349" s="2" t="s">
        <v>29</v>
      </c>
    </row>
    <row r="350" customFormat="false" ht="15.75" hidden="false" customHeight="false" outlineLevel="0" collapsed="false">
      <c r="A350" s="1" t="s">
        <v>1854</v>
      </c>
      <c r="B350" s="2" t="s">
        <v>19</v>
      </c>
      <c r="C350" s="3" t="s">
        <v>1855</v>
      </c>
      <c r="D350" s="2" t="s">
        <v>1856</v>
      </c>
      <c r="E350" s="4" t="n">
        <v>43904.9208101852</v>
      </c>
      <c r="F350" s="2"/>
      <c r="G350" s="2"/>
      <c r="H350" s="2" t="s">
        <v>1857</v>
      </c>
      <c r="I350" s="2" t="s">
        <v>1858</v>
      </c>
      <c r="J350" s="2" t="s">
        <v>24</v>
      </c>
      <c r="K350" s="2" t="s">
        <v>1859</v>
      </c>
      <c r="L350" s="2" t="s">
        <v>26</v>
      </c>
      <c r="M350" s="5" t="s">
        <v>27</v>
      </c>
      <c r="N350" s="2" t="n">
        <v>13</v>
      </c>
      <c r="O350" s="2" t="n">
        <v>41</v>
      </c>
      <c r="P350" s="2"/>
      <c r="Q350" s="5" t="s">
        <v>1860</v>
      </c>
      <c r="R350" s="2" t="s">
        <v>1861</v>
      </c>
    </row>
    <row r="351" customFormat="false" ht="15.75" hidden="false" customHeight="false" outlineLevel="0" collapsed="false">
      <c r="A351" s="1" t="s">
        <v>1862</v>
      </c>
      <c r="B351" s="2" t="s">
        <v>19</v>
      </c>
      <c r="C351" s="3" t="s">
        <v>1863</v>
      </c>
      <c r="D351" s="2" t="s">
        <v>1864</v>
      </c>
      <c r="E351" s="4" t="n">
        <v>43904.9167824074</v>
      </c>
      <c r="F351" s="2"/>
      <c r="G351" s="2"/>
      <c r="H351" s="2" t="s">
        <v>1285</v>
      </c>
      <c r="I351" s="2" t="s">
        <v>1286</v>
      </c>
      <c r="J351" s="2" t="s">
        <v>24</v>
      </c>
      <c r="K351" s="2" t="s">
        <v>1865</v>
      </c>
      <c r="L351" s="2" t="s">
        <v>26</v>
      </c>
      <c r="M351" s="5" t="s">
        <v>27</v>
      </c>
      <c r="N351" s="2" t="n">
        <v>13</v>
      </c>
      <c r="O351" s="2" t="n">
        <v>41</v>
      </c>
      <c r="P351" s="2"/>
      <c r="Q351" s="5" t="s">
        <v>1866</v>
      </c>
      <c r="R351" s="2" t="s">
        <v>1867</v>
      </c>
    </row>
    <row r="352" customFormat="false" ht="15.75" hidden="false" customHeight="false" outlineLevel="0" collapsed="false">
      <c r="A352" s="1" t="s">
        <v>1868</v>
      </c>
      <c r="B352" s="2" t="s">
        <v>19</v>
      </c>
      <c r="C352" s="3" t="s">
        <v>1869</v>
      </c>
      <c r="D352" s="2" t="s">
        <v>1870</v>
      </c>
      <c r="E352" s="4" t="n">
        <v>43904.9124305556</v>
      </c>
      <c r="F352" s="2"/>
      <c r="G352" s="2"/>
      <c r="H352" s="2"/>
      <c r="I352" s="2"/>
      <c r="J352" s="2" t="s">
        <v>24</v>
      </c>
      <c r="K352" s="2"/>
      <c r="L352" s="2" t="s">
        <v>26</v>
      </c>
      <c r="M352" s="5" t="s">
        <v>27</v>
      </c>
      <c r="N352" s="2" t="n">
        <v>13</v>
      </c>
      <c r="O352" s="2" t="n">
        <v>41</v>
      </c>
      <c r="P352" s="2"/>
      <c r="Q352" s="5" t="s">
        <v>1871</v>
      </c>
      <c r="R352" s="2" t="s">
        <v>34</v>
      </c>
    </row>
    <row r="353" customFormat="false" ht="15.75" hidden="false" customHeight="false" outlineLevel="0" collapsed="false">
      <c r="A353" s="1" t="s">
        <v>1872</v>
      </c>
      <c r="B353" s="2" t="s">
        <v>19</v>
      </c>
      <c r="C353" s="3" t="s">
        <v>1873</v>
      </c>
      <c r="D353" s="2" t="s">
        <v>1874</v>
      </c>
      <c r="E353" s="4" t="n">
        <v>43904.9109259259</v>
      </c>
      <c r="F353" s="2"/>
      <c r="G353" s="2"/>
      <c r="H353" s="2"/>
      <c r="I353" s="2"/>
      <c r="J353" s="2" t="s">
        <v>24</v>
      </c>
      <c r="K353" s="2"/>
      <c r="L353" s="2" t="s">
        <v>26</v>
      </c>
      <c r="M353" s="5" t="s">
        <v>27</v>
      </c>
      <c r="N353" s="2" t="n">
        <v>13</v>
      </c>
      <c r="O353" s="2" t="n">
        <v>41</v>
      </c>
      <c r="P353" s="2"/>
      <c r="Q353" s="5" t="s">
        <v>1875</v>
      </c>
      <c r="R353" s="2" t="s">
        <v>1876</v>
      </c>
    </row>
    <row r="354" customFormat="false" ht="15.75" hidden="false" customHeight="false" outlineLevel="0" collapsed="false">
      <c r="A354" s="1" t="s">
        <v>1877</v>
      </c>
      <c r="B354" s="2" t="s">
        <v>19</v>
      </c>
      <c r="C354" s="3" t="s">
        <v>1878</v>
      </c>
      <c r="D354" s="2" t="s">
        <v>1879</v>
      </c>
      <c r="E354" s="4" t="n">
        <v>43904.9107175926</v>
      </c>
      <c r="F354" s="2"/>
      <c r="G354" s="2"/>
      <c r="H354" s="2"/>
      <c r="I354" s="2"/>
      <c r="J354" s="2" t="s">
        <v>24</v>
      </c>
      <c r="K354" s="2"/>
      <c r="L354" s="2" t="s">
        <v>26</v>
      </c>
      <c r="M354" s="5" t="s">
        <v>27</v>
      </c>
      <c r="N354" s="2" t="n">
        <v>13</v>
      </c>
      <c r="O354" s="2" t="n">
        <v>41</v>
      </c>
      <c r="P354" s="2"/>
      <c r="Q354" s="5" t="s">
        <v>1880</v>
      </c>
      <c r="R354" s="2" t="s">
        <v>1876</v>
      </c>
    </row>
    <row r="355" customFormat="false" ht="15.75" hidden="false" customHeight="false" outlineLevel="0" collapsed="false">
      <c r="A355" s="1" t="s">
        <v>1881</v>
      </c>
      <c r="B355" s="2" t="s">
        <v>19</v>
      </c>
      <c r="C355" s="3" t="s">
        <v>1882</v>
      </c>
      <c r="D355" s="2" t="s">
        <v>1883</v>
      </c>
      <c r="E355" s="4" t="n">
        <v>43904.9096180556</v>
      </c>
      <c r="F355" s="2"/>
      <c r="G355" s="2"/>
      <c r="H355" s="2"/>
      <c r="I355" s="2"/>
      <c r="J355" s="2" t="s">
        <v>24</v>
      </c>
      <c r="K355" s="2"/>
      <c r="L355" s="2" t="s">
        <v>26</v>
      </c>
      <c r="M355" s="5" t="s">
        <v>27</v>
      </c>
      <c r="N355" s="2" t="n">
        <v>13</v>
      </c>
      <c r="O355" s="2" t="n">
        <v>41</v>
      </c>
      <c r="P355" s="2"/>
      <c r="Q355" s="5" t="s">
        <v>1884</v>
      </c>
      <c r="R355" s="2" t="s">
        <v>1885</v>
      </c>
    </row>
    <row r="356" customFormat="false" ht="15.75" hidden="false" customHeight="false" outlineLevel="0" collapsed="false">
      <c r="A356" s="1" t="s">
        <v>1886</v>
      </c>
      <c r="B356" s="2" t="s">
        <v>19</v>
      </c>
      <c r="C356" s="3" t="s">
        <v>1887</v>
      </c>
      <c r="D356" s="2" t="s">
        <v>1888</v>
      </c>
      <c r="E356" s="4" t="n">
        <v>43904.9089236111</v>
      </c>
      <c r="F356" s="2"/>
      <c r="G356" s="2"/>
      <c r="H356" s="2"/>
      <c r="I356" s="2"/>
      <c r="J356" s="2" t="s">
        <v>24</v>
      </c>
      <c r="K356" s="2"/>
      <c r="L356" s="2" t="s">
        <v>26</v>
      </c>
      <c r="M356" s="5" t="s">
        <v>27</v>
      </c>
      <c r="N356" s="2" t="n">
        <v>13</v>
      </c>
      <c r="O356" s="2" t="n">
        <v>41</v>
      </c>
      <c r="P356" s="2"/>
      <c r="Q356" s="5" t="s">
        <v>1889</v>
      </c>
      <c r="R356" s="2" t="s">
        <v>1890</v>
      </c>
    </row>
    <row r="357" customFormat="false" ht="15.75" hidden="false" customHeight="false" outlineLevel="0" collapsed="false">
      <c r="A357" s="1" t="s">
        <v>1891</v>
      </c>
      <c r="B357" s="2" t="s">
        <v>19</v>
      </c>
      <c r="C357" s="3" t="s">
        <v>1892</v>
      </c>
      <c r="D357" s="2" t="s">
        <v>1893</v>
      </c>
      <c r="E357" s="4" t="n">
        <v>43904.8874305556</v>
      </c>
      <c r="F357" s="2"/>
      <c r="G357" s="2"/>
      <c r="H357" s="2" t="s">
        <v>1894</v>
      </c>
      <c r="I357" s="2" t="s">
        <v>1895</v>
      </c>
      <c r="J357" s="2" t="s">
        <v>24</v>
      </c>
      <c r="K357" s="2" t="s">
        <v>1896</v>
      </c>
      <c r="L357" s="2" t="s">
        <v>26</v>
      </c>
      <c r="M357" s="5" t="s">
        <v>27</v>
      </c>
      <c r="N357" s="2" t="n">
        <v>13</v>
      </c>
      <c r="O357" s="2" t="n">
        <v>41</v>
      </c>
      <c r="P357" s="2"/>
      <c r="Q357" s="5" t="s">
        <v>1897</v>
      </c>
      <c r="R357" s="2" t="s">
        <v>1898</v>
      </c>
    </row>
    <row r="358" customFormat="false" ht="15.75" hidden="false" customHeight="false" outlineLevel="0" collapsed="false">
      <c r="A358" s="1" t="s">
        <v>1899</v>
      </c>
      <c r="B358" s="2" t="s">
        <v>19</v>
      </c>
      <c r="C358" s="3" t="s">
        <v>1900</v>
      </c>
      <c r="D358" s="2" t="s">
        <v>1901</v>
      </c>
      <c r="E358" s="4" t="n">
        <v>43904.8858564815</v>
      </c>
      <c r="F358" s="2"/>
      <c r="G358" s="2"/>
      <c r="H358" s="2" t="s">
        <v>1894</v>
      </c>
      <c r="I358" s="2" t="s">
        <v>1895</v>
      </c>
      <c r="J358" s="2" t="s">
        <v>24</v>
      </c>
      <c r="K358" s="2" t="s">
        <v>1896</v>
      </c>
      <c r="L358" s="2" t="s">
        <v>26</v>
      </c>
      <c r="M358" s="5" t="s">
        <v>27</v>
      </c>
      <c r="N358" s="2" t="n">
        <v>13</v>
      </c>
      <c r="O358" s="2" t="n">
        <v>41</v>
      </c>
      <c r="P358" s="2"/>
      <c r="Q358" s="5" t="s">
        <v>1902</v>
      </c>
      <c r="R358" s="2" t="s">
        <v>1898</v>
      </c>
    </row>
    <row r="359" customFormat="false" ht="15.75" hidden="false" customHeight="false" outlineLevel="0" collapsed="false">
      <c r="A359" s="1" t="s">
        <v>1903</v>
      </c>
      <c r="B359" s="2" t="s">
        <v>19</v>
      </c>
      <c r="C359" s="3" t="s">
        <v>1904</v>
      </c>
      <c r="D359" s="2" t="s">
        <v>1905</v>
      </c>
      <c r="E359" s="4" t="n">
        <v>43904.8690856481</v>
      </c>
      <c r="F359" s="2"/>
      <c r="G359" s="2"/>
      <c r="H359" s="2" t="s">
        <v>1906</v>
      </c>
      <c r="I359" s="2" t="s">
        <v>1907</v>
      </c>
      <c r="J359" s="2" t="s">
        <v>24</v>
      </c>
      <c r="K359" s="2" t="s">
        <v>1908</v>
      </c>
      <c r="L359" s="2" t="s">
        <v>26</v>
      </c>
      <c r="M359" s="5" t="s">
        <v>27</v>
      </c>
      <c r="N359" s="2" t="n">
        <v>13</v>
      </c>
      <c r="O359" s="2" t="n">
        <v>41</v>
      </c>
      <c r="P359" s="2"/>
      <c r="Q359" s="5" t="s">
        <v>1909</v>
      </c>
      <c r="R359" s="2" t="s">
        <v>1910</v>
      </c>
    </row>
    <row r="360" customFormat="false" ht="15.75" hidden="false" customHeight="false" outlineLevel="0" collapsed="false">
      <c r="A360" s="1" t="s">
        <v>1911</v>
      </c>
      <c r="B360" s="2" t="s">
        <v>19</v>
      </c>
      <c r="C360" s="3" t="s">
        <v>1912</v>
      </c>
      <c r="D360" s="2" t="s">
        <v>1913</v>
      </c>
      <c r="E360" s="4" t="n">
        <v>43904.8630092593</v>
      </c>
      <c r="F360" s="2"/>
      <c r="G360" s="2"/>
      <c r="H360" s="2"/>
      <c r="I360" s="2"/>
      <c r="J360" s="2" t="s">
        <v>24</v>
      </c>
      <c r="K360" s="2"/>
      <c r="L360" s="2" t="s">
        <v>26</v>
      </c>
      <c r="M360" s="5" t="s">
        <v>27</v>
      </c>
      <c r="N360" s="2" t="n">
        <v>13</v>
      </c>
      <c r="O360" s="2" t="n">
        <v>41</v>
      </c>
      <c r="P360" s="2"/>
      <c r="Q360" s="5" t="s">
        <v>1914</v>
      </c>
      <c r="R360" s="2" t="s">
        <v>1915</v>
      </c>
    </row>
    <row r="361" customFormat="false" ht="15.75" hidden="false" customHeight="false" outlineLevel="0" collapsed="false">
      <c r="A361" s="1" t="s">
        <v>1916</v>
      </c>
      <c r="B361" s="2" t="s">
        <v>19</v>
      </c>
      <c r="C361" s="3" t="s">
        <v>1917</v>
      </c>
      <c r="D361" s="2" t="s">
        <v>1918</v>
      </c>
      <c r="E361" s="4" t="n">
        <v>43904.8417824074</v>
      </c>
      <c r="F361" s="2"/>
      <c r="G361" s="2"/>
      <c r="H361" s="2"/>
      <c r="I361" s="2"/>
      <c r="J361" s="2" t="s">
        <v>24</v>
      </c>
      <c r="K361" s="2"/>
      <c r="L361" s="2" t="s">
        <v>26</v>
      </c>
      <c r="M361" s="5" t="s">
        <v>27</v>
      </c>
      <c r="N361" s="2" t="n">
        <v>13</v>
      </c>
      <c r="O361" s="2" t="n">
        <v>41</v>
      </c>
      <c r="P361" s="2"/>
      <c r="Q361" s="5" t="s">
        <v>1919</v>
      </c>
      <c r="R361" s="2" t="s">
        <v>72</v>
      </c>
    </row>
    <row r="362" customFormat="false" ht="15.75" hidden="false" customHeight="false" outlineLevel="0" collapsed="false">
      <c r="A362" s="1" t="s">
        <v>1920</v>
      </c>
      <c r="B362" s="2" t="s">
        <v>19</v>
      </c>
      <c r="C362" s="3" t="s">
        <v>1921</v>
      </c>
      <c r="D362" s="2" t="s">
        <v>1922</v>
      </c>
      <c r="E362" s="4" t="n">
        <v>43904.8125347222</v>
      </c>
      <c r="F362" s="2"/>
      <c r="G362" s="2"/>
      <c r="H362" s="2"/>
      <c r="I362" s="2"/>
      <c r="J362" s="2" t="s">
        <v>24</v>
      </c>
      <c r="K362" s="2"/>
      <c r="L362" s="2" t="s">
        <v>26</v>
      </c>
      <c r="M362" s="5" t="s">
        <v>27</v>
      </c>
      <c r="N362" s="2" t="n">
        <v>13</v>
      </c>
      <c r="O362" s="2" t="n">
        <v>41</v>
      </c>
      <c r="P362" s="2"/>
      <c r="Q362" s="5" t="s">
        <v>1923</v>
      </c>
      <c r="R362" s="2" t="s">
        <v>1924</v>
      </c>
    </row>
    <row r="363" customFormat="false" ht="15.75" hidden="false" customHeight="false" outlineLevel="0" collapsed="false">
      <c r="A363" s="1" t="s">
        <v>1925</v>
      </c>
      <c r="B363" s="2" t="s">
        <v>19</v>
      </c>
      <c r="C363" s="3" t="s">
        <v>1926</v>
      </c>
      <c r="D363" s="2" t="s">
        <v>1927</v>
      </c>
      <c r="E363" s="4" t="n">
        <v>43904.7697222222</v>
      </c>
      <c r="F363" s="2"/>
      <c r="G363" s="2"/>
      <c r="H363" s="2" t="s">
        <v>1285</v>
      </c>
      <c r="I363" s="2" t="s">
        <v>1286</v>
      </c>
      <c r="J363" s="2" t="s">
        <v>24</v>
      </c>
      <c r="K363" s="2"/>
      <c r="L363" s="2" t="s">
        <v>26</v>
      </c>
      <c r="M363" s="5" t="s">
        <v>27</v>
      </c>
      <c r="N363" s="2" t="n">
        <v>13</v>
      </c>
      <c r="O363" s="2" t="n">
        <v>41</v>
      </c>
      <c r="P363" s="2"/>
      <c r="Q363" s="5" t="s">
        <v>1928</v>
      </c>
      <c r="R363" s="2" t="s">
        <v>1289</v>
      </c>
    </row>
    <row r="364" customFormat="false" ht="15.75" hidden="false" customHeight="false" outlineLevel="0" collapsed="false">
      <c r="A364" s="1" t="s">
        <v>1929</v>
      </c>
      <c r="B364" s="2" t="s">
        <v>19</v>
      </c>
      <c r="C364" s="3" t="s">
        <v>1930</v>
      </c>
      <c r="D364" s="2" t="s">
        <v>1931</v>
      </c>
      <c r="E364" s="4" t="n">
        <v>43904.7669675926</v>
      </c>
      <c r="F364" s="2"/>
      <c r="G364" s="2"/>
      <c r="H364" s="2" t="s">
        <v>1703</v>
      </c>
      <c r="I364" s="2" t="s">
        <v>1704</v>
      </c>
      <c r="J364" s="2" t="s">
        <v>24</v>
      </c>
      <c r="K364" s="2"/>
      <c r="L364" s="2" t="s">
        <v>26</v>
      </c>
      <c r="M364" s="5" t="s">
        <v>27</v>
      </c>
      <c r="N364" s="2" t="n">
        <v>13</v>
      </c>
      <c r="O364" s="2" t="n">
        <v>41</v>
      </c>
      <c r="P364" s="2"/>
      <c r="Q364" s="5" t="s">
        <v>1932</v>
      </c>
      <c r="R364" s="2" t="s">
        <v>1706</v>
      </c>
    </row>
    <row r="365" customFormat="false" ht="15.75" hidden="false" customHeight="false" outlineLevel="0" collapsed="false">
      <c r="A365" s="1" t="s">
        <v>1933</v>
      </c>
      <c r="B365" s="2" t="s">
        <v>19</v>
      </c>
      <c r="C365" s="3" t="s">
        <v>1934</v>
      </c>
      <c r="D365" s="2" t="s">
        <v>1935</v>
      </c>
      <c r="E365" s="4" t="n">
        <v>43904.763125</v>
      </c>
      <c r="F365" s="2"/>
      <c r="G365" s="2"/>
      <c r="H365" s="2"/>
      <c r="I365" s="2"/>
      <c r="J365" s="2" t="s">
        <v>24</v>
      </c>
      <c r="K365" s="2"/>
      <c r="L365" s="2" t="s">
        <v>26</v>
      </c>
      <c r="M365" s="5" t="s">
        <v>27</v>
      </c>
      <c r="N365" s="2" t="n">
        <v>13</v>
      </c>
      <c r="O365" s="2" t="n">
        <v>41</v>
      </c>
      <c r="P365" s="2"/>
      <c r="Q365" s="5" t="s">
        <v>1936</v>
      </c>
      <c r="R365" s="2" t="s">
        <v>1937</v>
      </c>
    </row>
    <row r="366" customFormat="false" ht="15.75" hidden="false" customHeight="false" outlineLevel="0" collapsed="false">
      <c r="A366" s="1" t="s">
        <v>1938</v>
      </c>
      <c r="B366" s="2" t="s">
        <v>19</v>
      </c>
      <c r="C366" s="3" t="s">
        <v>1939</v>
      </c>
      <c r="D366" s="2" t="s">
        <v>1940</v>
      </c>
      <c r="E366" s="4" t="n">
        <v>43904.7312037037</v>
      </c>
      <c r="F366" s="2"/>
      <c r="G366" s="2"/>
      <c r="H366" s="2"/>
      <c r="I366" s="2"/>
      <c r="J366" s="2" t="s">
        <v>24</v>
      </c>
      <c r="K366" s="2"/>
      <c r="L366" s="2" t="s">
        <v>26</v>
      </c>
      <c r="M366" s="5" t="s">
        <v>27</v>
      </c>
      <c r="N366" s="2" t="n">
        <v>13</v>
      </c>
      <c r="O366" s="2" t="n">
        <v>41</v>
      </c>
      <c r="P366" s="2"/>
      <c r="Q366" s="5" t="s">
        <v>1941</v>
      </c>
      <c r="R366" s="2" t="s">
        <v>1942</v>
      </c>
    </row>
    <row r="367" customFormat="false" ht="15.75" hidden="false" customHeight="false" outlineLevel="0" collapsed="false">
      <c r="A367" s="1" t="s">
        <v>1943</v>
      </c>
      <c r="B367" s="2" t="s">
        <v>19</v>
      </c>
      <c r="C367" s="3" t="s">
        <v>1944</v>
      </c>
      <c r="D367" s="2" t="s">
        <v>1945</v>
      </c>
      <c r="E367" s="4" t="n">
        <v>43904.7309490741</v>
      </c>
      <c r="F367" s="2"/>
      <c r="G367" s="2"/>
      <c r="H367" s="2"/>
      <c r="I367" s="2"/>
      <c r="J367" s="2" t="s">
        <v>24</v>
      </c>
      <c r="K367" s="2"/>
      <c r="L367" s="2" t="s">
        <v>26</v>
      </c>
      <c r="M367" s="5" t="s">
        <v>27</v>
      </c>
      <c r="N367" s="2" t="n">
        <v>13</v>
      </c>
      <c r="O367" s="2" t="n">
        <v>41</v>
      </c>
      <c r="P367" s="2"/>
      <c r="Q367" s="5" t="s">
        <v>1946</v>
      </c>
      <c r="R367" s="2" t="s">
        <v>1942</v>
      </c>
    </row>
    <row r="368" customFormat="false" ht="15.75" hidden="false" customHeight="false" outlineLevel="0" collapsed="false">
      <c r="A368" s="1" t="s">
        <v>1947</v>
      </c>
      <c r="B368" s="2" t="s">
        <v>19</v>
      </c>
      <c r="C368" s="3" t="s">
        <v>1948</v>
      </c>
      <c r="D368" s="2" t="s">
        <v>1949</v>
      </c>
      <c r="E368" s="4" t="n">
        <v>43904.7304976852</v>
      </c>
      <c r="F368" s="2"/>
      <c r="G368" s="2"/>
      <c r="H368" s="2"/>
      <c r="I368" s="2"/>
      <c r="J368" s="2" t="s">
        <v>24</v>
      </c>
      <c r="K368" s="2"/>
      <c r="L368" s="2" t="s">
        <v>26</v>
      </c>
      <c r="M368" s="5" t="s">
        <v>27</v>
      </c>
      <c r="N368" s="2" t="n">
        <v>13</v>
      </c>
      <c r="O368" s="2" t="n">
        <v>41</v>
      </c>
      <c r="P368" s="2"/>
      <c r="Q368" s="5" t="s">
        <v>1950</v>
      </c>
      <c r="R368" s="2" t="s">
        <v>1942</v>
      </c>
    </row>
    <row r="369" customFormat="false" ht="15.75" hidden="false" customHeight="false" outlineLevel="0" collapsed="false">
      <c r="A369" s="1" t="s">
        <v>1951</v>
      </c>
      <c r="B369" s="2" t="s">
        <v>19</v>
      </c>
      <c r="C369" s="3" t="s">
        <v>1952</v>
      </c>
      <c r="D369" s="2" t="s">
        <v>1953</v>
      </c>
      <c r="E369" s="4" t="n">
        <v>43904.7248148148</v>
      </c>
      <c r="F369" s="2"/>
      <c r="G369" s="2"/>
      <c r="H369" s="2"/>
      <c r="I369" s="2"/>
      <c r="J369" s="2" t="s">
        <v>24</v>
      </c>
      <c r="K369" s="2"/>
      <c r="L369" s="2" t="s">
        <v>26</v>
      </c>
      <c r="M369" s="5" t="s">
        <v>27</v>
      </c>
      <c r="N369" s="2" t="n">
        <v>13</v>
      </c>
      <c r="O369" s="2" t="n">
        <v>41</v>
      </c>
      <c r="P369" s="2"/>
      <c r="Q369" s="5" t="s">
        <v>1954</v>
      </c>
      <c r="R369" s="2" t="s">
        <v>1955</v>
      </c>
    </row>
    <row r="370" customFormat="false" ht="15.75" hidden="false" customHeight="false" outlineLevel="0" collapsed="false">
      <c r="A370" s="1" t="s">
        <v>1956</v>
      </c>
      <c r="B370" s="2" t="s">
        <v>19</v>
      </c>
      <c r="C370" s="3" t="s">
        <v>1957</v>
      </c>
      <c r="D370" s="2" t="s">
        <v>1958</v>
      </c>
      <c r="E370" s="4" t="n">
        <v>43904.7237152778</v>
      </c>
      <c r="F370" s="2"/>
      <c r="G370" s="2"/>
      <c r="H370" s="2"/>
      <c r="I370" s="2"/>
      <c r="J370" s="2" t="s">
        <v>24</v>
      </c>
      <c r="K370" s="2"/>
      <c r="L370" s="2" t="s">
        <v>26</v>
      </c>
      <c r="M370" s="5" t="s">
        <v>27</v>
      </c>
      <c r="N370" s="2" t="n">
        <v>13</v>
      </c>
      <c r="O370" s="2" t="n">
        <v>41</v>
      </c>
      <c r="P370" s="2"/>
      <c r="Q370" s="5" t="s">
        <v>1959</v>
      </c>
      <c r="R370" s="2" t="s">
        <v>1942</v>
      </c>
    </row>
    <row r="371" customFormat="false" ht="15.75" hidden="false" customHeight="false" outlineLevel="0" collapsed="false">
      <c r="A371" s="1" t="s">
        <v>1960</v>
      </c>
      <c r="B371" s="2" t="s">
        <v>19</v>
      </c>
      <c r="C371" s="3" t="s">
        <v>1961</v>
      </c>
      <c r="D371" s="2" t="s">
        <v>1962</v>
      </c>
      <c r="E371" s="4" t="n">
        <v>43904.7229050926</v>
      </c>
      <c r="F371" s="2"/>
      <c r="G371" s="2"/>
      <c r="H371" s="2"/>
      <c r="I371" s="2"/>
      <c r="J371" s="2" t="s">
        <v>24</v>
      </c>
      <c r="K371" s="2"/>
      <c r="L371" s="2" t="s">
        <v>26</v>
      </c>
      <c r="M371" s="5" t="s">
        <v>27</v>
      </c>
      <c r="N371" s="2" t="n">
        <v>13</v>
      </c>
      <c r="O371" s="2" t="n">
        <v>41</v>
      </c>
      <c r="P371" s="2"/>
      <c r="Q371" s="5" t="s">
        <v>1963</v>
      </c>
      <c r="R371" s="2" t="s">
        <v>1942</v>
      </c>
    </row>
    <row r="372" customFormat="false" ht="15.75" hidden="false" customHeight="false" outlineLevel="0" collapsed="false">
      <c r="A372" s="1" t="s">
        <v>1964</v>
      </c>
      <c r="B372" s="2" t="s">
        <v>19</v>
      </c>
      <c r="C372" s="3" t="s">
        <v>1965</v>
      </c>
      <c r="D372" s="2" t="s">
        <v>1966</v>
      </c>
      <c r="E372" s="4" t="n">
        <v>43904.674837963</v>
      </c>
      <c r="F372" s="2"/>
      <c r="G372" s="2"/>
      <c r="H372" s="2"/>
      <c r="I372" s="2"/>
      <c r="J372" s="2" t="s">
        <v>24</v>
      </c>
      <c r="K372" s="2"/>
      <c r="L372" s="2" t="s">
        <v>26</v>
      </c>
      <c r="M372" s="5" t="s">
        <v>27</v>
      </c>
      <c r="N372" s="2" t="n">
        <v>13</v>
      </c>
      <c r="O372" s="2" t="n">
        <v>41</v>
      </c>
      <c r="P372" s="2"/>
      <c r="Q372" s="5" t="s">
        <v>1967</v>
      </c>
      <c r="R372" s="2" t="s">
        <v>788</v>
      </c>
    </row>
    <row r="373" customFormat="false" ht="15.75" hidden="false" customHeight="false" outlineLevel="0" collapsed="false">
      <c r="A373" s="1" t="s">
        <v>1968</v>
      </c>
      <c r="B373" s="2" t="s">
        <v>19</v>
      </c>
      <c r="C373" s="3" t="s">
        <v>1969</v>
      </c>
      <c r="D373" s="2" t="s">
        <v>1970</v>
      </c>
      <c r="E373" s="4" t="n">
        <v>43904.6363541667</v>
      </c>
      <c r="F373" s="2"/>
      <c r="G373" s="2"/>
      <c r="H373" s="2" t="s">
        <v>1971</v>
      </c>
      <c r="I373" s="2" t="s">
        <v>1972</v>
      </c>
      <c r="J373" s="2" t="s">
        <v>24</v>
      </c>
      <c r="K373" s="2" t="s">
        <v>1973</v>
      </c>
      <c r="L373" s="2" t="s">
        <v>26</v>
      </c>
      <c r="M373" s="5" t="s">
        <v>27</v>
      </c>
      <c r="N373" s="2" t="n">
        <v>13</v>
      </c>
      <c r="O373" s="2" t="n">
        <v>41</v>
      </c>
      <c r="P373" s="2"/>
      <c r="Q373" s="5" t="s">
        <v>1974</v>
      </c>
      <c r="R373" s="2" t="s">
        <v>1975</v>
      </c>
    </row>
    <row r="374" customFormat="false" ht="15.75" hidden="false" customHeight="false" outlineLevel="0" collapsed="false">
      <c r="A374" s="1" t="s">
        <v>1976</v>
      </c>
      <c r="B374" s="2" t="s">
        <v>19</v>
      </c>
      <c r="C374" s="3" t="s">
        <v>1977</v>
      </c>
      <c r="D374" s="2" t="s">
        <v>1978</v>
      </c>
      <c r="E374" s="4" t="n">
        <v>43904.6343055556</v>
      </c>
      <c r="F374" s="2"/>
      <c r="G374" s="2"/>
      <c r="H374" s="2" t="s">
        <v>1971</v>
      </c>
      <c r="I374" s="2" t="s">
        <v>1972</v>
      </c>
      <c r="J374" s="2" t="s">
        <v>24</v>
      </c>
      <c r="K374" s="2" t="s">
        <v>1973</v>
      </c>
      <c r="L374" s="2" t="s">
        <v>26</v>
      </c>
      <c r="M374" s="5" t="s">
        <v>27</v>
      </c>
      <c r="N374" s="2" t="n">
        <v>13</v>
      </c>
      <c r="O374" s="2" t="n">
        <v>41</v>
      </c>
      <c r="P374" s="2"/>
      <c r="Q374" s="5" t="s">
        <v>1979</v>
      </c>
      <c r="R374" s="2" t="s">
        <v>1975</v>
      </c>
    </row>
    <row r="375" customFormat="false" ht="15.75" hidden="false" customHeight="false" outlineLevel="0" collapsed="false">
      <c r="A375" s="1" t="s">
        <v>1980</v>
      </c>
      <c r="B375" s="2" t="s">
        <v>19</v>
      </c>
      <c r="C375" s="3" t="s">
        <v>1981</v>
      </c>
      <c r="D375" s="2" t="s">
        <v>1982</v>
      </c>
      <c r="E375" s="4" t="n">
        <v>43904.616412037</v>
      </c>
      <c r="F375" s="2"/>
      <c r="G375" s="2"/>
      <c r="H375" s="2" t="s">
        <v>290</v>
      </c>
      <c r="I375" s="2" t="s">
        <v>291</v>
      </c>
      <c r="J375" s="2" t="s">
        <v>24</v>
      </c>
      <c r="K375" s="2"/>
      <c r="L375" s="2" t="s">
        <v>26</v>
      </c>
      <c r="M375" s="5" t="s">
        <v>27</v>
      </c>
      <c r="N375" s="2" t="n">
        <v>13</v>
      </c>
      <c r="O375" s="2" t="n">
        <v>41</v>
      </c>
      <c r="P375" s="2"/>
      <c r="Q375" s="5" t="s">
        <v>1983</v>
      </c>
      <c r="R375" s="2" t="s">
        <v>1984</v>
      </c>
    </row>
    <row r="376" customFormat="false" ht="15.75" hidden="false" customHeight="false" outlineLevel="0" collapsed="false">
      <c r="A376" s="1" t="s">
        <v>1985</v>
      </c>
      <c r="B376" s="2" t="s">
        <v>19</v>
      </c>
      <c r="C376" s="3" t="s">
        <v>1986</v>
      </c>
      <c r="D376" s="2" t="s">
        <v>1987</v>
      </c>
      <c r="E376" s="4" t="n">
        <v>43904.6116898148</v>
      </c>
      <c r="F376" s="2"/>
      <c r="G376" s="2"/>
      <c r="H376" s="2" t="s">
        <v>1988</v>
      </c>
      <c r="I376" s="2" t="s">
        <v>1989</v>
      </c>
      <c r="J376" s="2" t="s">
        <v>24</v>
      </c>
      <c r="K376" s="2" t="s">
        <v>1990</v>
      </c>
      <c r="L376" s="2" t="s">
        <v>26</v>
      </c>
      <c r="M376" s="5" t="s">
        <v>27</v>
      </c>
      <c r="N376" s="2" t="n">
        <v>13</v>
      </c>
      <c r="O376" s="2" t="n">
        <v>41</v>
      </c>
      <c r="P376" s="2"/>
      <c r="Q376" s="5" t="s">
        <v>1991</v>
      </c>
      <c r="R376" s="2" t="s">
        <v>1992</v>
      </c>
    </row>
    <row r="377" customFormat="false" ht="15.75" hidden="false" customHeight="false" outlineLevel="0" collapsed="false">
      <c r="A377" s="1" t="s">
        <v>1993</v>
      </c>
      <c r="B377" s="2" t="s">
        <v>19</v>
      </c>
      <c r="C377" s="3" t="s">
        <v>1994</v>
      </c>
      <c r="D377" s="2" t="s">
        <v>1995</v>
      </c>
      <c r="E377" s="4" t="n">
        <v>43904.5979282407</v>
      </c>
      <c r="F377" s="2"/>
      <c r="G377" s="2"/>
      <c r="H377" s="2"/>
      <c r="I377" s="2"/>
      <c r="J377" s="2" t="s">
        <v>24</v>
      </c>
      <c r="K377" s="2"/>
      <c r="L377" s="2" t="s">
        <v>26</v>
      </c>
      <c r="M377" s="5" t="s">
        <v>27</v>
      </c>
      <c r="N377" s="2" t="n">
        <v>13</v>
      </c>
      <c r="O377" s="2" t="n">
        <v>41</v>
      </c>
      <c r="P377" s="2"/>
      <c r="Q377" s="5" t="s">
        <v>1996</v>
      </c>
      <c r="R377" s="2" t="s">
        <v>1191</v>
      </c>
    </row>
    <row r="378" customFormat="false" ht="15.75" hidden="false" customHeight="false" outlineLevel="0" collapsed="false">
      <c r="A378" s="1" t="s">
        <v>1997</v>
      </c>
      <c r="B378" s="2" t="s">
        <v>19</v>
      </c>
      <c r="C378" s="3" t="s">
        <v>1998</v>
      </c>
      <c r="D378" s="2" t="s">
        <v>1999</v>
      </c>
      <c r="E378" s="4" t="n">
        <v>43904.5978240741</v>
      </c>
      <c r="F378" s="2"/>
      <c r="G378" s="2"/>
      <c r="H378" s="2"/>
      <c r="I378" s="2"/>
      <c r="J378" s="2" t="s">
        <v>24</v>
      </c>
      <c r="K378" s="2"/>
      <c r="L378" s="2" t="s">
        <v>26</v>
      </c>
      <c r="M378" s="5" t="s">
        <v>27</v>
      </c>
      <c r="N378" s="2" t="n">
        <v>13</v>
      </c>
      <c r="O378" s="2" t="n">
        <v>41</v>
      </c>
      <c r="P378" s="2"/>
      <c r="Q378" s="5" t="s">
        <v>2000</v>
      </c>
      <c r="R378" s="2" t="s">
        <v>2001</v>
      </c>
    </row>
    <row r="379" customFormat="false" ht="15.75" hidden="false" customHeight="false" outlineLevel="0" collapsed="false">
      <c r="A379" s="1" t="s">
        <v>2002</v>
      </c>
      <c r="B379" s="2" t="s">
        <v>19</v>
      </c>
      <c r="C379" s="3" t="s">
        <v>2003</v>
      </c>
      <c r="D379" s="2" t="s">
        <v>2004</v>
      </c>
      <c r="E379" s="4" t="n">
        <v>43904.597650463</v>
      </c>
      <c r="F379" s="2"/>
      <c r="G379" s="2"/>
      <c r="H379" s="2"/>
      <c r="I379" s="2"/>
      <c r="J379" s="2" t="s">
        <v>24</v>
      </c>
      <c r="K379" s="2"/>
      <c r="L379" s="2" t="s">
        <v>26</v>
      </c>
      <c r="M379" s="5" t="s">
        <v>27</v>
      </c>
      <c r="N379" s="2" t="n">
        <v>13</v>
      </c>
      <c r="O379" s="2" t="n">
        <v>41</v>
      </c>
      <c r="P379" s="2"/>
      <c r="Q379" s="5" t="s">
        <v>2005</v>
      </c>
      <c r="R379" s="2" t="s">
        <v>1191</v>
      </c>
    </row>
    <row r="380" customFormat="false" ht="15.75" hidden="false" customHeight="false" outlineLevel="0" collapsed="false">
      <c r="A380" s="1" t="s">
        <v>2006</v>
      </c>
      <c r="B380" s="2" t="s">
        <v>19</v>
      </c>
      <c r="C380" s="3" t="s">
        <v>2007</v>
      </c>
      <c r="D380" s="2" t="s">
        <v>2008</v>
      </c>
      <c r="E380" s="4" t="n">
        <v>43904.5973958333</v>
      </c>
      <c r="F380" s="2"/>
      <c r="G380" s="2"/>
      <c r="H380" s="2"/>
      <c r="I380" s="2"/>
      <c r="J380" s="2" t="s">
        <v>24</v>
      </c>
      <c r="K380" s="2"/>
      <c r="L380" s="2" t="s">
        <v>26</v>
      </c>
      <c r="M380" s="5" t="s">
        <v>27</v>
      </c>
      <c r="N380" s="2" t="n">
        <v>13</v>
      </c>
      <c r="O380" s="2" t="n">
        <v>41</v>
      </c>
      <c r="P380" s="2"/>
      <c r="Q380" s="5" t="s">
        <v>2009</v>
      </c>
      <c r="R380" s="2" t="s">
        <v>1191</v>
      </c>
    </row>
    <row r="381" customFormat="false" ht="15.75" hidden="false" customHeight="false" outlineLevel="0" collapsed="false">
      <c r="A381" s="1" t="s">
        <v>2010</v>
      </c>
      <c r="B381" s="2" t="s">
        <v>19</v>
      </c>
      <c r="C381" s="3" t="s">
        <v>2011</v>
      </c>
      <c r="D381" s="2" t="s">
        <v>2012</v>
      </c>
      <c r="E381" s="4" t="n">
        <v>43904.5939467593</v>
      </c>
      <c r="F381" s="2"/>
      <c r="G381" s="2"/>
      <c r="H381" s="2" t="s">
        <v>856</v>
      </c>
      <c r="I381" s="2" t="s">
        <v>857</v>
      </c>
      <c r="J381" s="2" t="s">
        <v>24</v>
      </c>
      <c r="K381" s="2"/>
      <c r="L381" s="2" t="s">
        <v>26</v>
      </c>
      <c r="M381" s="5" t="s">
        <v>27</v>
      </c>
      <c r="N381" s="2" t="n">
        <v>13</v>
      </c>
      <c r="O381" s="2" t="n">
        <v>41</v>
      </c>
      <c r="P381" s="2"/>
      <c r="Q381" s="5" t="s">
        <v>2013</v>
      </c>
      <c r="R381" s="2" t="s">
        <v>2014</v>
      </c>
    </row>
    <row r="382" customFormat="false" ht="15.75" hidden="false" customHeight="false" outlineLevel="0" collapsed="false">
      <c r="A382" s="1" t="s">
        <v>2015</v>
      </c>
      <c r="B382" s="2" t="s">
        <v>19</v>
      </c>
      <c r="C382" s="3" t="s">
        <v>2016</v>
      </c>
      <c r="D382" s="2" t="s">
        <v>2017</v>
      </c>
      <c r="E382" s="4" t="n">
        <v>43904.5626851852</v>
      </c>
      <c r="F382" s="2"/>
      <c r="G382" s="2"/>
      <c r="H382" s="2"/>
      <c r="I382" s="2"/>
      <c r="J382" s="2" t="s">
        <v>24</v>
      </c>
      <c r="K382" s="2"/>
      <c r="L382" s="2" t="s">
        <v>26</v>
      </c>
      <c r="M382" s="5" t="s">
        <v>27</v>
      </c>
      <c r="N382" s="2" t="n">
        <v>13</v>
      </c>
      <c r="O382" s="2" t="n">
        <v>41</v>
      </c>
      <c r="P382" s="2"/>
      <c r="Q382" s="5" t="s">
        <v>2018</v>
      </c>
      <c r="R382" s="2" t="s">
        <v>2019</v>
      </c>
    </row>
    <row r="383" customFormat="false" ht="15.75" hidden="false" customHeight="false" outlineLevel="0" collapsed="false">
      <c r="A383" s="1" t="s">
        <v>2020</v>
      </c>
      <c r="B383" s="2" t="s">
        <v>19</v>
      </c>
      <c r="C383" s="3" t="s">
        <v>2021</v>
      </c>
      <c r="D383" s="2" t="s">
        <v>2022</v>
      </c>
      <c r="E383" s="4" t="n">
        <v>43904.5620138889</v>
      </c>
      <c r="F383" s="2"/>
      <c r="G383" s="2"/>
      <c r="H383" s="2"/>
      <c r="I383" s="2"/>
      <c r="J383" s="2" t="s">
        <v>24</v>
      </c>
      <c r="K383" s="2"/>
      <c r="L383" s="2" t="s">
        <v>26</v>
      </c>
      <c r="M383" s="5" t="s">
        <v>27</v>
      </c>
      <c r="N383" s="2" t="n">
        <v>13</v>
      </c>
      <c r="O383" s="2" t="n">
        <v>41</v>
      </c>
      <c r="P383" s="2"/>
      <c r="Q383" s="5" t="s">
        <v>2023</v>
      </c>
      <c r="R383" s="2" t="s">
        <v>2024</v>
      </c>
    </row>
    <row r="384" customFormat="false" ht="15.75" hidden="false" customHeight="false" outlineLevel="0" collapsed="false">
      <c r="A384" s="1" t="s">
        <v>2025</v>
      </c>
      <c r="B384" s="2" t="s">
        <v>19</v>
      </c>
      <c r="C384" s="3" t="s">
        <v>2026</v>
      </c>
      <c r="D384" s="2" t="s">
        <v>2027</v>
      </c>
      <c r="E384" s="4" t="n">
        <v>43904.5607986111</v>
      </c>
      <c r="F384" s="2"/>
      <c r="G384" s="2"/>
      <c r="H384" s="2"/>
      <c r="I384" s="2"/>
      <c r="J384" s="2" t="s">
        <v>24</v>
      </c>
      <c r="K384" s="2"/>
      <c r="L384" s="2" t="s">
        <v>26</v>
      </c>
      <c r="M384" s="5" t="s">
        <v>27</v>
      </c>
      <c r="N384" s="2" t="n">
        <v>13</v>
      </c>
      <c r="O384" s="2" t="n">
        <v>41</v>
      </c>
      <c r="P384" s="2"/>
      <c r="Q384" s="5" t="s">
        <v>2028</v>
      </c>
      <c r="R384" s="2" t="s">
        <v>2029</v>
      </c>
    </row>
    <row r="385" customFormat="false" ht="15.75" hidden="false" customHeight="false" outlineLevel="0" collapsed="false">
      <c r="A385" s="1" t="s">
        <v>2030</v>
      </c>
      <c r="B385" s="2" t="s">
        <v>19</v>
      </c>
      <c r="C385" s="3" t="s">
        <v>2031</v>
      </c>
      <c r="D385" s="2" t="s">
        <v>2032</v>
      </c>
      <c r="E385" s="4" t="n">
        <v>43904.5604166667</v>
      </c>
      <c r="F385" s="2"/>
      <c r="G385" s="2"/>
      <c r="H385" s="2"/>
      <c r="I385" s="2"/>
      <c r="J385" s="2" t="s">
        <v>24</v>
      </c>
      <c r="K385" s="2"/>
      <c r="L385" s="2" t="s">
        <v>26</v>
      </c>
      <c r="M385" s="5" t="s">
        <v>27</v>
      </c>
      <c r="N385" s="2" t="n">
        <v>13</v>
      </c>
      <c r="O385" s="2" t="n">
        <v>41</v>
      </c>
      <c r="P385" s="2"/>
      <c r="Q385" s="5" t="s">
        <v>2033</v>
      </c>
      <c r="R385" s="2" t="s">
        <v>72</v>
      </c>
    </row>
    <row r="386" customFormat="false" ht="15.75" hidden="false" customHeight="false" outlineLevel="0" collapsed="false">
      <c r="A386" s="1" t="s">
        <v>2034</v>
      </c>
      <c r="B386" s="2" t="s">
        <v>19</v>
      </c>
      <c r="C386" s="3" t="s">
        <v>2035</v>
      </c>
      <c r="D386" s="2" t="s">
        <v>2036</v>
      </c>
      <c r="E386" s="4" t="n">
        <v>43904.5596180556</v>
      </c>
      <c r="F386" s="2"/>
      <c r="G386" s="2"/>
      <c r="H386" s="2"/>
      <c r="I386" s="2"/>
      <c r="J386" s="2" t="s">
        <v>24</v>
      </c>
      <c r="K386" s="2"/>
      <c r="L386" s="2" t="s">
        <v>26</v>
      </c>
      <c r="M386" s="5" t="s">
        <v>27</v>
      </c>
      <c r="N386" s="2" t="n">
        <v>13</v>
      </c>
      <c r="O386" s="2" t="n">
        <v>41</v>
      </c>
      <c r="P386" s="2"/>
      <c r="Q386" s="5" t="s">
        <v>2037</v>
      </c>
      <c r="R386" s="2" t="s">
        <v>72</v>
      </c>
    </row>
    <row r="387" customFormat="false" ht="15.75" hidden="false" customHeight="false" outlineLevel="0" collapsed="false">
      <c r="A387" s="1" t="s">
        <v>2038</v>
      </c>
      <c r="B387" s="2" t="s">
        <v>19</v>
      </c>
      <c r="C387" s="3" t="s">
        <v>2039</v>
      </c>
      <c r="D387" s="2" t="s">
        <v>2040</v>
      </c>
      <c r="E387" s="4" t="n">
        <v>43904.5593171296</v>
      </c>
      <c r="F387" s="2"/>
      <c r="G387" s="2"/>
      <c r="H387" s="2"/>
      <c r="I387" s="2"/>
      <c r="J387" s="2" t="s">
        <v>24</v>
      </c>
      <c r="K387" s="2"/>
      <c r="L387" s="2" t="s">
        <v>26</v>
      </c>
      <c r="M387" s="5" t="s">
        <v>27</v>
      </c>
      <c r="N387" s="2" t="n">
        <v>13</v>
      </c>
      <c r="O387" s="2" t="n">
        <v>41</v>
      </c>
      <c r="P387" s="2"/>
      <c r="Q387" s="5" t="s">
        <v>2041</v>
      </c>
      <c r="R387" s="2" t="s">
        <v>2042</v>
      </c>
    </row>
    <row r="388" customFormat="false" ht="15.75" hidden="false" customHeight="false" outlineLevel="0" collapsed="false">
      <c r="A388" s="1" t="s">
        <v>2043</v>
      </c>
      <c r="B388" s="2" t="s">
        <v>19</v>
      </c>
      <c r="C388" s="3" t="s">
        <v>2044</v>
      </c>
      <c r="D388" s="2" t="s">
        <v>2045</v>
      </c>
      <c r="E388" s="4" t="n">
        <v>43904.5592361111</v>
      </c>
      <c r="F388" s="2"/>
      <c r="G388" s="2"/>
      <c r="H388" s="2"/>
      <c r="I388" s="2"/>
      <c r="J388" s="2" t="s">
        <v>24</v>
      </c>
      <c r="K388" s="2"/>
      <c r="L388" s="2" t="s">
        <v>26</v>
      </c>
      <c r="M388" s="5" t="s">
        <v>27</v>
      </c>
      <c r="N388" s="2" t="n">
        <v>13</v>
      </c>
      <c r="O388" s="2" t="n">
        <v>41</v>
      </c>
      <c r="P388" s="2"/>
      <c r="Q388" s="5" t="s">
        <v>2046</v>
      </c>
      <c r="R388" s="2" t="s">
        <v>72</v>
      </c>
    </row>
    <row r="389" customFormat="false" ht="15.75" hidden="false" customHeight="false" outlineLevel="0" collapsed="false">
      <c r="A389" s="1" t="s">
        <v>2047</v>
      </c>
      <c r="B389" s="2" t="s">
        <v>19</v>
      </c>
      <c r="C389" s="3" t="s">
        <v>2048</v>
      </c>
      <c r="D389" s="2" t="s">
        <v>2049</v>
      </c>
      <c r="E389" s="4" t="n">
        <v>43904.5589814815</v>
      </c>
      <c r="F389" s="2"/>
      <c r="G389" s="2"/>
      <c r="H389" s="2"/>
      <c r="I389" s="2"/>
      <c r="J389" s="2" t="s">
        <v>24</v>
      </c>
      <c r="K389" s="2"/>
      <c r="L389" s="2" t="s">
        <v>26</v>
      </c>
      <c r="M389" s="5" t="s">
        <v>27</v>
      </c>
      <c r="N389" s="2" t="n">
        <v>13</v>
      </c>
      <c r="O389" s="2" t="n">
        <v>41</v>
      </c>
      <c r="P389" s="2"/>
      <c r="Q389" s="5" t="s">
        <v>2050</v>
      </c>
      <c r="R389" s="2" t="s">
        <v>72</v>
      </c>
    </row>
    <row r="390" customFormat="false" ht="15.75" hidden="false" customHeight="false" outlineLevel="0" collapsed="false">
      <c r="A390" s="1" t="s">
        <v>2051</v>
      </c>
      <c r="B390" s="2" t="s">
        <v>19</v>
      </c>
      <c r="C390" s="3" t="s">
        <v>2052</v>
      </c>
      <c r="D390" s="2" t="s">
        <v>2053</v>
      </c>
      <c r="E390" s="4" t="n">
        <v>43904.5588773148</v>
      </c>
      <c r="F390" s="2"/>
      <c r="G390" s="2"/>
      <c r="H390" s="2"/>
      <c r="I390" s="2"/>
      <c r="J390" s="2" t="s">
        <v>24</v>
      </c>
      <c r="K390" s="2"/>
      <c r="L390" s="2" t="s">
        <v>26</v>
      </c>
      <c r="M390" s="5" t="s">
        <v>27</v>
      </c>
      <c r="N390" s="2" t="n">
        <v>13</v>
      </c>
      <c r="O390" s="2" t="n">
        <v>41</v>
      </c>
      <c r="P390" s="2"/>
      <c r="Q390" s="5" t="s">
        <v>2054</v>
      </c>
      <c r="R390" s="2" t="s">
        <v>2055</v>
      </c>
    </row>
    <row r="391" customFormat="false" ht="15.75" hidden="false" customHeight="false" outlineLevel="0" collapsed="false">
      <c r="A391" s="1" t="s">
        <v>2056</v>
      </c>
      <c r="B391" s="2" t="s">
        <v>19</v>
      </c>
      <c r="C391" s="3" t="s">
        <v>2057</v>
      </c>
      <c r="D391" s="2" t="s">
        <v>2058</v>
      </c>
      <c r="E391" s="4" t="n">
        <v>43904.5580902778</v>
      </c>
      <c r="F391" s="2"/>
      <c r="G391" s="2"/>
      <c r="H391" s="2"/>
      <c r="I391" s="2"/>
      <c r="J391" s="2" t="s">
        <v>24</v>
      </c>
      <c r="K391" s="2"/>
      <c r="L391" s="2" t="s">
        <v>26</v>
      </c>
      <c r="M391" s="5" t="s">
        <v>27</v>
      </c>
      <c r="N391" s="2" t="n">
        <v>13</v>
      </c>
      <c r="O391" s="2" t="n">
        <v>41</v>
      </c>
      <c r="P391" s="2"/>
      <c r="Q391" s="5" t="s">
        <v>2059</v>
      </c>
      <c r="R391" s="2" t="s">
        <v>2060</v>
      </c>
    </row>
    <row r="392" customFormat="false" ht="15.75" hidden="false" customHeight="false" outlineLevel="0" collapsed="false">
      <c r="A392" s="1" t="s">
        <v>2061</v>
      </c>
      <c r="B392" s="2" t="s">
        <v>19</v>
      </c>
      <c r="C392" s="3" t="s">
        <v>2062</v>
      </c>
      <c r="D392" s="2" t="s">
        <v>2063</v>
      </c>
      <c r="E392" s="4" t="n">
        <v>43904.5579166667</v>
      </c>
      <c r="F392" s="2"/>
      <c r="G392" s="2"/>
      <c r="H392" s="2"/>
      <c r="I392" s="2"/>
      <c r="J392" s="2" t="s">
        <v>24</v>
      </c>
      <c r="K392" s="2"/>
      <c r="L392" s="2" t="s">
        <v>26</v>
      </c>
      <c r="M392" s="5" t="s">
        <v>27</v>
      </c>
      <c r="N392" s="2" t="n">
        <v>13</v>
      </c>
      <c r="O392" s="2" t="n">
        <v>41</v>
      </c>
      <c r="P392" s="2"/>
      <c r="Q392" s="5" t="s">
        <v>2064</v>
      </c>
      <c r="R392" s="2" t="s">
        <v>2065</v>
      </c>
    </row>
    <row r="393" customFormat="false" ht="15.75" hidden="false" customHeight="false" outlineLevel="0" collapsed="false">
      <c r="A393" s="1" t="s">
        <v>2066</v>
      </c>
      <c r="B393" s="2" t="s">
        <v>19</v>
      </c>
      <c r="C393" s="3" t="s">
        <v>2067</v>
      </c>
      <c r="D393" s="2" t="s">
        <v>2068</v>
      </c>
      <c r="E393" s="4" t="n">
        <v>43904.5577546296</v>
      </c>
      <c r="F393" s="2"/>
      <c r="G393" s="2"/>
      <c r="H393" s="2"/>
      <c r="I393" s="2"/>
      <c r="J393" s="2" t="s">
        <v>24</v>
      </c>
      <c r="K393" s="2"/>
      <c r="L393" s="2" t="s">
        <v>26</v>
      </c>
      <c r="M393" s="5" t="s">
        <v>27</v>
      </c>
      <c r="N393" s="2" t="n">
        <v>13</v>
      </c>
      <c r="O393" s="2" t="n">
        <v>41</v>
      </c>
      <c r="P393" s="2"/>
      <c r="Q393" s="5" t="s">
        <v>2069</v>
      </c>
      <c r="R393" s="2" t="s">
        <v>2001</v>
      </c>
    </row>
    <row r="394" customFormat="false" ht="15.75" hidden="false" customHeight="false" outlineLevel="0" collapsed="false">
      <c r="A394" s="1" t="s">
        <v>2070</v>
      </c>
      <c r="B394" s="2" t="s">
        <v>19</v>
      </c>
      <c r="C394" s="3" t="s">
        <v>2071</v>
      </c>
      <c r="D394" s="2" t="s">
        <v>2072</v>
      </c>
      <c r="E394" s="4" t="n">
        <v>43904.5571643519</v>
      </c>
      <c r="F394" s="2"/>
      <c r="G394" s="2"/>
      <c r="H394" s="2"/>
      <c r="I394" s="2"/>
      <c r="J394" s="2" t="s">
        <v>24</v>
      </c>
      <c r="K394" s="2"/>
      <c r="L394" s="2" t="s">
        <v>26</v>
      </c>
      <c r="M394" s="5" t="s">
        <v>27</v>
      </c>
      <c r="N394" s="2" t="n">
        <v>13</v>
      </c>
      <c r="O394" s="2" t="n">
        <v>41</v>
      </c>
      <c r="P394" s="2"/>
      <c r="Q394" s="5" t="s">
        <v>2073</v>
      </c>
      <c r="R394" s="2" t="s">
        <v>2074</v>
      </c>
    </row>
    <row r="395" customFormat="false" ht="15.75" hidden="false" customHeight="false" outlineLevel="0" collapsed="false">
      <c r="A395" s="1" t="s">
        <v>2075</v>
      </c>
      <c r="B395" s="2" t="s">
        <v>19</v>
      </c>
      <c r="C395" s="3" t="s">
        <v>2076</v>
      </c>
      <c r="D395" s="2" t="s">
        <v>2077</v>
      </c>
      <c r="E395" s="4" t="n">
        <v>43904.5562384259</v>
      </c>
      <c r="F395" s="2"/>
      <c r="G395" s="2"/>
      <c r="H395" s="2"/>
      <c r="I395" s="2"/>
      <c r="J395" s="2" t="s">
        <v>24</v>
      </c>
      <c r="K395" s="2"/>
      <c r="L395" s="2" t="s">
        <v>26</v>
      </c>
      <c r="M395" s="5" t="s">
        <v>27</v>
      </c>
      <c r="N395" s="2" t="n">
        <v>13</v>
      </c>
      <c r="O395" s="2" t="n">
        <v>41</v>
      </c>
      <c r="P395" s="2"/>
      <c r="Q395" s="5" t="s">
        <v>2078</v>
      </c>
      <c r="R395" s="2" t="s">
        <v>72</v>
      </c>
    </row>
    <row r="396" customFormat="false" ht="15.75" hidden="false" customHeight="false" outlineLevel="0" collapsed="false">
      <c r="A396" s="1" t="s">
        <v>2079</v>
      </c>
      <c r="B396" s="2" t="s">
        <v>19</v>
      </c>
      <c r="C396" s="3" t="s">
        <v>2080</v>
      </c>
      <c r="D396" s="2" t="s">
        <v>2081</v>
      </c>
      <c r="E396" s="4" t="n">
        <v>43904.5557291667</v>
      </c>
      <c r="F396" s="2"/>
      <c r="G396" s="2"/>
      <c r="H396" s="2"/>
      <c r="I396" s="2"/>
      <c r="J396" s="2" t="s">
        <v>24</v>
      </c>
      <c r="K396" s="2"/>
      <c r="L396" s="2" t="s">
        <v>26</v>
      </c>
      <c r="M396" s="5" t="s">
        <v>27</v>
      </c>
      <c r="N396" s="2" t="n">
        <v>13</v>
      </c>
      <c r="O396" s="2" t="n">
        <v>41</v>
      </c>
      <c r="P396" s="2"/>
      <c r="Q396" s="5" t="s">
        <v>2082</v>
      </c>
      <c r="R396" s="2" t="s">
        <v>2083</v>
      </c>
    </row>
    <row r="397" customFormat="false" ht="15.75" hidden="false" customHeight="false" outlineLevel="0" collapsed="false">
      <c r="A397" s="1" t="s">
        <v>2084</v>
      </c>
      <c r="B397" s="2" t="s">
        <v>19</v>
      </c>
      <c r="C397" s="3" t="s">
        <v>2085</v>
      </c>
      <c r="D397" s="2" t="s">
        <v>2086</v>
      </c>
      <c r="E397" s="4" t="n">
        <v>43904.5547916667</v>
      </c>
      <c r="F397" s="2"/>
      <c r="G397" s="2"/>
      <c r="H397" s="2"/>
      <c r="I397" s="2"/>
      <c r="J397" s="2" t="s">
        <v>24</v>
      </c>
      <c r="K397" s="2"/>
      <c r="L397" s="2" t="s">
        <v>26</v>
      </c>
      <c r="M397" s="5" t="s">
        <v>27</v>
      </c>
      <c r="N397" s="2" t="n">
        <v>13</v>
      </c>
      <c r="O397" s="2" t="n">
        <v>41</v>
      </c>
      <c r="P397" s="2"/>
      <c r="Q397" s="5" t="s">
        <v>2087</v>
      </c>
      <c r="R397" s="2" t="s">
        <v>72</v>
      </c>
    </row>
    <row r="398" customFormat="false" ht="15.75" hidden="false" customHeight="false" outlineLevel="0" collapsed="false">
      <c r="A398" s="1" t="s">
        <v>2088</v>
      </c>
      <c r="B398" s="2" t="s">
        <v>19</v>
      </c>
      <c r="C398" s="3" t="s">
        <v>2089</v>
      </c>
      <c r="D398" s="2" t="s">
        <v>2090</v>
      </c>
      <c r="E398" s="4" t="n">
        <v>43904.5542592593</v>
      </c>
      <c r="F398" s="2"/>
      <c r="G398" s="2"/>
      <c r="H398" s="2"/>
      <c r="I398" s="2"/>
      <c r="J398" s="2" t="s">
        <v>24</v>
      </c>
      <c r="K398" s="2"/>
      <c r="L398" s="2" t="s">
        <v>26</v>
      </c>
      <c r="M398" s="5" t="s">
        <v>27</v>
      </c>
      <c r="N398" s="2" t="n">
        <v>13</v>
      </c>
      <c r="O398" s="2" t="n">
        <v>41</v>
      </c>
      <c r="P398" s="2"/>
      <c r="Q398" s="5" t="s">
        <v>2091</v>
      </c>
      <c r="R398" s="2" t="s">
        <v>2092</v>
      </c>
    </row>
    <row r="399" customFormat="false" ht="15.75" hidden="false" customHeight="false" outlineLevel="0" collapsed="false">
      <c r="A399" s="1" t="s">
        <v>2093</v>
      </c>
      <c r="B399" s="2" t="s">
        <v>19</v>
      </c>
      <c r="C399" s="3" t="s">
        <v>2094</v>
      </c>
      <c r="D399" s="2" t="s">
        <v>2095</v>
      </c>
      <c r="E399" s="4" t="n">
        <v>43904.5492939815</v>
      </c>
      <c r="F399" s="2"/>
      <c r="G399" s="2"/>
      <c r="H399" s="2"/>
      <c r="I399" s="2"/>
      <c r="J399" s="2" t="s">
        <v>24</v>
      </c>
      <c r="K399" s="2"/>
      <c r="L399" s="2" t="s">
        <v>26</v>
      </c>
      <c r="M399" s="5" t="s">
        <v>27</v>
      </c>
      <c r="N399" s="2" t="n">
        <v>13</v>
      </c>
      <c r="O399" s="2" t="n">
        <v>41</v>
      </c>
      <c r="P399" s="2"/>
      <c r="Q399" s="5" t="s">
        <v>2096</v>
      </c>
      <c r="R399" s="2" t="s">
        <v>465</v>
      </c>
    </row>
    <row r="400" customFormat="false" ht="15.75" hidden="false" customHeight="false" outlineLevel="0" collapsed="false">
      <c r="A400" s="1" t="s">
        <v>2097</v>
      </c>
      <c r="B400" s="2" t="s">
        <v>19</v>
      </c>
      <c r="C400" s="3" t="s">
        <v>2098</v>
      </c>
      <c r="D400" s="2" t="s">
        <v>2099</v>
      </c>
      <c r="E400" s="4" t="n">
        <v>43904.5491782407</v>
      </c>
      <c r="F400" s="2"/>
      <c r="G400" s="2"/>
      <c r="H400" s="2"/>
      <c r="I400" s="2"/>
      <c r="J400" s="2" t="s">
        <v>24</v>
      </c>
      <c r="K400" s="2"/>
      <c r="L400" s="2" t="s">
        <v>26</v>
      </c>
      <c r="M400" s="5" t="s">
        <v>27</v>
      </c>
      <c r="N400" s="2" t="n">
        <v>13</v>
      </c>
      <c r="O400" s="2" t="n">
        <v>41</v>
      </c>
      <c r="P400" s="2"/>
      <c r="Q400" s="5" t="s">
        <v>2100</v>
      </c>
      <c r="R400" s="2" t="s">
        <v>465</v>
      </c>
    </row>
    <row r="401" customFormat="false" ht="15.75" hidden="false" customHeight="false" outlineLevel="0" collapsed="false">
      <c r="A401" s="1" t="s">
        <v>2101</v>
      </c>
      <c r="B401" s="2" t="s">
        <v>19</v>
      </c>
      <c r="C401" s="3" t="s">
        <v>2102</v>
      </c>
      <c r="D401" s="2" t="s">
        <v>2103</v>
      </c>
      <c r="E401" s="4" t="n">
        <v>43904.5485763889</v>
      </c>
      <c r="F401" s="2"/>
      <c r="G401" s="2"/>
      <c r="H401" s="2"/>
      <c r="I401" s="2"/>
      <c r="J401" s="2" t="s">
        <v>24</v>
      </c>
      <c r="K401" s="2"/>
      <c r="L401" s="2" t="s">
        <v>26</v>
      </c>
      <c r="M401" s="5" t="s">
        <v>27</v>
      </c>
      <c r="N401" s="2" t="n">
        <v>13</v>
      </c>
      <c r="O401" s="2" t="n">
        <v>41</v>
      </c>
      <c r="P401" s="2"/>
      <c r="Q401" s="5" t="s">
        <v>2104</v>
      </c>
      <c r="R401" s="2" t="s">
        <v>2105</v>
      </c>
    </row>
    <row r="402" customFormat="false" ht="15.75" hidden="false" customHeight="false" outlineLevel="0" collapsed="false">
      <c r="A402" s="1" t="s">
        <v>2106</v>
      </c>
      <c r="B402" s="2" t="s">
        <v>19</v>
      </c>
      <c r="C402" s="3" t="s">
        <v>2107</v>
      </c>
      <c r="D402" s="2" t="s">
        <v>2108</v>
      </c>
      <c r="E402" s="4" t="n">
        <v>43904.5483564815</v>
      </c>
      <c r="F402" s="2"/>
      <c r="G402" s="2"/>
      <c r="H402" s="2"/>
      <c r="I402" s="2"/>
      <c r="J402" s="2" t="s">
        <v>24</v>
      </c>
      <c r="K402" s="2"/>
      <c r="L402" s="2" t="s">
        <v>26</v>
      </c>
      <c r="M402" s="5" t="s">
        <v>27</v>
      </c>
      <c r="N402" s="2" t="n">
        <v>13</v>
      </c>
      <c r="O402" s="2" t="n">
        <v>41</v>
      </c>
      <c r="P402" s="2"/>
      <c r="Q402" s="5" t="s">
        <v>2109</v>
      </c>
      <c r="R402" s="2" t="s">
        <v>465</v>
      </c>
    </row>
    <row r="403" customFormat="false" ht="15.75" hidden="false" customHeight="false" outlineLevel="0" collapsed="false">
      <c r="A403" s="1" t="s">
        <v>2110</v>
      </c>
      <c r="B403" s="2" t="s">
        <v>19</v>
      </c>
      <c r="C403" s="3" t="s">
        <v>2111</v>
      </c>
      <c r="D403" s="2" t="s">
        <v>2112</v>
      </c>
      <c r="E403" s="4" t="n">
        <v>43904.5481944445</v>
      </c>
      <c r="F403" s="2"/>
      <c r="G403" s="2"/>
      <c r="H403" s="2"/>
      <c r="I403" s="2"/>
      <c r="J403" s="2" t="s">
        <v>24</v>
      </c>
      <c r="K403" s="2"/>
      <c r="L403" s="2" t="s">
        <v>26</v>
      </c>
      <c r="M403" s="5" t="s">
        <v>27</v>
      </c>
      <c r="N403" s="2" t="n">
        <v>13</v>
      </c>
      <c r="O403" s="2" t="n">
        <v>41</v>
      </c>
      <c r="P403" s="2"/>
      <c r="Q403" s="5" t="s">
        <v>2113</v>
      </c>
      <c r="R403" s="2" t="s">
        <v>465</v>
      </c>
    </row>
    <row r="404" customFormat="false" ht="15.75" hidden="false" customHeight="false" outlineLevel="0" collapsed="false">
      <c r="A404" s="1" t="s">
        <v>2114</v>
      </c>
      <c r="B404" s="2" t="s">
        <v>19</v>
      </c>
      <c r="C404" s="3" t="s">
        <v>2115</v>
      </c>
      <c r="D404" s="2" t="s">
        <v>2116</v>
      </c>
      <c r="E404" s="4" t="n">
        <v>43904.5481481482</v>
      </c>
      <c r="F404" s="2"/>
      <c r="G404" s="2"/>
      <c r="H404" s="2"/>
      <c r="I404" s="2"/>
      <c r="J404" s="2" t="s">
        <v>24</v>
      </c>
      <c r="K404" s="2"/>
      <c r="L404" s="2" t="s">
        <v>26</v>
      </c>
      <c r="M404" s="5" t="s">
        <v>27</v>
      </c>
      <c r="N404" s="2" t="n">
        <v>13</v>
      </c>
      <c r="O404" s="2" t="n">
        <v>41</v>
      </c>
      <c r="P404" s="2"/>
      <c r="Q404" s="5" t="s">
        <v>2117</v>
      </c>
      <c r="R404" s="2" t="s">
        <v>2118</v>
      </c>
    </row>
    <row r="405" customFormat="false" ht="15.75" hidden="false" customHeight="false" outlineLevel="0" collapsed="false">
      <c r="A405" s="1" t="s">
        <v>2119</v>
      </c>
      <c r="B405" s="2" t="s">
        <v>19</v>
      </c>
      <c r="C405" s="3" t="s">
        <v>2120</v>
      </c>
      <c r="D405" s="2" t="s">
        <v>2121</v>
      </c>
      <c r="E405" s="4" t="n">
        <v>43904.5480092593</v>
      </c>
      <c r="F405" s="2"/>
      <c r="G405" s="2"/>
      <c r="H405" s="2"/>
      <c r="I405" s="2"/>
      <c r="J405" s="2" t="s">
        <v>24</v>
      </c>
      <c r="K405" s="2"/>
      <c r="L405" s="2" t="s">
        <v>26</v>
      </c>
      <c r="M405" s="5" t="s">
        <v>27</v>
      </c>
      <c r="N405" s="2" t="n">
        <v>13</v>
      </c>
      <c r="O405" s="2" t="n">
        <v>41</v>
      </c>
      <c r="P405" s="2"/>
      <c r="Q405" s="5" t="s">
        <v>2122</v>
      </c>
      <c r="R405" s="2" t="s">
        <v>465</v>
      </c>
    </row>
    <row r="406" customFormat="false" ht="15.75" hidden="false" customHeight="false" outlineLevel="0" collapsed="false">
      <c r="A406" s="1" t="s">
        <v>2123</v>
      </c>
      <c r="B406" s="2" t="s">
        <v>19</v>
      </c>
      <c r="C406" s="3" t="s">
        <v>2124</v>
      </c>
      <c r="D406" s="2" t="s">
        <v>2125</v>
      </c>
      <c r="E406" s="4" t="n">
        <v>43904.5478703704</v>
      </c>
      <c r="F406" s="2"/>
      <c r="G406" s="2"/>
      <c r="H406" s="2"/>
      <c r="I406" s="2"/>
      <c r="J406" s="2" t="s">
        <v>24</v>
      </c>
      <c r="K406" s="2"/>
      <c r="L406" s="2" t="s">
        <v>26</v>
      </c>
      <c r="M406" s="5" t="s">
        <v>27</v>
      </c>
      <c r="N406" s="2" t="n">
        <v>13</v>
      </c>
      <c r="O406" s="2" t="n">
        <v>41</v>
      </c>
      <c r="P406" s="2"/>
      <c r="Q406" s="5" t="s">
        <v>2126</v>
      </c>
      <c r="R406" s="2" t="s">
        <v>465</v>
      </c>
    </row>
    <row r="407" customFormat="false" ht="15.75" hidden="false" customHeight="false" outlineLevel="0" collapsed="false">
      <c r="A407" s="1" t="s">
        <v>2127</v>
      </c>
      <c r="B407" s="2" t="s">
        <v>19</v>
      </c>
      <c r="C407" s="3" t="s">
        <v>2128</v>
      </c>
      <c r="D407" s="2" t="s">
        <v>2129</v>
      </c>
      <c r="E407" s="4" t="n">
        <v>43904.5475347222</v>
      </c>
      <c r="F407" s="2"/>
      <c r="G407" s="2"/>
      <c r="H407" s="2"/>
      <c r="I407" s="2"/>
      <c r="J407" s="2" t="s">
        <v>24</v>
      </c>
      <c r="K407" s="2"/>
      <c r="L407" s="2" t="s">
        <v>26</v>
      </c>
      <c r="M407" s="5" t="s">
        <v>27</v>
      </c>
      <c r="N407" s="2" t="n">
        <v>13</v>
      </c>
      <c r="O407" s="2" t="n">
        <v>41</v>
      </c>
      <c r="P407" s="2"/>
      <c r="Q407" s="5" t="s">
        <v>2130</v>
      </c>
      <c r="R407" s="2" t="s">
        <v>2131</v>
      </c>
    </row>
    <row r="408" customFormat="false" ht="15.75" hidden="false" customHeight="false" outlineLevel="0" collapsed="false">
      <c r="A408" s="1" t="s">
        <v>2132</v>
      </c>
      <c r="B408" s="2" t="s">
        <v>19</v>
      </c>
      <c r="C408" s="3" t="s">
        <v>2133</v>
      </c>
      <c r="D408" s="2" t="s">
        <v>2134</v>
      </c>
      <c r="E408" s="4" t="n">
        <v>43904.5473726852</v>
      </c>
      <c r="F408" s="2"/>
      <c r="G408" s="2"/>
      <c r="H408" s="2"/>
      <c r="I408" s="2"/>
      <c r="J408" s="2" t="s">
        <v>24</v>
      </c>
      <c r="K408" s="2"/>
      <c r="L408" s="2" t="s">
        <v>26</v>
      </c>
      <c r="M408" s="5" t="s">
        <v>27</v>
      </c>
      <c r="N408" s="2" t="n">
        <v>13</v>
      </c>
      <c r="O408" s="2" t="n">
        <v>41</v>
      </c>
      <c r="P408" s="2"/>
      <c r="Q408" s="5" t="s">
        <v>2135</v>
      </c>
      <c r="R408" s="2" t="s">
        <v>2136</v>
      </c>
    </row>
    <row r="409" customFormat="false" ht="15.75" hidden="false" customHeight="false" outlineLevel="0" collapsed="false">
      <c r="A409" s="1" t="s">
        <v>2137</v>
      </c>
      <c r="B409" s="2" t="s">
        <v>19</v>
      </c>
      <c r="C409" s="3" t="s">
        <v>2138</v>
      </c>
      <c r="D409" s="2" t="s">
        <v>2139</v>
      </c>
      <c r="E409" s="4" t="n">
        <v>43904.5471990741</v>
      </c>
      <c r="F409" s="2"/>
      <c r="G409" s="2"/>
      <c r="H409" s="2"/>
      <c r="I409" s="2"/>
      <c r="J409" s="2" t="s">
        <v>24</v>
      </c>
      <c r="K409" s="2"/>
      <c r="L409" s="2" t="s">
        <v>26</v>
      </c>
      <c r="M409" s="5" t="s">
        <v>27</v>
      </c>
      <c r="N409" s="2" t="n">
        <v>13</v>
      </c>
      <c r="O409" s="2" t="n">
        <v>41</v>
      </c>
      <c r="P409" s="2"/>
      <c r="Q409" s="5" t="s">
        <v>2140</v>
      </c>
      <c r="R409" s="2" t="s">
        <v>465</v>
      </c>
    </row>
    <row r="410" customFormat="false" ht="15.75" hidden="false" customHeight="false" outlineLevel="0" collapsed="false">
      <c r="A410" s="1" t="s">
        <v>2141</v>
      </c>
      <c r="B410" s="2" t="s">
        <v>19</v>
      </c>
      <c r="C410" s="3" t="s">
        <v>2142</v>
      </c>
      <c r="D410" s="2" t="s">
        <v>2143</v>
      </c>
      <c r="E410" s="4" t="n">
        <v>43904.5465856481</v>
      </c>
      <c r="F410" s="2"/>
      <c r="G410" s="2"/>
      <c r="H410" s="2"/>
      <c r="I410" s="2"/>
      <c r="J410" s="2" t="s">
        <v>24</v>
      </c>
      <c r="K410" s="2"/>
      <c r="L410" s="2" t="s">
        <v>26</v>
      </c>
      <c r="M410" s="5" t="s">
        <v>27</v>
      </c>
      <c r="N410" s="2" t="n">
        <v>13</v>
      </c>
      <c r="O410" s="2" t="n">
        <v>41</v>
      </c>
      <c r="P410" s="2"/>
      <c r="Q410" s="5" t="s">
        <v>2144</v>
      </c>
      <c r="R410" s="2" t="s">
        <v>2145</v>
      </c>
    </row>
    <row r="411" customFormat="false" ht="15.75" hidden="false" customHeight="false" outlineLevel="0" collapsed="false">
      <c r="A411" s="1" t="s">
        <v>2146</v>
      </c>
      <c r="B411" s="2" t="s">
        <v>19</v>
      </c>
      <c r="C411" s="3" t="s">
        <v>2147</v>
      </c>
      <c r="D411" s="2" t="s">
        <v>2148</v>
      </c>
      <c r="E411" s="4" t="n">
        <v>43904.5463773148</v>
      </c>
      <c r="F411" s="2"/>
      <c r="G411" s="2"/>
      <c r="H411" s="2"/>
      <c r="I411" s="2"/>
      <c r="J411" s="2" t="s">
        <v>24</v>
      </c>
      <c r="K411" s="2"/>
      <c r="L411" s="2" t="s">
        <v>26</v>
      </c>
      <c r="M411" s="5" t="s">
        <v>27</v>
      </c>
      <c r="N411" s="2" t="n">
        <v>13</v>
      </c>
      <c r="O411" s="2" t="n">
        <v>41</v>
      </c>
      <c r="P411" s="2"/>
      <c r="Q411" s="5" t="s">
        <v>2149</v>
      </c>
      <c r="R411" s="2" t="s">
        <v>465</v>
      </c>
    </row>
    <row r="412" customFormat="false" ht="15.75" hidden="false" customHeight="false" outlineLevel="0" collapsed="false">
      <c r="A412" s="1" t="s">
        <v>2150</v>
      </c>
      <c r="B412" s="2" t="s">
        <v>19</v>
      </c>
      <c r="C412" s="3" t="s">
        <v>2151</v>
      </c>
      <c r="D412" s="2" t="s">
        <v>2152</v>
      </c>
      <c r="E412" s="4" t="n">
        <v>43904.5459953704</v>
      </c>
      <c r="F412" s="2"/>
      <c r="G412" s="2"/>
      <c r="H412" s="2"/>
      <c r="I412" s="2"/>
      <c r="J412" s="2" t="s">
        <v>24</v>
      </c>
      <c r="K412" s="2"/>
      <c r="L412" s="2" t="s">
        <v>26</v>
      </c>
      <c r="M412" s="5" t="s">
        <v>27</v>
      </c>
      <c r="N412" s="2" t="n">
        <v>13</v>
      </c>
      <c r="O412" s="2" t="n">
        <v>41</v>
      </c>
      <c r="P412" s="2"/>
      <c r="Q412" s="5" t="s">
        <v>2153</v>
      </c>
      <c r="R412" s="2" t="s">
        <v>465</v>
      </c>
    </row>
    <row r="413" customFormat="false" ht="15.75" hidden="false" customHeight="false" outlineLevel="0" collapsed="false">
      <c r="A413" s="1" t="s">
        <v>2154</v>
      </c>
      <c r="B413" s="2" t="s">
        <v>19</v>
      </c>
      <c r="C413" s="3" t="s">
        <v>2155</v>
      </c>
      <c r="D413" s="2" t="s">
        <v>2156</v>
      </c>
      <c r="E413" s="4" t="n">
        <v>43904.5446296296</v>
      </c>
      <c r="F413" s="2"/>
      <c r="G413" s="2"/>
      <c r="H413" s="2"/>
      <c r="I413" s="2"/>
      <c r="J413" s="2" t="s">
        <v>24</v>
      </c>
      <c r="K413" s="2"/>
      <c r="L413" s="2" t="s">
        <v>26</v>
      </c>
      <c r="M413" s="5" t="s">
        <v>27</v>
      </c>
      <c r="N413" s="2" t="n">
        <v>13</v>
      </c>
      <c r="O413" s="2" t="n">
        <v>41</v>
      </c>
      <c r="P413" s="2"/>
      <c r="Q413" s="5" t="s">
        <v>2157</v>
      </c>
      <c r="R413" s="2" t="s">
        <v>465</v>
      </c>
    </row>
    <row r="414" customFormat="false" ht="15.75" hidden="false" customHeight="false" outlineLevel="0" collapsed="false">
      <c r="A414" s="1" t="s">
        <v>2158</v>
      </c>
      <c r="B414" s="2" t="s">
        <v>19</v>
      </c>
      <c r="C414" s="3" t="s">
        <v>2159</v>
      </c>
      <c r="D414" s="2" t="s">
        <v>2160</v>
      </c>
      <c r="E414" s="4" t="n">
        <v>43904.5443634259</v>
      </c>
      <c r="F414" s="2"/>
      <c r="G414" s="2"/>
      <c r="H414" s="2"/>
      <c r="I414" s="2"/>
      <c r="J414" s="2" t="s">
        <v>24</v>
      </c>
      <c r="K414" s="2"/>
      <c r="L414" s="2" t="s">
        <v>26</v>
      </c>
      <c r="M414" s="5" t="s">
        <v>27</v>
      </c>
      <c r="N414" s="2" t="n">
        <v>13</v>
      </c>
      <c r="O414" s="2" t="n">
        <v>41</v>
      </c>
      <c r="P414" s="2"/>
      <c r="Q414" s="5" t="s">
        <v>2161</v>
      </c>
      <c r="R414" s="2" t="s">
        <v>465</v>
      </c>
    </row>
    <row r="415" customFormat="false" ht="15.75" hidden="false" customHeight="false" outlineLevel="0" collapsed="false">
      <c r="A415" s="1" t="s">
        <v>2162</v>
      </c>
      <c r="B415" s="2" t="s">
        <v>19</v>
      </c>
      <c r="C415" s="3" t="s">
        <v>2163</v>
      </c>
      <c r="D415" s="2" t="s">
        <v>2164</v>
      </c>
      <c r="E415" s="4" t="n">
        <v>43904.5436342593</v>
      </c>
      <c r="F415" s="2"/>
      <c r="G415" s="2"/>
      <c r="H415" s="2"/>
      <c r="I415" s="2"/>
      <c r="J415" s="2" t="s">
        <v>24</v>
      </c>
      <c r="K415" s="2"/>
      <c r="L415" s="2" t="s">
        <v>26</v>
      </c>
      <c r="M415" s="5" t="s">
        <v>27</v>
      </c>
      <c r="N415" s="2" t="n">
        <v>13</v>
      </c>
      <c r="O415" s="2" t="n">
        <v>41</v>
      </c>
      <c r="P415" s="2"/>
      <c r="Q415" s="5" t="s">
        <v>2165</v>
      </c>
      <c r="R415" s="2" t="s">
        <v>2166</v>
      </c>
    </row>
    <row r="416" customFormat="false" ht="15.75" hidden="false" customHeight="false" outlineLevel="0" collapsed="false">
      <c r="A416" s="1" t="s">
        <v>2167</v>
      </c>
      <c r="B416" s="2" t="s">
        <v>19</v>
      </c>
      <c r="C416" s="3" t="s">
        <v>2168</v>
      </c>
      <c r="D416" s="2" t="s">
        <v>2169</v>
      </c>
      <c r="E416" s="4" t="n">
        <v>43904.543587963</v>
      </c>
      <c r="F416" s="2"/>
      <c r="G416" s="2"/>
      <c r="H416" s="2"/>
      <c r="I416" s="2"/>
      <c r="J416" s="2" t="s">
        <v>24</v>
      </c>
      <c r="K416" s="2"/>
      <c r="L416" s="2" t="s">
        <v>26</v>
      </c>
      <c r="M416" s="5" t="s">
        <v>27</v>
      </c>
      <c r="N416" s="2" t="n">
        <v>13</v>
      </c>
      <c r="O416" s="2" t="n">
        <v>41</v>
      </c>
      <c r="P416" s="2"/>
      <c r="Q416" s="5" t="s">
        <v>2170</v>
      </c>
      <c r="R416" s="2" t="s">
        <v>465</v>
      </c>
    </row>
    <row r="417" customFormat="false" ht="15.75" hidden="false" customHeight="false" outlineLevel="0" collapsed="false">
      <c r="A417" s="1" t="s">
        <v>2171</v>
      </c>
      <c r="B417" s="2" t="s">
        <v>19</v>
      </c>
      <c r="C417" s="3" t="s">
        <v>2172</v>
      </c>
      <c r="D417" s="2" t="s">
        <v>2173</v>
      </c>
      <c r="E417" s="4" t="n">
        <v>43904.5427662037</v>
      </c>
      <c r="F417" s="2"/>
      <c r="G417" s="2"/>
      <c r="H417" s="2"/>
      <c r="I417" s="2"/>
      <c r="J417" s="2" t="s">
        <v>24</v>
      </c>
      <c r="K417" s="2"/>
      <c r="L417" s="2" t="s">
        <v>26</v>
      </c>
      <c r="M417" s="5" t="s">
        <v>27</v>
      </c>
      <c r="N417" s="2" t="n">
        <v>13</v>
      </c>
      <c r="O417" s="2" t="n">
        <v>41</v>
      </c>
      <c r="P417" s="2"/>
      <c r="Q417" s="5" t="s">
        <v>2174</v>
      </c>
      <c r="R417" s="2" t="s">
        <v>465</v>
      </c>
    </row>
    <row r="418" customFormat="false" ht="15.75" hidden="false" customHeight="false" outlineLevel="0" collapsed="false">
      <c r="A418" s="1" t="s">
        <v>2175</v>
      </c>
      <c r="B418" s="2" t="s">
        <v>19</v>
      </c>
      <c r="C418" s="3" t="s">
        <v>2176</v>
      </c>
      <c r="D418" s="2" t="s">
        <v>2177</v>
      </c>
      <c r="E418" s="4" t="n">
        <v>43904.5419560185</v>
      </c>
      <c r="F418" s="2"/>
      <c r="G418" s="2"/>
      <c r="H418" s="2"/>
      <c r="I418" s="2"/>
      <c r="J418" s="2" t="s">
        <v>24</v>
      </c>
      <c r="K418" s="2"/>
      <c r="L418" s="2" t="s">
        <v>26</v>
      </c>
      <c r="M418" s="5" t="s">
        <v>27</v>
      </c>
      <c r="N418" s="2" t="n">
        <v>13</v>
      </c>
      <c r="O418" s="2" t="n">
        <v>41</v>
      </c>
      <c r="P418" s="2"/>
      <c r="Q418" s="5" t="s">
        <v>2178</v>
      </c>
      <c r="R418" s="2" t="s">
        <v>465</v>
      </c>
    </row>
    <row r="419" customFormat="false" ht="15.75" hidden="false" customHeight="false" outlineLevel="0" collapsed="false">
      <c r="A419" s="1" t="s">
        <v>2179</v>
      </c>
      <c r="B419" s="2" t="s">
        <v>19</v>
      </c>
      <c r="C419" s="3" t="s">
        <v>2180</v>
      </c>
      <c r="D419" s="2" t="s">
        <v>2181</v>
      </c>
      <c r="E419" s="4" t="n">
        <v>43904.5417939815</v>
      </c>
      <c r="F419" s="2"/>
      <c r="G419" s="2"/>
      <c r="H419" s="2"/>
      <c r="I419" s="2"/>
      <c r="J419" s="2" t="s">
        <v>24</v>
      </c>
      <c r="K419" s="2"/>
      <c r="L419" s="2" t="s">
        <v>26</v>
      </c>
      <c r="M419" s="5" t="s">
        <v>27</v>
      </c>
      <c r="N419" s="2" t="n">
        <v>13</v>
      </c>
      <c r="O419" s="2" t="n">
        <v>41</v>
      </c>
      <c r="P419" s="2"/>
      <c r="Q419" s="5" t="s">
        <v>2182</v>
      </c>
      <c r="R419" s="2" t="s">
        <v>465</v>
      </c>
    </row>
    <row r="420" customFormat="false" ht="15.75" hidden="false" customHeight="false" outlineLevel="0" collapsed="false">
      <c r="A420" s="1" t="s">
        <v>2183</v>
      </c>
      <c r="B420" s="2" t="s">
        <v>19</v>
      </c>
      <c r="C420" s="3" t="s">
        <v>2184</v>
      </c>
      <c r="D420" s="2" t="s">
        <v>2185</v>
      </c>
      <c r="E420" s="4" t="n">
        <v>43904.5406481482</v>
      </c>
      <c r="F420" s="2"/>
      <c r="G420" s="2"/>
      <c r="H420" s="2"/>
      <c r="I420" s="2"/>
      <c r="J420" s="2" t="s">
        <v>24</v>
      </c>
      <c r="K420" s="2"/>
      <c r="L420" s="2" t="s">
        <v>26</v>
      </c>
      <c r="M420" s="5" t="s">
        <v>27</v>
      </c>
      <c r="N420" s="2" t="n">
        <v>13</v>
      </c>
      <c r="O420" s="2" t="n">
        <v>41</v>
      </c>
      <c r="P420" s="2"/>
      <c r="Q420" s="5" t="s">
        <v>2186</v>
      </c>
      <c r="R420" s="2" t="s">
        <v>465</v>
      </c>
    </row>
    <row r="421" customFormat="false" ht="15.75" hidden="false" customHeight="false" outlineLevel="0" collapsed="false">
      <c r="A421" s="1" t="s">
        <v>2187</v>
      </c>
      <c r="B421" s="2" t="s">
        <v>19</v>
      </c>
      <c r="C421" s="3" t="s">
        <v>2188</v>
      </c>
      <c r="D421" s="2" t="s">
        <v>2189</v>
      </c>
      <c r="E421" s="4" t="n">
        <v>43904.5405555556</v>
      </c>
      <c r="F421" s="2"/>
      <c r="G421" s="2"/>
      <c r="H421" s="2"/>
      <c r="I421" s="2"/>
      <c r="J421" s="2" t="s">
        <v>24</v>
      </c>
      <c r="K421" s="2"/>
      <c r="L421" s="2" t="s">
        <v>26</v>
      </c>
      <c r="M421" s="5" t="s">
        <v>27</v>
      </c>
      <c r="N421" s="2" t="n">
        <v>13</v>
      </c>
      <c r="O421" s="2" t="n">
        <v>41</v>
      </c>
      <c r="P421" s="2"/>
      <c r="Q421" s="5" t="s">
        <v>2190</v>
      </c>
      <c r="R421" s="2" t="s">
        <v>2191</v>
      </c>
    </row>
    <row r="422" customFormat="false" ht="15.75" hidden="false" customHeight="false" outlineLevel="0" collapsed="false">
      <c r="A422" s="1" t="s">
        <v>2192</v>
      </c>
      <c r="B422" s="2" t="s">
        <v>19</v>
      </c>
      <c r="C422" s="3" t="s">
        <v>2193</v>
      </c>
      <c r="D422" s="2" t="s">
        <v>2194</v>
      </c>
      <c r="E422" s="4" t="n">
        <v>43904.540462963</v>
      </c>
      <c r="F422" s="2"/>
      <c r="G422" s="2"/>
      <c r="H422" s="2"/>
      <c r="I422" s="2"/>
      <c r="J422" s="2" t="s">
        <v>24</v>
      </c>
      <c r="K422" s="2"/>
      <c r="L422" s="2" t="s">
        <v>26</v>
      </c>
      <c r="M422" s="5" t="s">
        <v>27</v>
      </c>
      <c r="N422" s="2" t="n">
        <v>13</v>
      </c>
      <c r="O422" s="2" t="n">
        <v>41</v>
      </c>
      <c r="P422" s="2"/>
      <c r="Q422" s="5" t="s">
        <v>2195</v>
      </c>
      <c r="R422" s="2" t="s">
        <v>465</v>
      </c>
    </row>
    <row r="423" customFormat="false" ht="15.75" hidden="false" customHeight="false" outlineLevel="0" collapsed="false">
      <c r="A423" s="1" t="s">
        <v>2196</v>
      </c>
      <c r="B423" s="2" t="s">
        <v>19</v>
      </c>
      <c r="C423" s="3" t="s">
        <v>2197</v>
      </c>
      <c r="D423" s="2" t="s">
        <v>2198</v>
      </c>
      <c r="E423" s="4" t="n">
        <v>43904.5402662037</v>
      </c>
      <c r="F423" s="2"/>
      <c r="G423" s="2"/>
      <c r="H423" s="2"/>
      <c r="I423" s="2"/>
      <c r="J423" s="2" t="s">
        <v>24</v>
      </c>
      <c r="K423" s="2"/>
      <c r="L423" s="2" t="s">
        <v>26</v>
      </c>
      <c r="M423" s="5" t="s">
        <v>27</v>
      </c>
      <c r="N423" s="2" t="n">
        <v>13</v>
      </c>
      <c r="O423" s="2" t="n">
        <v>41</v>
      </c>
      <c r="P423" s="2"/>
      <c r="Q423" s="5" t="s">
        <v>2199</v>
      </c>
      <c r="R423" s="2" t="s">
        <v>465</v>
      </c>
    </row>
    <row r="424" customFormat="false" ht="15.75" hidden="false" customHeight="false" outlineLevel="0" collapsed="false">
      <c r="A424" s="1" t="s">
        <v>2200</v>
      </c>
      <c r="B424" s="2" t="s">
        <v>19</v>
      </c>
      <c r="C424" s="3" t="s">
        <v>2201</v>
      </c>
      <c r="D424" s="2" t="s">
        <v>2202</v>
      </c>
      <c r="E424" s="4" t="n">
        <v>43904.5401851852</v>
      </c>
      <c r="F424" s="2"/>
      <c r="G424" s="2"/>
      <c r="H424" s="2"/>
      <c r="I424" s="2"/>
      <c r="J424" s="2" t="s">
        <v>24</v>
      </c>
      <c r="K424" s="2"/>
      <c r="L424" s="2" t="s">
        <v>26</v>
      </c>
      <c r="M424" s="5" t="s">
        <v>27</v>
      </c>
      <c r="N424" s="2" t="n">
        <v>13</v>
      </c>
      <c r="O424" s="2" t="n">
        <v>41</v>
      </c>
      <c r="P424" s="2"/>
      <c r="Q424" s="5" t="s">
        <v>2203</v>
      </c>
      <c r="R424" s="2" t="s">
        <v>465</v>
      </c>
    </row>
    <row r="425" customFormat="false" ht="15.75" hidden="false" customHeight="false" outlineLevel="0" collapsed="false">
      <c r="A425" s="1" t="s">
        <v>2204</v>
      </c>
      <c r="B425" s="2" t="s">
        <v>19</v>
      </c>
      <c r="C425" s="3" t="s">
        <v>2205</v>
      </c>
      <c r="D425" s="2" t="s">
        <v>2206</v>
      </c>
      <c r="E425" s="4" t="n">
        <v>43904.5400925926</v>
      </c>
      <c r="F425" s="2"/>
      <c r="G425" s="2"/>
      <c r="H425" s="2"/>
      <c r="I425" s="2"/>
      <c r="J425" s="2" t="s">
        <v>24</v>
      </c>
      <c r="K425" s="2"/>
      <c r="L425" s="2" t="s">
        <v>26</v>
      </c>
      <c r="M425" s="5" t="s">
        <v>27</v>
      </c>
      <c r="N425" s="2" t="n">
        <v>13</v>
      </c>
      <c r="O425" s="2" t="n">
        <v>41</v>
      </c>
      <c r="P425" s="2"/>
      <c r="Q425" s="5" t="s">
        <v>2207</v>
      </c>
      <c r="R425" s="2" t="s">
        <v>465</v>
      </c>
    </row>
    <row r="426" customFormat="false" ht="15.75" hidden="false" customHeight="false" outlineLevel="0" collapsed="false">
      <c r="A426" s="1" t="s">
        <v>2208</v>
      </c>
      <c r="B426" s="2" t="s">
        <v>19</v>
      </c>
      <c r="C426" s="3" t="s">
        <v>2209</v>
      </c>
      <c r="D426" s="2" t="s">
        <v>2210</v>
      </c>
      <c r="E426" s="4" t="n">
        <v>43904.5400347222</v>
      </c>
      <c r="F426" s="2"/>
      <c r="G426" s="2"/>
      <c r="H426" s="2"/>
      <c r="I426" s="2"/>
      <c r="J426" s="2" t="s">
        <v>24</v>
      </c>
      <c r="K426" s="2"/>
      <c r="L426" s="2" t="s">
        <v>26</v>
      </c>
      <c r="M426" s="5" t="s">
        <v>27</v>
      </c>
      <c r="N426" s="2" t="n">
        <v>13</v>
      </c>
      <c r="O426" s="2" t="n">
        <v>41</v>
      </c>
      <c r="P426" s="2"/>
      <c r="Q426" s="5" t="s">
        <v>2211</v>
      </c>
      <c r="R426" s="2" t="s">
        <v>465</v>
      </c>
    </row>
    <row r="427" customFormat="false" ht="15.75" hidden="false" customHeight="false" outlineLevel="0" collapsed="false">
      <c r="A427" s="1" t="s">
        <v>2208</v>
      </c>
      <c r="B427" s="2" t="s">
        <v>19</v>
      </c>
      <c r="C427" s="3" t="s">
        <v>2209</v>
      </c>
      <c r="D427" s="2" t="s">
        <v>2210</v>
      </c>
      <c r="E427" s="4" t="n">
        <v>43904.5400347222</v>
      </c>
      <c r="F427" s="2"/>
      <c r="G427" s="2"/>
      <c r="H427" s="2"/>
      <c r="I427" s="2"/>
      <c r="J427" s="2" t="s">
        <v>24</v>
      </c>
      <c r="K427" s="2"/>
      <c r="L427" s="2" t="s">
        <v>26</v>
      </c>
      <c r="M427" s="5" t="s">
        <v>27</v>
      </c>
      <c r="N427" s="2" t="n">
        <v>13</v>
      </c>
      <c r="O427" s="2" t="n">
        <v>41</v>
      </c>
      <c r="P427" s="2"/>
      <c r="Q427" s="5" t="s">
        <v>2211</v>
      </c>
      <c r="R427" s="2" t="s">
        <v>465</v>
      </c>
    </row>
    <row r="428" customFormat="false" ht="15.75" hidden="false" customHeight="false" outlineLevel="0" collapsed="false">
      <c r="A428" s="7"/>
      <c r="B428" s="8"/>
      <c r="C428" s="9"/>
      <c r="D428" s="8"/>
      <c r="E428" s="10"/>
      <c r="F428" s="8"/>
      <c r="G428" s="8"/>
      <c r="H428" s="8"/>
      <c r="I428" s="8"/>
      <c r="J428" s="8"/>
      <c r="K428" s="8"/>
      <c r="L428" s="8"/>
      <c r="M428" s="8"/>
      <c r="N428" s="8"/>
      <c r="O428" s="8"/>
      <c r="P428" s="11"/>
      <c r="Q428" s="11"/>
      <c r="R428" s="8"/>
    </row>
  </sheetData>
  <hyperlinks>
    <hyperlink ref="M2" r:id="rId1" display="http://pbs.twimg.com/profile_images/1238832971764858886/z_8bp8Bw_normal.jpg"/>
    <hyperlink ref="Q2" r:id="rId2" display="http://twitter.com/mjau10303930/statuses/1241530184471326721"/>
    <hyperlink ref="M3" r:id="rId3" display="http://pbs.twimg.com/profile_images/1238832971764858886/z_8bp8Bw_normal.jpg"/>
    <hyperlink ref="Q3" r:id="rId4" display="http://twitter.com/mjau10303930/statuses/1241529429442076673"/>
    <hyperlink ref="M4" r:id="rId5" display="http://pbs.twimg.com/profile_images/1238832971764858886/z_8bp8Bw_normal.jpg"/>
    <hyperlink ref="Q4" r:id="rId6" display="http://twitter.com/mjau10303930/statuses/1241528735549063173"/>
    <hyperlink ref="M5" r:id="rId7" display="http://pbs.twimg.com/profile_images/1238832971764858886/z_8bp8Bw_normal.jpg"/>
    <hyperlink ref="Q5" r:id="rId8" display="http://twitter.com/mjau10303930/statuses/1241520974417321988"/>
    <hyperlink ref="M6" r:id="rId9" display="http://pbs.twimg.com/profile_images/1238832971764858886/z_8bp8Bw_normal.jpg"/>
    <hyperlink ref="Q6" r:id="rId10" display="http://twitter.com/mjau10303930/statuses/1241517308771807244"/>
    <hyperlink ref="M7" r:id="rId11" display="http://pbs.twimg.com/profile_images/1238832971764858886/z_8bp8Bw_normal.jpg"/>
    <hyperlink ref="Q7" r:id="rId12" display="http://twitter.com/mjau10303930/statuses/1241515658065707009"/>
    <hyperlink ref="M8" r:id="rId13" display="http://pbs.twimg.com/profile_images/1238832971764858886/z_8bp8Bw_normal.jpg"/>
    <hyperlink ref="Q8" r:id="rId14" display="http://twitter.com/mjau10303930/statuses/1241515280561508353"/>
    <hyperlink ref="M9" r:id="rId15" display="http://pbs.twimg.com/profile_images/1238832971764858886/z_8bp8Bw_normal.jpg"/>
    <hyperlink ref="Q9" r:id="rId16" display="http://twitter.com/mjau10303930/statuses/1241515198466449408"/>
    <hyperlink ref="M10" r:id="rId17" display="http://pbs.twimg.com/profile_images/1238832971764858886/z_8bp8Bw_normal.jpg"/>
    <hyperlink ref="Q10" r:id="rId18" display="http://twitter.com/mjau10303930/statuses/1241514952139124741"/>
    <hyperlink ref="M11" r:id="rId19" display="http://pbs.twimg.com/profile_images/1238832971764858886/z_8bp8Bw_normal.jpg"/>
    <hyperlink ref="Q11" r:id="rId20" display="http://twitter.com/mjau10303930/statuses/1241514888629047296"/>
    <hyperlink ref="M12" r:id="rId21" display="http://pbs.twimg.com/profile_images/1238832971764858886/z_8bp8Bw_normal.jpg"/>
    <hyperlink ref="Q12" r:id="rId22" display="http://twitter.com/mjau10303930/statuses/1241513630862106624"/>
    <hyperlink ref="M13" r:id="rId23" display="http://pbs.twimg.com/profile_images/1238832971764858886/z_8bp8Bw_normal.jpg"/>
    <hyperlink ref="Q13" r:id="rId24" display="http://twitter.com/mjau10303930/statuses/1241512927070490626"/>
    <hyperlink ref="M14" r:id="rId25" display="http://pbs.twimg.com/profile_images/1238832971764858886/z_8bp8Bw_normal.jpg"/>
    <hyperlink ref="Q14" r:id="rId26" display="http://twitter.com/mjau10303930/statuses/1241512062284595200"/>
    <hyperlink ref="M15" r:id="rId27" display="http://pbs.twimg.com/profile_images/1238832971764858886/z_8bp8Bw_normal.jpg"/>
    <hyperlink ref="Q15" r:id="rId28" display="http://twitter.com/mjau10303930/statuses/1241508998827868160"/>
    <hyperlink ref="M16" r:id="rId29" display="http://pbs.twimg.com/profile_images/1238832971764858886/z_8bp8Bw_normal.jpg"/>
    <hyperlink ref="Q16" r:id="rId30" display="http://twitter.com/mjau10303930/statuses/1241508033563418624"/>
    <hyperlink ref="M17" r:id="rId31" display="http://pbs.twimg.com/profile_images/1238832971764858886/z_8bp8Bw_normal.jpg"/>
    <hyperlink ref="Q17" r:id="rId32" display="http://twitter.com/mjau10303930/statuses/1241507716536963073"/>
    <hyperlink ref="M18" r:id="rId33" display="http://pbs.twimg.com/profile_images/1238832971764858886/z_8bp8Bw_normal.jpg"/>
    <hyperlink ref="Q18" r:id="rId34" display="http://twitter.com/mjau10303930/statuses/1241507387720302593"/>
    <hyperlink ref="C19" r:id="rId35" display="https://t.co/4hFiksA2nO"/>
    <hyperlink ref="M19" r:id="rId36" display="http://pbs.twimg.com/profile_images/1238832971764858886/z_8bp8Bw_normal.jpg"/>
    <hyperlink ref="Q19" r:id="rId37" display="http://twitter.com/mjau10303930/statuses/1241475703914315785"/>
    <hyperlink ref="M20" r:id="rId38" display="http://pbs.twimg.com/profile_images/1238832971764858886/z_8bp8Bw_normal.jpg"/>
    <hyperlink ref="Q20" r:id="rId39" display="http://twitter.com/mjau10303930/statuses/1241329123261374471"/>
    <hyperlink ref="M21" r:id="rId40" display="http://pbs.twimg.com/profile_images/1238832971764858886/z_8bp8Bw_normal.jpg"/>
    <hyperlink ref="Q21" r:id="rId41" display="http://twitter.com/mjau10303930/statuses/1241305659213307905"/>
    <hyperlink ref="M22" r:id="rId42" display="http://pbs.twimg.com/profile_images/1238832971764858886/z_8bp8Bw_normal.jpg"/>
    <hyperlink ref="Q22" r:id="rId43" display="http://twitter.com/mjau10303930/statuses/1241305424554594304"/>
    <hyperlink ref="M23" r:id="rId44" display="http://pbs.twimg.com/profile_images/1238832971764858886/z_8bp8Bw_normal.jpg"/>
    <hyperlink ref="Q23" r:id="rId45" display="http://twitter.com/mjau10303930/statuses/1241302494749298690"/>
    <hyperlink ref="M24" r:id="rId46" display="http://pbs.twimg.com/profile_images/1238832971764858886/z_8bp8Bw_normal.jpg"/>
    <hyperlink ref="Q24" r:id="rId47" display="http://twitter.com/mjau10303930/statuses/1241301680802664448"/>
    <hyperlink ref="M25" r:id="rId48" display="http://pbs.twimg.com/profile_images/1238832971764858886/z_8bp8Bw_normal.jpg"/>
    <hyperlink ref="Q25" r:id="rId49" display="http://twitter.com/mjau10303930/statuses/1241301558723317761"/>
    <hyperlink ref="M26" r:id="rId50" display="http://pbs.twimg.com/profile_images/1238832971764858886/z_8bp8Bw_normal.jpg"/>
    <hyperlink ref="Q26" r:id="rId51" display="http://twitter.com/mjau10303930/statuses/1241300879585804288"/>
    <hyperlink ref="M27" r:id="rId52" display="http://pbs.twimg.com/profile_images/1238832971764858886/z_8bp8Bw_normal.jpg"/>
    <hyperlink ref="Q27" r:id="rId53" display="http://twitter.com/mjau10303930/statuses/1241300560885829632"/>
    <hyperlink ref="M28" r:id="rId54" display="http://pbs.twimg.com/profile_images/1238832971764858886/z_8bp8Bw_normal.jpg"/>
    <hyperlink ref="Q28" r:id="rId55" display="http://twitter.com/mjau10303930/statuses/1241300480820752387"/>
    <hyperlink ref="M29" r:id="rId56" display="http://pbs.twimg.com/profile_images/1238832971764858886/z_8bp8Bw_normal.jpg"/>
    <hyperlink ref="Q29" r:id="rId57" display="http://twitter.com/mjau10303930/statuses/1241299896898129920"/>
    <hyperlink ref="M30" r:id="rId58" display="http://pbs.twimg.com/profile_images/1238832971764858886/z_8bp8Bw_normal.jpg"/>
    <hyperlink ref="Q30" r:id="rId59" display="http://twitter.com/mjau10303930/statuses/1241298612358975488"/>
    <hyperlink ref="M31" r:id="rId60" display="http://pbs.twimg.com/profile_images/1238832971764858886/z_8bp8Bw_normal.jpg"/>
    <hyperlink ref="Q31" r:id="rId61" display="http://twitter.com/mjau10303930/statuses/1241298343546048513"/>
    <hyperlink ref="M32" r:id="rId62" display="http://pbs.twimg.com/profile_images/1238832971764858886/z_8bp8Bw_normal.jpg"/>
    <hyperlink ref="Q32" r:id="rId63" display="http://twitter.com/mjau10303930/statuses/1241296091783536643"/>
    <hyperlink ref="M33" r:id="rId64" display="http://pbs.twimg.com/profile_images/1238832971764858886/z_8bp8Bw_normal.jpg"/>
    <hyperlink ref="Q33" r:id="rId65" display="http://twitter.com/mjau10303930/statuses/1241296057096642560"/>
    <hyperlink ref="M34" r:id="rId66" display="http://pbs.twimg.com/profile_images/1238832971764858886/z_8bp8Bw_normal.jpg"/>
    <hyperlink ref="Q34" r:id="rId67" display="http://twitter.com/mjau10303930/statuses/1241295779765116928"/>
    <hyperlink ref="M35" r:id="rId68" display="http://pbs.twimg.com/profile_images/1238832971764858886/z_8bp8Bw_normal.jpg"/>
    <hyperlink ref="Q35" r:id="rId69" display="http://twitter.com/mjau10303930/statuses/1241295418442514434"/>
    <hyperlink ref="M36" r:id="rId70" display="http://pbs.twimg.com/profile_images/1238832971764858886/z_8bp8Bw_normal.jpg"/>
    <hyperlink ref="Q36" r:id="rId71" display="http://twitter.com/mjau10303930/statuses/1241295315388547072"/>
    <hyperlink ref="M37" r:id="rId72" display="http://pbs.twimg.com/profile_images/1238832971764858886/z_8bp8Bw_normal.jpg"/>
    <hyperlink ref="Q37" r:id="rId73" display="http://twitter.com/mjau10303930/statuses/1241295104641568768"/>
    <hyperlink ref="M38" r:id="rId74" display="http://pbs.twimg.com/profile_images/1238832971764858886/z_8bp8Bw_normal.jpg"/>
    <hyperlink ref="Q38" r:id="rId75" display="http://twitter.com/mjau10303930/statuses/1241295071149985792"/>
    <hyperlink ref="M39" r:id="rId76" display="http://pbs.twimg.com/profile_images/1238832971764858886/z_8bp8Bw_normal.jpg"/>
    <hyperlink ref="Q39" r:id="rId77" display="http://twitter.com/mjau10303930/statuses/1241091799818612736"/>
    <hyperlink ref="M40" r:id="rId78" display="http://pbs.twimg.com/profile_images/1238832971764858886/z_8bp8Bw_normal.jpg"/>
    <hyperlink ref="Q40" r:id="rId79" display="http://twitter.com/mjau10303930/statuses/1239956542545256448"/>
    <hyperlink ref="M41" r:id="rId80" display="http://pbs.twimg.com/profile_images/1238832971764858886/z_8bp8Bw_normal.jpg"/>
    <hyperlink ref="Q41" r:id="rId81" display="http://twitter.com/mjau10303930/statuses/1239929590971273216"/>
    <hyperlink ref="M42" r:id="rId82" display="http://pbs.twimg.com/profile_images/1238832971764858886/z_8bp8Bw_normal.jpg"/>
    <hyperlink ref="Q42" r:id="rId83" display="http://twitter.com/mjau10303930/statuses/1239928761644191746"/>
    <hyperlink ref="M43" r:id="rId84" display="http://pbs.twimg.com/profile_images/1238832971764858886/z_8bp8Bw_normal.jpg"/>
    <hyperlink ref="Q43" r:id="rId85" display="http://twitter.com/mjau10303930/statuses/1239928414129344512"/>
    <hyperlink ref="M44" r:id="rId86" display="http://pbs.twimg.com/profile_images/1238832971764858886/z_8bp8Bw_normal.jpg"/>
    <hyperlink ref="Q44" r:id="rId87" display="http://twitter.com/mjau10303930/statuses/1239926880322682882"/>
    <hyperlink ref="M45" r:id="rId88" display="http://pbs.twimg.com/profile_images/1238832971764858886/z_8bp8Bw_normal.jpg"/>
    <hyperlink ref="Q45" r:id="rId89" display="http://twitter.com/mjau10303930/statuses/1239926051876282372"/>
    <hyperlink ref="C46" r:id="rId90" display="https://t.co/k2G6u1uQN5"/>
    <hyperlink ref="M46" r:id="rId91" display="http://pbs.twimg.com/profile_images/1238832971764858886/z_8bp8Bw_normal.jpg"/>
    <hyperlink ref="Q46" r:id="rId92" display="http://twitter.com/mjau10303930/statuses/1239924277715099648"/>
    <hyperlink ref="C47" r:id="rId93" display="https://t.co/3I2TQeF3a9"/>
    <hyperlink ref="M47" r:id="rId94" display="http://pbs.twimg.com/profile_images/1238832971764858886/z_8bp8Bw_normal.jpg"/>
    <hyperlink ref="Q47" r:id="rId95" display="http://twitter.com/mjau10303930/statuses/1239921954712363008"/>
    <hyperlink ref="M48" r:id="rId96" display="http://pbs.twimg.com/profile_images/1238832971764858886/z_8bp8Bw_normal.jpg"/>
    <hyperlink ref="Q48" r:id="rId97" display="http://twitter.com/mjau10303930/statuses/1239919921083174912"/>
    <hyperlink ref="M49" r:id="rId98" display="http://pbs.twimg.com/profile_images/1238832971764858886/z_8bp8Bw_normal.jpg"/>
    <hyperlink ref="Q49" r:id="rId99" display="http://twitter.com/mjau10303930/statuses/1239919033249603585"/>
    <hyperlink ref="M50" r:id="rId100" display="http://pbs.twimg.com/profile_images/1238832971764858886/z_8bp8Bw_normal.jpg"/>
    <hyperlink ref="Q50" r:id="rId101" display="http://twitter.com/mjau10303930/statuses/1239917691114344450"/>
    <hyperlink ref="M51" r:id="rId102" display="http://pbs.twimg.com/profile_images/1238832971764858886/z_8bp8Bw_normal.jpg"/>
    <hyperlink ref="Q51" r:id="rId103" display="http://twitter.com/mjau10303930/statuses/1239911239343575041"/>
    <hyperlink ref="M52" r:id="rId104" display="http://pbs.twimg.com/profile_images/1238832971764858886/z_8bp8Bw_normal.jpg"/>
    <hyperlink ref="Q52" r:id="rId105" display="http://twitter.com/mjau10303930/statuses/1239910622101454853"/>
    <hyperlink ref="M53" r:id="rId106" display="http://pbs.twimg.com/profile_images/1238832971764858886/z_8bp8Bw_normal.jpg"/>
    <hyperlink ref="Q53" r:id="rId107" display="http://twitter.com/mjau10303930/statuses/1239909577413595137"/>
    <hyperlink ref="M54" r:id="rId108" display="http://pbs.twimg.com/profile_images/1238832971764858886/z_8bp8Bw_normal.jpg"/>
    <hyperlink ref="Q54" r:id="rId109" display="http://twitter.com/mjau10303930/statuses/1239908758341500929"/>
    <hyperlink ref="M55" r:id="rId110" display="http://pbs.twimg.com/profile_images/1238832971764858886/z_8bp8Bw_normal.jpg"/>
    <hyperlink ref="Q55" r:id="rId111" display="http://twitter.com/mjau10303930/statuses/1239905196685352960"/>
    <hyperlink ref="M56" r:id="rId112" display="http://pbs.twimg.com/profile_images/1238832971764858886/z_8bp8Bw_normal.jpg"/>
    <hyperlink ref="Q56" r:id="rId113" display="http://twitter.com/mjau10303930/statuses/1239904270264283146"/>
    <hyperlink ref="M57" r:id="rId114" display="http://pbs.twimg.com/profile_images/1238832971764858886/z_8bp8Bw_normal.jpg"/>
    <hyperlink ref="Q57" r:id="rId115" display="http://twitter.com/mjau10303930/statuses/1239903404312473601"/>
    <hyperlink ref="M58" r:id="rId116" display="http://pbs.twimg.com/profile_images/1238832971764858886/z_8bp8Bw_normal.jpg"/>
    <hyperlink ref="Q58" r:id="rId117" display="http://twitter.com/mjau10303930/statuses/1239902398740606986"/>
    <hyperlink ref="M59" r:id="rId118" display="http://pbs.twimg.com/profile_images/1238832971764858886/z_8bp8Bw_normal.jpg"/>
    <hyperlink ref="Q59" r:id="rId119" display="http://twitter.com/mjau10303930/statuses/1239901345689239552"/>
    <hyperlink ref="M60" r:id="rId120" display="http://pbs.twimg.com/profile_images/1238832971764858886/z_8bp8Bw_normal.jpg"/>
    <hyperlink ref="Q60" r:id="rId121" display="http://twitter.com/mjau10303930/statuses/1239899247975243777"/>
    <hyperlink ref="M61" r:id="rId122" display="http://pbs.twimg.com/profile_images/1238832971764858886/z_8bp8Bw_normal.jpg"/>
    <hyperlink ref="Q61" r:id="rId123" display="http://twitter.com/mjau10303930/statuses/1239899236608679941"/>
    <hyperlink ref="M62" r:id="rId124" display="http://pbs.twimg.com/profile_images/1238832971764858886/z_8bp8Bw_normal.jpg"/>
    <hyperlink ref="Q62" r:id="rId125" display="http://twitter.com/mjau10303930/statuses/1239897452242763776"/>
    <hyperlink ref="M63" r:id="rId126" display="http://pbs.twimg.com/profile_images/1238832971764858886/z_8bp8Bw_normal.jpg"/>
    <hyperlink ref="Q63" r:id="rId127" display="http://twitter.com/mjau10303930/statuses/1239897438841905152"/>
    <hyperlink ref="M64" r:id="rId128" display="http://pbs.twimg.com/profile_images/1238832971764858886/z_8bp8Bw_normal.jpg"/>
    <hyperlink ref="Q64" r:id="rId129" display="http://twitter.com/mjau10303930/statuses/1239893250212847616"/>
    <hyperlink ref="M65" r:id="rId130" display="http://pbs.twimg.com/profile_images/1238832971764858886/z_8bp8Bw_normal.jpg"/>
    <hyperlink ref="Q65" r:id="rId131" display="http://twitter.com/mjau10303930/statuses/1239892420961198082"/>
    <hyperlink ref="M66" r:id="rId132" display="http://pbs.twimg.com/profile_images/1238832971764858886/z_8bp8Bw_normal.jpg"/>
    <hyperlink ref="Q66" r:id="rId133" display="http://twitter.com/mjau10303930/statuses/1239891656641519617"/>
    <hyperlink ref="M67" r:id="rId134" display="http://pbs.twimg.com/profile_images/1238832971764858886/z_8bp8Bw_normal.jpg"/>
    <hyperlink ref="Q67" r:id="rId135" display="http://twitter.com/mjau10303930/statuses/1239889687260663808"/>
    <hyperlink ref="M68" r:id="rId136" display="http://pbs.twimg.com/profile_images/1238832971764858886/z_8bp8Bw_normal.jpg"/>
    <hyperlink ref="Q68" r:id="rId137" display="http://twitter.com/mjau10303930/statuses/1239887183303127042"/>
    <hyperlink ref="M69" r:id="rId138" display="http://pbs.twimg.com/profile_images/1238832971764858886/z_8bp8Bw_normal.jpg"/>
    <hyperlink ref="Q69" r:id="rId139" display="http://twitter.com/mjau10303930/statuses/1239886623954829313"/>
    <hyperlink ref="M70" r:id="rId140" display="http://pbs.twimg.com/profile_images/1238832971764858886/z_8bp8Bw_normal.jpg"/>
    <hyperlink ref="Q70" r:id="rId141" display="http://twitter.com/mjau10303930/statuses/1239886332652138496"/>
    <hyperlink ref="M71" r:id="rId142" display="http://pbs.twimg.com/profile_images/1238832971764858886/z_8bp8Bw_normal.jpg"/>
    <hyperlink ref="Q71" r:id="rId143" display="http://twitter.com/mjau10303930/statuses/1239885372848472065"/>
    <hyperlink ref="M72" r:id="rId144" display="http://pbs.twimg.com/profile_images/1238832971764858886/z_8bp8Bw_normal.jpg"/>
    <hyperlink ref="Q72" r:id="rId145" display="http://twitter.com/mjau10303930/statuses/1239880113593954305"/>
    <hyperlink ref="M73" r:id="rId146" display="http://pbs.twimg.com/profile_images/1238832971764858886/z_8bp8Bw_normal.jpg"/>
    <hyperlink ref="Q73" r:id="rId147" display="http://twitter.com/mjau10303930/statuses/1239877978424737792"/>
    <hyperlink ref="M74" r:id="rId148" display="http://pbs.twimg.com/profile_images/1238832971764858886/z_8bp8Bw_normal.jpg"/>
    <hyperlink ref="Q74" r:id="rId149" display="http://twitter.com/mjau10303930/statuses/1239875968367558657"/>
    <hyperlink ref="M75" r:id="rId150" display="http://pbs.twimg.com/profile_images/1238832971764858886/z_8bp8Bw_normal.jpg"/>
    <hyperlink ref="Q75" r:id="rId151" display="http://twitter.com/mjau10303930/statuses/1239875954509578240"/>
    <hyperlink ref="M76" r:id="rId152" display="http://pbs.twimg.com/profile_images/1238832971764858886/z_8bp8Bw_normal.jpg"/>
    <hyperlink ref="Q76" r:id="rId153" display="http://twitter.com/mjau10303930/statuses/1239875716390543360"/>
    <hyperlink ref="M77" r:id="rId154" display="http://pbs.twimg.com/profile_images/1238832971764858886/z_8bp8Bw_normal.jpg"/>
    <hyperlink ref="Q77" r:id="rId155" display="http://twitter.com/mjau10303930/statuses/1239875227754078208"/>
    <hyperlink ref="M78" r:id="rId156" display="http://pbs.twimg.com/profile_images/1238832971764858886/z_8bp8Bw_normal.jpg"/>
    <hyperlink ref="Q78" r:id="rId157" display="http://twitter.com/mjau10303930/statuses/1239873736091762689"/>
    <hyperlink ref="M79" r:id="rId158" display="http://pbs.twimg.com/profile_images/1238832971764858886/z_8bp8Bw_normal.jpg"/>
    <hyperlink ref="Q79" r:id="rId159" display="http://twitter.com/mjau10303930/statuses/1239872819388956672"/>
    <hyperlink ref="M80" r:id="rId160" display="http://pbs.twimg.com/profile_images/1238832971764858886/z_8bp8Bw_normal.jpg"/>
    <hyperlink ref="Q80" r:id="rId161" display="http://twitter.com/mjau10303930/statuses/1239872355612139520"/>
    <hyperlink ref="M81" r:id="rId162" display="http://pbs.twimg.com/profile_images/1238832971764858886/z_8bp8Bw_normal.jpg"/>
    <hyperlink ref="Q81" r:id="rId163" display="http://twitter.com/mjau10303930/statuses/1239871736679731200"/>
    <hyperlink ref="M82" r:id="rId164" display="http://pbs.twimg.com/profile_images/1238832971764858886/z_8bp8Bw_normal.jpg"/>
    <hyperlink ref="Q82" r:id="rId165" display="http://twitter.com/mjau10303930/statuses/1239871114316308482"/>
    <hyperlink ref="M83" r:id="rId166" display="http://pbs.twimg.com/profile_images/1238832971764858886/z_8bp8Bw_normal.jpg"/>
    <hyperlink ref="Q83" r:id="rId167" display="http://twitter.com/mjau10303930/statuses/1239870255792611329"/>
    <hyperlink ref="M84" r:id="rId168" display="http://pbs.twimg.com/profile_images/1238832971764858886/z_8bp8Bw_normal.jpg"/>
    <hyperlink ref="Q84" r:id="rId169" display="http://twitter.com/mjau10303930/statuses/1239869544753225729"/>
    <hyperlink ref="M85" r:id="rId170" display="http://pbs.twimg.com/profile_images/1238832971764858886/z_8bp8Bw_normal.jpg"/>
    <hyperlink ref="Q85" r:id="rId171" display="http://twitter.com/mjau10303930/statuses/1239868787526184961"/>
    <hyperlink ref="M86" r:id="rId172" display="http://pbs.twimg.com/profile_images/1238832971764858886/z_8bp8Bw_normal.jpg"/>
    <hyperlink ref="Q86" r:id="rId173" display="http://twitter.com/mjau10303930/statuses/1239868347128459264"/>
    <hyperlink ref="M87" r:id="rId174" display="http://pbs.twimg.com/profile_images/1238832971764858886/z_8bp8Bw_normal.jpg"/>
    <hyperlink ref="Q87" r:id="rId175" display="http://twitter.com/mjau10303930/statuses/1239867213319995392"/>
    <hyperlink ref="M88" r:id="rId176" display="http://pbs.twimg.com/profile_images/1238832971764858886/z_8bp8Bw_normal.jpg"/>
    <hyperlink ref="Q88" r:id="rId177" display="http://twitter.com/mjau10303930/statuses/1239865711494922240"/>
    <hyperlink ref="M89" r:id="rId178" display="http://pbs.twimg.com/profile_images/1238832971764858886/z_8bp8Bw_normal.jpg"/>
    <hyperlink ref="Q89" r:id="rId179" display="http://twitter.com/mjau10303930/statuses/1239864651543916545"/>
    <hyperlink ref="M90" r:id="rId180" display="http://pbs.twimg.com/profile_images/1238832971764858886/z_8bp8Bw_normal.jpg"/>
    <hyperlink ref="Q90" r:id="rId181" display="http://twitter.com/mjau10303930/statuses/1239864332697186310"/>
    <hyperlink ref="M91" r:id="rId182" display="http://pbs.twimg.com/profile_images/1238832971764858886/z_8bp8Bw_normal.jpg"/>
    <hyperlink ref="Q91" r:id="rId183" display="http://twitter.com/mjau10303930/statuses/1239863858199760896"/>
    <hyperlink ref="M92" r:id="rId184" display="http://pbs.twimg.com/profile_images/1238832971764858886/z_8bp8Bw_normal.jpg"/>
    <hyperlink ref="Q92" r:id="rId185" display="http://twitter.com/mjau10303930/statuses/1239861764369657857"/>
    <hyperlink ref="M93" r:id="rId186" display="http://pbs.twimg.com/profile_images/1238832971764858886/z_8bp8Bw_normal.jpg"/>
    <hyperlink ref="Q93" r:id="rId187" display="http://twitter.com/mjau10303930/statuses/1239861141687410691"/>
    <hyperlink ref="M94" r:id="rId188" display="http://pbs.twimg.com/profile_images/1238832971764858886/z_8bp8Bw_normal.jpg"/>
    <hyperlink ref="Q94" r:id="rId189" display="http://twitter.com/mjau10303930/statuses/1239860509224173569"/>
    <hyperlink ref="M95" r:id="rId190" display="http://pbs.twimg.com/profile_images/1238832971764858886/z_8bp8Bw_normal.jpg"/>
    <hyperlink ref="Q95" r:id="rId191" display="http://twitter.com/mjau10303930/statuses/1239719343002398721"/>
    <hyperlink ref="M96" r:id="rId192" display="http://pbs.twimg.com/profile_images/1238832971764858886/z_8bp8Bw_normal.jpg"/>
    <hyperlink ref="Q96" r:id="rId193" display="http://twitter.com/mjau10303930/statuses/1239719141327745027"/>
    <hyperlink ref="M97" r:id="rId194" display="http://pbs.twimg.com/profile_images/1238832971764858886/z_8bp8Bw_normal.jpg"/>
    <hyperlink ref="Q97" r:id="rId195" display="http://twitter.com/mjau10303930/statuses/1239715965493002240"/>
    <hyperlink ref="M98" r:id="rId196" display="http://pbs.twimg.com/profile_images/1238832971764858886/z_8bp8Bw_normal.jpg"/>
    <hyperlink ref="Q98" r:id="rId197" display="http://twitter.com/mjau10303930/statuses/1239711182577111040"/>
    <hyperlink ref="M99" r:id="rId198" display="http://pbs.twimg.com/profile_images/1238832971764858886/z_8bp8Bw_normal.jpg"/>
    <hyperlink ref="Q99" r:id="rId199" display="http://twitter.com/mjau10303930/statuses/1239711005346795522"/>
    <hyperlink ref="M100" r:id="rId200" display="http://pbs.twimg.com/profile_images/1238832971764858886/z_8bp8Bw_normal.jpg"/>
    <hyperlink ref="Q100" r:id="rId201" display="http://twitter.com/mjau10303930/statuses/1239710708306247681"/>
    <hyperlink ref="M101" r:id="rId202" display="http://pbs.twimg.com/profile_images/1238832971764858886/z_8bp8Bw_normal.jpg"/>
    <hyperlink ref="Q101" r:id="rId203" display="http://twitter.com/mjau10303930/statuses/1239709486538878976"/>
    <hyperlink ref="M102" r:id="rId204" display="http://pbs.twimg.com/profile_images/1238832971764858886/z_8bp8Bw_normal.jpg"/>
    <hyperlink ref="Q102" r:id="rId205" display="http://twitter.com/mjau10303930/statuses/1239709223317102599"/>
    <hyperlink ref="M103" r:id="rId206" display="http://pbs.twimg.com/profile_images/1238832971764858886/z_8bp8Bw_normal.jpg"/>
    <hyperlink ref="Q103" r:id="rId207" display="http://twitter.com/mjau10303930/statuses/1239709159987253250"/>
    <hyperlink ref="M104" r:id="rId208" display="http://pbs.twimg.com/profile_images/1238832971764858886/z_8bp8Bw_normal.jpg"/>
    <hyperlink ref="Q104" r:id="rId209" display="http://twitter.com/mjau10303930/statuses/1239709101506146305"/>
    <hyperlink ref="M105" r:id="rId210" display="http://pbs.twimg.com/profile_images/1238832971764858886/z_8bp8Bw_normal.jpg"/>
    <hyperlink ref="Q105" r:id="rId211" display="http://twitter.com/mjau10303930/statuses/1239709031817719820"/>
    <hyperlink ref="M106" r:id="rId212" display="http://pbs.twimg.com/profile_images/1238832971764858886/z_8bp8Bw_normal.jpg"/>
    <hyperlink ref="Q106" r:id="rId213" display="http://twitter.com/mjau10303930/statuses/1239709002252124160"/>
    <hyperlink ref="M107" r:id="rId214" display="http://pbs.twimg.com/profile_images/1238832971764858886/z_8bp8Bw_normal.jpg"/>
    <hyperlink ref="Q107" r:id="rId215" display="http://twitter.com/mjau10303930/statuses/1239708990046601217"/>
    <hyperlink ref="M108" r:id="rId216" display="http://pbs.twimg.com/profile_images/1238832971764858886/z_8bp8Bw_normal.jpg"/>
    <hyperlink ref="Q108" r:id="rId217" display="http://twitter.com/mjau10303930/statuses/1239708533207306241"/>
    <hyperlink ref="M109" r:id="rId218" display="http://pbs.twimg.com/profile_images/1238832971764858886/z_8bp8Bw_normal.jpg"/>
    <hyperlink ref="Q109" r:id="rId219" display="http://twitter.com/mjau10303930/statuses/1239707364191875072"/>
    <hyperlink ref="M110" r:id="rId220" display="http://pbs.twimg.com/profile_images/1238832971764858886/z_8bp8Bw_normal.jpg"/>
    <hyperlink ref="Q110" r:id="rId221" display="http://twitter.com/mjau10303930/statuses/1239699091430531077"/>
    <hyperlink ref="M111" r:id="rId222" display="http://pbs.twimg.com/profile_images/1238832971764858886/z_8bp8Bw_normal.jpg"/>
    <hyperlink ref="Q111" r:id="rId223" display="http://twitter.com/mjau10303930/statuses/1239694540170289153"/>
    <hyperlink ref="M112" r:id="rId224" display="http://pbs.twimg.com/profile_images/1238832971764858886/z_8bp8Bw_normal.jpg"/>
    <hyperlink ref="Q112" r:id="rId225" display="http://twitter.com/mjau10303930/statuses/1239691792116854784"/>
    <hyperlink ref="M113" r:id="rId226" display="http://pbs.twimg.com/profile_images/1238832971764858886/z_8bp8Bw_normal.jpg"/>
    <hyperlink ref="Q113" r:id="rId227" display="http://twitter.com/mjau10303930/statuses/1239690883735355392"/>
    <hyperlink ref="M114" r:id="rId228" display="http://pbs.twimg.com/profile_images/1238832971764858886/z_8bp8Bw_normal.jpg"/>
    <hyperlink ref="Q114" r:id="rId229" display="http://twitter.com/mjau10303930/statuses/1239680945390784513"/>
    <hyperlink ref="M115" r:id="rId230" display="http://pbs.twimg.com/profile_images/1238832971764858886/z_8bp8Bw_normal.jpg"/>
    <hyperlink ref="Q115" r:id="rId231" display="http://twitter.com/mjau10303930/statuses/1239679927798181900"/>
    <hyperlink ref="M116" r:id="rId232" display="http://pbs.twimg.com/profile_images/1238832971764858886/z_8bp8Bw_normal.jpg"/>
    <hyperlink ref="Q116" r:id="rId233" display="http://twitter.com/mjau10303930/statuses/1239673923576508417"/>
    <hyperlink ref="M117" r:id="rId234" display="http://pbs.twimg.com/profile_images/1238832971764858886/z_8bp8Bw_normal.jpg"/>
    <hyperlink ref="Q117" r:id="rId235" display="http://twitter.com/mjau10303930/statuses/1239669269664796672"/>
    <hyperlink ref="M118" r:id="rId236" display="http://pbs.twimg.com/profile_images/1238832971764858886/z_8bp8Bw_normal.jpg"/>
    <hyperlink ref="Q118" r:id="rId237" display="http://twitter.com/mjau10303930/statuses/1239668958644580355"/>
    <hyperlink ref="M119" r:id="rId238" display="http://pbs.twimg.com/profile_images/1238832971764858886/z_8bp8Bw_normal.jpg"/>
    <hyperlink ref="Q119" r:id="rId239" display="http://twitter.com/mjau10303930/statuses/1239668144580579335"/>
    <hyperlink ref="M120" r:id="rId240" display="http://pbs.twimg.com/profile_images/1238832971764858886/z_8bp8Bw_normal.jpg"/>
    <hyperlink ref="Q120" r:id="rId241" display="http://twitter.com/mjau10303930/statuses/1239668105284026368"/>
    <hyperlink ref="M121" r:id="rId242" display="http://pbs.twimg.com/profile_images/1238832971764858886/z_8bp8Bw_normal.jpg"/>
    <hyperlink ref="Q121" r:id="rId243" display="http://twitter.com/mjau10303930/statuses/1239659982385287168"/>
    <hyperlink ref="M122" r:id="rId244" display="http://pbs.twimg.com/profile_images/1238832971764858886/z_8bp8Bw_normal.jpg"/>
    <hyperlink ref="Q122" r:id="rId245" display="http://twitter.com/mjau10303930/statuses/1239659702822330368"/>
    <hyperlink ref="M123" r:id="rId246" display="http://pbs.twimg.com/profile_images/1238832971764858886/z_8bp8Bw_normal.jpg"/>
    <hyperlink ref="Q123" r:id="rId247" display="http://twitter.com/mjau10303930/statuses/1239658380836384775"/>
    <hyperlink ref="M124" r:id="rId248" display="http://pbs.twimg.com/profile_images/1238832971764858886/z_8bp8Bw_normal.jpg"/>
    <hyperlink ref="Q124" r:id="rId249" display="http://twitter.com/mjau10303930/statuses/1239657584916865024"/>
    <hyperlink ref="M125" r:id="rId250" display="http://pbs.twimg.com/profile_images/1238832971764858886/z_8bp8Bw_normal.jpg"/>
    <hyperlink ref="Q125" r:id="rId251" display="http://twitter.com/mjau10303930/statuses/1239653488495407104"/>
    <hyperlink ref="M126" r:id="rId252" display="http://pbs.twimg.com/profile_images/1238832971764858886/z_8bp8Bw_normal.jpg"/>
    <hyperlink ref="Q126" r:id="rId253" display="http://twitter.com/mjau10303930/statuses/1239653388356333570"/>
    <hyperlink ref="M127" r:id="rId254" display="http://pbs.twimg.com/profile_images/1238832971764858886/z_8bp8Bw_normal.jpg"/>
    <hyperlink ref="Q127" r:id="rId255" display="http://twitter.com/mjau10303930/statuses/1239652147161161729"/>
    <hyperlink ref="M128" r:id="rId256" display="http://pbs.twimg.com/profile_images/1238832971764858886/z_8bp8Bw_normal.jpg"/>
    <hyperlink ref="Q128" r:id="rId257" display="http://twitter.com/mjau10303930/statuses/1239651126485581826"/>
    <hyperlink ref="M129" r:id="rId258" display="http://pbs.twimg.com/profile_images/1238832971764858886/z_8bp8Bw_normal.jpg"/>
    <hyperlink ref="Q129" r:id="rId259" display="http://twitter.com/mjau10303930/statuses/1239650685135859712"/>
    <hyperlink ref="M130" r:id="rId260" display="http://pbs.twimg.com/profile_images/1238832971764858886/z_8bp8Bw_normal.jpg"/>
    <hyperlink ref="Q130" r:id="rId261" display="http://twitter.com/mjau10303930/statuses/1239650487194005507"/>
    <hyperlink ref="M131" r:id="rId262" display="http://pbs.twimg.com/profile_images/1238832971764858886/z_8bp8Bw_normal.jpg"/>
    <hyperlink ref="Q131" r:id="rId263" display="http://twitter.com/mjau10303930/statuses/1239649977443528705"/>
    <hyperlink ref="M132" r:id="rId264" display="http://pbs.twimg.com/profile_images/1238832971764858886/z_8bp8Bw_normal.jpg"/>
    <hyperlink ref="Q132" r:id="rId265" display="http://twitter.com/mjau10303930/statuses/1239649580230365184"/>
    <hyperlink ref="M133" r:id="rId266" display="http://pbs.twimg.com/profile_images/1238832971764858886/z_8bp8Bw_normal.jpg"/>
    <hyperlink ref="Q133" r:id="rId267" display="http://twitter.com/mjau10303930/statuses/1239649474160533504"/>
    <hyperlink ref="M134" r:id="rId268" display="http://pbs.twimg.com/profile_images/1238832971764858886/z_8bp8Bw_normal.jpg"/>
    <hyperlink ref="Q134" r:id="rId269" display="http://twitter.com/mjau10303930/statuses/1239648956537286657"/>
    <hyperlink ref="M135" r:id="rId270" display="http://pbs.twimg.com/profile_images/1238832971764858886/z_8bp8Bw_normal.jpg"/>
    <hyperlink ref="Q135" r:id="rId271" display="http://twitter.com/mjau10303930/statuses/1239648128929878016"/>
    <hyperlink ref="M136" r:id="rId272" display="http://pbs.twimg.com/profile_images/1238832971764858886/z_8bp8Bw_normal.jpg"/>
    <hyperlink ref="Q136" r:id="rId273" display="http://twitter.com/mjau10303930/statuses/1239646973893935104"/>
    <hyperlink ref="M137" r:id="rId274" display="http://pbs.twimg.com/profile_images/1238832971764858886/z_8bp8Bw_normal.jpg"/>
    <hyperlink ref="Q137" r:id="rId275" display="http://twitter.com/mjau10303930/statuses/1239646701926916098"/>
    <hyperlink ref="M138" r:id="rId276" display="http://pbs.twimg.com/profile_images/1238832971764858886/z_8bp8Bw_normal.jpg"/>
    <hyperlink ref="Q138" r:id="rId277" display="http://twitter.com/mjau10303930/statuses/1239645026147340290"/>
    <hyperlink ref="M139" r:id="rId278" display="http://pbs.twimg.com/profile_images/1238832971764858886/z_8bp8Bw_normal.jpg"/>
    <hyperlink ref="Q139" r:id="rId279" display="http://twitter.com/mjau10303930/statuses/1239644739139440642"/>
    <hyperlink ref="M140" r:id="rId280" display="http://pbs.twimg.com/profile_images/1238832971764858886/z_8bp8Bw_normal.jpg"/>
    <hyperlink ref="Q140" r:id="rId281" display="http://twitter.com/mjau10303930/statuses/1239643983112015872"/>
    <hyperlink ref="M141" r:id="rId282" display="http://pbs.twimg.com/profile_images/1238832971764858886/z_8bp8Bw_normal.jpg"/>
    <hyperlink ref="Q141" r:id="rId283" display="http://twitter.com/mjau10303930/statuses/1239643870771720194"/>
    <hyperlink ref="M142" r:id="rId284" display="http://pbs.twimg.com/profile_images/1238832971764858886/z_8bp8Bw_normal.jpg"/>
    <hyperlink ref="Q142" r:id="rId285" display="http://twitter.com/mjau10303930/statuses/1239642724556591106"/>
    <hyperlink ref="M143" r:id="rId286" display="http://pbs.twimg.com/profile_images/1238832971764858886/z_8bp8Bw_normal.jpg"/>
    <hyperlink ref="Q143" r:id="rId287" display="http://twitter.com/mjau10303930/statuses/1239642155309727746"/>
    <hyperlink ref="M144" r:id="rId288" display="http://pbs.twimg.com/profile_images/1238832971764858886/z_8bp8Bw_normal.jpg"/>
    <hyperlink ref="Q144" r:id="rId289" display="http://twitter.com/mjau10303930/statuses/1239640492373086208"/>
    <hyperlink ref="M145" r:id="rId290" display="http://pbs.twimg.com/profile_images/1238832971764858886/z_8bp8Bw_normal.jpg"/>
    <hyperlink ref="Q145" r:id="rId291" display="http://twitter.com/mjau10303930/statuses/1239639663415111682"/>
    <hyperlink ref="M146" r:id="rId292" display="http://pbs.twimg.com/profile_images/1238832971764858886/z_8bp8Bw_normal.jpg"/>
    <hyperlink ref="Q146" r:id="rId293" display="http://twitter.com/mjau10303930/statuses/1239638277491249158"/>
    <hyperlink ref="M147" r:id="rId294" display="http://pbs.twimg.com/profile_images/1238832971764858886/z_8bp8Bw_normal.jpg"/>
    <hyperlink ref="Q147" r:id="rId295" display="http://twitter.com/mjau10303930/statuses/1239637707829231620"/>
    <hyperlink ref="M148" r:id="rId296" display="http://pbs.twimg.com/profile_images/1238832971764858886/z_8bp8Bw_normal.jpg"/>
    <hyperlink ref="Q148" r:id="rId297" display="http://twitter.com/mjau10303930/statuses/1239637578657280002"/>
    <hyperlink ref="M149" r:id="rId298" display="http://pbs.twimg.com/profile_images/1238832971764858886/z_8bp8Bw_normal.jpg"/>
    <hyperlink ref="Q149" r:id="rId299" display="http://twitter.com/mjau10303930/statuses/1239632283516252163"/>
    <hyperlink ref="M150" r:id="rId300" display="http://pbs.twimg.com/profile_images/1238832971764858886/z_8bp8Bw_normal.jpg"/>
    <hyperlink ref="Q150" r:id="rId301" display="http://twitter.com/mjau10303930/statuses/1239631022385516546"/>
    <hyperlink ref="M151" r:id="rId302" display="http://pbs.twimg.com/profile_images/1238832971764858886/z_8bp8Bw_normal.jpg"/>
    <hyperlink ref="Q151" r:id="rId303" display="http://twitter.com/mjau10303930/statuses/1239630811252568064"/>
    <hyperlink ref="M152" r:id="rId304" display="http://pbs.twimg.com/profile_images/1238832971764858886/z_8bp8Bw_normal.jpg"/>
    <hyperlink ref="Q152" r:id="rId305" display="http://twitter.com/mjau10303930/statuses/1239629631432593410"/>
    <hyperlink ref="M153" r:id="rId306" display="http://pbs.twimg.com/profile_images/1238832971764858886/z_8bp8Bw_normal.jpg"/>
    <hyperlink ref="Q153" r:id="rId307" display="http://twitter.com/mjau10303930/statuses/1239623968438530053"/>
    <hyperlink ref="M154" r:id="rId308" display="http://pbs.twimg.com/profile_images/1238832971764858886/z_8bp8Bw_normal.jpg"/>
    <hyperlink ref="Q154" r:id="rId309" display="http://twitter.com/mjau10303930/statuses/1239622051029278729"/>
    <hyperlink ref="M155" r:id="rId310" display="http://pbs.twimg.com/profile_images/1238832971764858886/z_8bp8Bw_normal.jpg"/>
    <hyperlink ref="Q155" r:id="rId311" display="http://twitter.com/mjau10303930/statuses/1239621191448629248"/>
    <hyperlink ref="M156" r:id="rId312" display="http://pbs.twimg.com/profile_images/1238832971764858886/z_8bp8Bw_normal.jpg"/>
    <hyperlink ref="Q156" r:id="rId313" display="http://twitter.com/mjau10303930/statuses/1239619795785527297"/>
    <hyperlink ref="M157" r:id="rId314" display="http://pbs.twimg.com/profile_images/1238832971764858886/z_8bp8Bw_normal.jpg"/>
    <hyperlink ref="Q157" r:id="rId315" display="http://twitter.com/mjau10303930/statuses/1239593877784473600"/>
    <hyperlink ref="M158" r:id="rId316" display="http://pbs.twimg.com/profile_images/1238832971764858886/z_8bp8Bw_normal.jpg"/>
    <hyperlink ref="Q158" r:id="rId317" display="http://twitter.com/mjau10303930/statuses/1239591804753805313"/>
    <hyperlink ref="M159" r:id="rId318" display="http://pbs.twimg.com/profile_images/1238832971764858886/z_8bp8Bw_normal.jpg"/>
    <hyperlink ref="Q159" r:id="rId319" display="http://twitter.com/mjau10303930/statuses/1239587368883105794"/>
    <hyperlink ref="M160" r:id="rId320" display="http://pbs.twimg.com/profile_images/1238832971764858886/z_8bp8Bw_normal.jpg"/>
    <hyperlink ref="Q160" r:id="rId321" display="http://twitter.com/mjau10303930/statuses/1239586242024615939"/>
    <hyperlink ref="M161" r:id="rId322" display="http://pbs.twimg.com/profile_images/1238832971764858886/z_8bp8Bw_normal.jpg"/>
    <hyperlink ref="Q161" r:id="rId323" display="http://twitter.com/mjau10303930/statuses/1239585145839128582"/>
    <hyperlink ref="M162" r:id="rId324" display="http://pbs.twimg.com/profile_images/1238832971764858886/z_8bp8Bw_normal.jpg"/>
    <hyperlink ref="Q162" r:id="rId325" display="http://twitter.com/mjau10303930/statuses/1239583715824676867"/>
    <hyperlink ref="M163" r:id="rId326" display="http://pbs.twimg.com/profile_images/1238832971764858886/z_8bp8Bw_normal.jpg"/>
    <hyperlink ref="Q163" r:id="rId327" display="http://twitter.com/mjau10303930/statuses/1239583585457393664"/>
    <hyperlink ref="M164" r:id="rId328" display="http://pbs.twimg.com/profile_images/1238832971764858886/z_8bp8Bw_normal.jpg"/>
    <hyperlink ref="Q164" r:id="rId329" display="http://twitter.com/mjau10303930/statuses/1239583296071380998"/>
    <hyperlink ref="M165" r:id="rId330" display="http://pbs.twimg.com/profile_images/1238832971764858886/z_8bp8Bw_normal.jpg"/>
    <hyperlink ref="Q165" r:id="rId331" display="http://twitter.com/mjau10303930/statuses/1239583216434057216"/>
    <hyperlink ref="M166" r:id="rId332" display="http://pbs.twimg.com/profile_images/1238832971764858886/z_8bp8Bw_normal.jpg"/>
    <hyperlink ref="Q166" r:id="rId333" display="http://twitter.com/mjau10303930/statuses/1239582533223960576"/>
    <hyperlink ref="M167" r:id="rId334" display="http://pbs.twimg.com/profile_images/1238832971764858886/z_8bp8Bw_normal.jpg"/>
    <hyperlink ref="Q167" r:id="rId335" display="http://twitter.com/mjau10303930/statuses/1239579506664452096"/>
    <hyperlink ref="M168" r:id="rId336" display="http://pbs.twimg.com/profile_images/1238832971764858886/z_8bp8Bw_normal.jpg"/>
    <hyperlink ref="Q168" r:id="rId337" display="http://twitter.com/mjau10303930/statuses/1239579073761984524"/>
    <hyperlink ref="M169" r:id="rId338" display="http://pbs.twimg.com/profile_images/1238832971764858886/z_8bp8Bw_normal.jpg"/>
    <hyperlink ref="Q169" r:id="rId339" display="http://twitter.com/mjau10303930/statuses/1239578521011437569"/>
    <hyperlink ref="M170" r:id="rId340" display="http://pbs.twimg.com/profile_images/1238832971764858886/z_8bp8Bw_normal.jpg"/>
    <hyperlink ref="Q170" r:id="rId341" display="http://twitter.com/mjau10303930/statuses/1239578204173668353"/>
    <hyperlink ref="M171" r:id="rId342" display="http://pbs.twimg.com/profile_images/1238832971764858886/z_8bp8Bw_normal.jpg"/>
    <hyperlink ref="Q171" r:id="rId343" display="http://twitter.com/mjau10303930/statuses/1239577750509420546"/>
    <hyperlink ref="M172" r:id="rId344" display="http://pbs.twimg.com/profile_images/1238832971764858886/z_8bp8Bw_normal.jpg"/>
    <hyperlink ref="Q172" r:id="rId345" display="http://twitter.com/mjau10303930/statuses/1239566806827839498"/>
    <hyperlink ref="M173" r:id="rId346" display="http://pbs.twimg.com/profile_images/1238832971764858886/z_8bp8Bw_normal.jpg"/>
    <hyperlink ref="Q173" r:id="rId347" display="http://twitter.com/mjau10303930/statuses/1239562015464738816"/>
    <hyperlink ref="M174" r:id="rId348" display="http://pbs.twimg.com/profile_images/1238832971764858886/z_8bp8Bw_normal.jpg"/>
    <hyperlink ref="Q174" r:id="rId349" display="http://twitter.com/mjau10303930/statuses/1239554117833498624"/>
    <hyperlink ref="M175" r:id="rId350" display="http://pbs.twimg.com/profile_images/1238832971764858886/z_8bp8Bw_normal.jpg"/>
    <hyperlink ref="Q175" r:id="rId351" display="http://twitter.com/mjau10303930/statuses/1239551118939693056"/>
    <hyperlink ref="M176" r:id="rId352" display="http://pbs.twimg.com/profile_images/1238832971764858886/z_8bp8Bw_normal.jpg"/>
    <hyperlink ref="Q176" r:id="rId353" display="http://twitter.com/mjau10303930/statuses/1239545256426844160"/>
    <hyperlink ref="M177" r:id="rId354" display="http://pbs.twimg.com/profile_images/1238832971764858886/z_8bp8Bw_normal.jpg"/>
    <hyperlink ref="Q177" r:id="rId355" display="http://twitter.com/mjau10303930/statuses/1239545046699053057"/>
    <hyperlink ref="M178" r:id="rId356" display="http://pbs.twimg.com/profile_images/1238832971764858886/z_8bp8Bw_normal.jpg"/>
    <hyperlink ref="Q178" r:id="rId357" display="http://twitter.com/mjau10303930/statuses/1239544240612544512"/>
    <hyperlink ref="M179" r:id="rId358" display="http://pbs.twimg.com/profile_images/1238832971764858886/z_8bp8Bw_normal.jpg"/>
    <hyperlink ref="Q179" r:id="rId359" display="http://twitter.com/mjau10303930/statuses/1239543510832943109"/>
    <hyperlink ref="M180" r:id="rId360" display="http://pbs.twimg.com/profile_images/1238832971764858886/z_8bp8Bw_normal.jpg"/>
    <hyperlink ref="Q180" r:id="rId361" display="http://twitter.com/mjau10303930/statuses/1239543251033620481"/>
    <hyperlink ref="M181" r:id="rId362" display="http://pbs.twimg.com/profile_images/1238832971764858886/z_8bp8Bw_normal.jpg"/>
    <hyperlink ref="Q181" r:id="rId363" display="http://twitter.com/mjau10303930/statuses/1239542654238588928"/>
    <hyperlink ref="M182" r:id="rId364" display="http://pbs.twimg.com/profile_images/1238832971764858886/z_8bp8Bw_normal.jpg"/>
    <hyperlink ref="Q182" r:id="rId365" display="http://twitter.com/mjau10303930/statuses/1239542470792351744"/>
    <hyperlink ref="M183" r:id="rId366" display="http://pbs.twimg.com/profile_images/1238832971764858886/z_8bp8Bw_normal.jpg"/>
    <hyperlink ref="Q183" r:id="rId367" display="http://twitter.com/mjau10303930/statuses/1239540711814500352"/>
    <hyperlink ref="M184" r:id="rId368" display="http://pbs.twimg.com/profile_images/1238832971764858886/z_8bp8Bw_normal.jpg"/>
    <hyperlink ref="Q184" r:id="rId369" display="http://twitter.com/mjau10303930/statuses/1239539761062297600"/>
    <hyperlink ref="M185" r:id="rId370" display="http://pbs.twimg.com/profile_images/1238832971764858886/z_8bp8Bw_normal.jpg"/>
    <hyperlink ref="Q185" r:id="rId371" display="http://twitter.com/mjau10303930/statuses/1239537311521570816"/>
    <hyperlink ref="M186" r:id="rId372" display="http://pbs.twimg.com/profile_images/1238832971764858886/z_8bp8Bw_normal.jpg"/>
    <hyperlink ref="Q186" r:id="rId373" display="http://twitter.com/mjau10303930/statuses/1239535319831240704"/>
    <hyperlink ref="M187" r:id="rId374" display="http://pbs.twimg.com/profile_images/1238832971764858886/z_8bp8Bw_normal.jpg"/>
    <hyperlink ref="Q187" r:id="rId375" display="http://twitter.com/mjau10303930/statuses/1239535046249402368"/>
    <hyperlink ref="M188" r:id="rId376" display="http://pbs.twimg.com/profile_images/1238832971764858886/z_8bp8Bw_normal.jpg"/>
    <hyperlink ref="Q188" r:id="rId377" display="http://twitter.com/mjau10303930/statuses/1239534390889320448"/>
    <hyperlink ref="M189" r:id="rId378" display="http://pbs.twimg.com/profile_images/1238832971764858886/z_8bp8Bw_normal.jpg"/>
    <hyperlink ref="Q189" r:id="rId379" display="http://twitter.com/mjau10303930/statuses/1239533273560371200"/>
    <hyperlink ref="M190" r:id="rId380" display="http://pbs.twimg.com/profile_images/1238832971764858886/z_8bp8Bw_normal.jpg"/>
    <hyperlink ref="Q190" r:id="rId381" display="http://twitter.com/mjau10303930/statuses/1239533065367584769"/>
    <hyperlink ref="M191" r:id="rId382" display="http://pbs.twimg.com/profile_images/1238832971764858886/z_8bp8Bw_normal.jpg"/>
    <hyperlink ref="Q191" r:id="rId383" display="http://twitter.com/mjau10303930/statuses/1239527650584133632"/>
    <hyperlink ref="M192" r:id="rId384" display="http://pbs.twimg.com/profile_images/1238832971764858886/z_8bp8Bw_normal.jpg"/>
    <hyperlink ref="Q192" r:id="rId385" display="http://twitter.com/mjau10303930/statuses/1239526321212002304"/>
    <hyperlink ref="M193" r:id="rId386" display="http://pbs.twimg.com/profile_images/1238832971764858886/z_8bp8Bw_normal.jpg"/>
    <hyperlink ref="Q193" r:id="rId387" display="http://twitter.com/mjau10303930/statuses/1239523963165868034"/>
    <hyperlink ref="M194" r:id="rId388" display="http://pbs.twimg.com/profile_images/1238832971764858886/z_8bp8Bw_normal.jpg"/>
    <hyperlink ref="Q194" r:id="rId389" display="http://twitter.com/mjau10303930/statuses/1239521960650047489"/>
    <hyperlink ref="M195" r:id="rId390" display="http://pbs.twimg.com/profile_images/1238832971764858886/z_8bp8Bw_normal.jpg"/>
    <hyperlink ref="Q195" r:id="rId391" display="http://twitter.com/mjau10303930/statuses/1239520407864164354"/>
    <hyperlink ref="M196" r:id="rId392" display="http://pbs.twimg.com/profile_images/1238832971764858886/z_8bp8Bw_normal.jpg"/>
    <hyperlink ref="Q196" r:id="rId393" display="http://twitter.com/mjau10303930/statuses/1239520109636583424"/>
    <hyperlink ref="M197" r:id="rId394" display="http://pbs.twimg.com/profile_images/1238832971764858886/z_8bp8Bw_normal.jpg"/>
    <hyperlink ref="Q197" r:id="rId395" display="http://twitter.com/mjau10303930/statuses/1239519191906095108"/>
    <hyperlink ref="M198" r:id="rId396" display="http://pbs.twimg.com/profile_images/1238832971764858886/z_8bp8Bw_normal.jpg"/>
    <hyperlink ref="Q198" r:id="rId397" display="http://twitter.com/mjau10303930/statuses/1239518115496636416"/>
    <hyperlink ref="M199" r:id="rId398" display="http://pbs.twimg.com/profile_images/1238832971764858886/z_8bp8Bw_normal.jpg"/>
    <hyperlink ref="Q199" r:id="rId399" display="http://twitter.com/mjau10303930/statuses/1239516888163647488"/>
    <hyperlink ref="M200" r:id="rId400" display="http://pbs.twimg.com/profile_images/1238832971764858886/z_8bp8Bw_normal.jpg"/>
    <hyperlink ref="Q200" r:id="rId401" display="http://twitter.com/mjau10303930/statuses/1239516795524067329"/>
    <hyperlink ref="M201" r:id="rId402" display="http://pbs.twimg.com/profile_images/1238832971764858886/z_8bp8Bw_normal.jpg"/>
    <hyperlink ref="Q201" r:id="rId403" display="http://twitter.com/mjau10303930/statuses/1239516734131965954"/>
    <hyperlink ref="M202" r:id="rId404" display="http://pbs.twimg.com/profile_images/1238832971764858886/z_8bp8Bw_normal.jpg"/>
    <hyperlink ref="Q202" r:id="rId405" display="http://twitter.com/mjau10303930/statuses/1239516529290547200"/>
    <hyperlink ref="M203" r:id="rId406" display="http://pbs.twimg.com/profile_images/1238832971764858886/z_8bp8Bw_normal.jpg"/>
    <hyperlink ref="Q203" r:id="rId407" display="http://twitter.com/mjau10303930/statuses/1239514802978017280"/>
    <hyperlink ref="M204" r:id="rId408" display="http://pbs.twimg.com/profile_images/1238832971764858886/z_8bp8Bw_normal.jpg"/>
    <hyperlink ref="Q204" r:id="rId409" display="http://twitter.com/mjau10303930/statuses/1239514619531706369"/>
    <hyperlink ref="M205" r:id="rId410" display="http://pbs.twimg.com/profile_images/1238832971764858886/z_8bp8Bw_normal.jpg"/>
    <hyperlink ref="Q205" r:id="rId411" display="http://twitter.com/mjau10303930/statuses/1239514250328133632"/>
    <hyperlink ref="M206" r:id="rId412" display="http://pbs.twimg.com/profile_images/1238832971764858886/z_8bp8Bw_normal.jpg"/>
    <hyperlink ref="Q206" r:id="rId413" display="http://twitter.com/mjau10303930/statuses/1239514023940554755"/>
    <hyperlink ref="M207" r:id="rId414" display="http://pbs.twimg.com/profile_images/1238832971764858886/z_8bp8Bw_normal.jpg"/>
    <hyperlink ref="Q207" r:id="rId415" display="http://twitter.com/mjau10303930/statuses/1239513938808668162"/>
    <hyperlink ref="M208" r:id="rId416" display="http://pbs.twimg.com/profile_images/1238832971764858886/z_8bp8Bw_normal.jpg"/>
    <hyperlink ref="Q208" r:id="rId417" display="http://twitter.com/mjau10303930/statuses/1239513683216171008"/>
    <hyperlink ref="M209" r:id="rId418" display="http://pbs.twimg.com/profile_images/1238832971764858886/z_8bp8Bw_normal.jpg"/>
    <hyperlink ref="Q209" r:id="rId419" display="http://twitter.com/mjau10303930/statuses/1239512502263779330"/>
    <hyperlink ref="M210" r:id="rId420" display="http://pbs.twimg.com/profile_images/1238832971764858886/z_8bp8Bw_normal.jpg"/>
    <hyperlink ref="Q210" r:id="rId421" display="http://twitter.com/mjau10303930/statuses/1239512324194664449"/>
    <hyperlink ref="M211" r:id="rId422" display="http://pbs.twimg.com/profile_images/1238832971764858886/z_8bp8Bw_normal.jpg"/>
    <hyperlink ref="Q211" r:id="rId423" display="http://twitter.com/mjau10303930/statuses/1239510096213917698"/>
    <hyperlink ref="M212" r:id="rId424" display="http://pbs.twimg.com/profile_images/1238832971764858886/z_8bp8Bw_normal.jpg"/>
    <hyperlink ref="Q212" r:id="rId425" display="http://twitter.com/mjau10303930/statuses/1239509760854163458"/>
    <hyperlink ref="M213" r:id="rId426" display="http://pbs.twimg.com/profile_images/1238832971764858886/z_8bp8Bw_normal.jpg"/>
    <hyperlink ref="Q213" r:id="rId427" display="http://twitter.com/mjau10303930/statuses/1239509549649985537"/>
    <hyperlink ref="M214" r:id="rId428" display="http://pbs.twimg.com/profile_images/1238832971764858886/z_8bp8Bw_normal.jpg"/>
    <hyperlink ref="Q214" r:id="rId429" display="http://twitter.com/mjau10303930/statuses/1239500967881703424"/>
    <hyperlink ref="M215" r:id="rId430" display="http://pbs.twimg.com/profile_images/1238832971764858886/z_8bp8Bw_normal.jpg"/>
    <hyperlink ref="Q215" r:id="rId431" display="http://twitter.com/mjau10303930/statuses/1239500682639613952"/>
    <hyperlink ref="M216" r:id="rId432" display="http://pbs.twimg.com/profile_images/1238832971764858886/z_8bp8Bw_normal.jpg"/>
    <hyperlink ref="Q216" r:id="rId433" display="http://twitter.com/mjau10303930/statuses/1239495730529742848"/>
    <hyperlink ref="M217" r:id="rId434" display="http://pbs.twimg.com/profile_images/1238832971764858886/z_8bp8Bw_normal.jpg"/>
    <hyperlink ref="Q217" r:id="rId435" display="http://twitter.com/mjau10303930/statuses/1239494057308622848"/>
    <hyperlink ref="M218" r:id="rId436" display="http://pbs.twimg.com/profile_images/1238832971764858886/z_8bp8Bw_normal.jpg"/>
    <hyperlink ref="Q218" r:id="rId437" display="http://twitter.com/mjau10303930/statuses/1239492138473263105"/>
    <hyperlink ref="M219" r:id="rId438" display="http://pbs.twimg.com/profile_images/1238832971764858886/z_8bp8Bw_normal.jpg"/>
    <hyperlink ref="Q219" r:id="rId439" display="http://twitter.com/mjau10303930/statuses/1239491951365423104"/>
    <hyperlink ref="M220" r:id="rId440" display="http://pbs.twimg.com/profile_images/1238832971764858886/z_8bp8Bw_normal.jpg"/>
    <hyperlink ref="Q220" r:id="rId441" display="http://twitter.com/mjau10303930/statuses/1239491537282699264"/>
    <hyperlink ref="M221" r:id="rId442" display="http://pbs.twimg.com/profile_images/1238832971764858886/z_8bp8Bw_normal.jpg"/>
    <hyperlink ref="Q221" r:id="rId443" display="http://twitter.com/mjau10303930/statuses/1239491312673591298"/>
    <hyperlink ref="M222" r:id="rId444" display="http://pbs.twimg.com/profile_images/1238832971764858886/z_8bp8Bw_normal.jpg"/>
    <hyperlink ref="Q222" r:id="rId445" display="http://twitter.com/mjau10303930/statuses/1239491172609019904"/>
    <hyperlink ref="M223" r:id="rId446" display="http://pbs.twimg.com/profile_images/1238832971764858886/z_8bp8Bw_normal.jpg"/>
    <hyperlink ref="Q223" r:id="rId447" display="http://twitter.com/mjau10303930/statuses/1239490949723705345"/>
    <hyperlink ref="M224" r:id="rId448" display="http://pbs.twimg.com/profile_images/1238832971764858886/z_8bp8Bw_normal.jpg"/>
    <hyperlink ref="Q224" r:id="rId449" display="http://twitter.com/mjau10303930/statuses/1239490318606700544"/>
    <hyperlink ref="M225" r:id="rId450" display="http://pbs.twimg.com/profile_images/1238832971764858886/z_8bp8Bw_normal.jpg"/>
    <hyperlink ref="Q225" r:id="rId451" display="http://twitter.com/mjau10303930/statuses/1239490291528273921"/>
    <hyperlink ref="M226" r:id="rId452" display="http://pbs.twimg.com/profile_images/1238832971764858886/z_8bp8Bw_normal.jpg"/>
    <hyperlink ref="Q226" r:id="rId453" display="http://twitter.com/mjau10303930/statuses/1239386771202478080"/>
    <hyperlink ref="M227" r:id="rId454" display="http://pbs.twimg.com/profile_images/1238832971764858886/z_8bp8Bw_normal.jpg"/>
    <hyperlink ref="Q227" r:id="rId455" display="http://twitter.com/mjau10303930/statuses/1239378267125284865"/>
    <hyperlink ref="M228" r:id="rId456" display="http://pbs.twimg.com/profile_images/1238832971764858886/z_8bp8Bw_normal.jpg"/>
    <hyperlink ref="Q228" r:id="rId457" display="http://twitter.com/mjau10303930/statuses/1239375833216815106"/>
    <hyperlink ref="M229" r:id="rId458" display="http://pbs.twimg.com/profile_images/1238832971764858886/z_8bp8Bw_normal.jpg"/>
    <hyperlink ref="Q229" r:id="rId459" display="http://twitter.com/mjau10303930/statuses/1239374515983003649"/>
    <hyperlink ref="M230" r:id="rId460" display="http://pbs.twimg.com/profile_images/1238832971764858886/z_8bp8Bw_normal.jpg"/>
    <hyperlink ref="Q230" r:id="rId461" display="http://twitter.com/mjau10303930/statuses/1239374092530262018"/>
    <hyperlink ref="M231" r:id="rId462" display="http://pbs.twimg.com/profile_images/1238832971764858886/z_8bp8Bw_normal.jpg"/>
    <hyperlink ref="Q231" r:id="rId463" display="http://twitter.com/mjau10303930/statuses/1239371766188908544"/>
    <hyperlink ref="M232" r:id="rId464" display="http://pbs.twimg.com/profile_images/1238832971764858886/z_8bp8Bw_normal.jpg"/>
    <hyperlink ref="Q232" r:id="rId465" display="http://twitter.com/mjau10303930/statuses/1239367620429852673"/>
    <hyperlink ref="M233" r:id="rId466" display="http://pbs.twimg.com/profile_images/1238832971764858886/z_8bp8Bw_normal.jpg"/>
    <hyperlink ref="Q233" r:id="rId467" display="http://twitter.com/mjau10303930/statuses/1239367345887461376"/>
    <hyperlink ref="M234" r:id="rId468" display="http://pbs.twimg.com/profile_images/1238832971764858886/z_8bp8Bw_normal.jpg"/>
    <hyperlink ref="Q234" r:id="rId469" display="http://twitter.com/mjau10303930/statuses/1239367052365901826"/>
    <hyperlink ref="M235" r:id="rId470" display="http://pbs.twimg.com/profile_images/1238832971764858886/z_8bp8Bw_normal.jpg"/>
    <hyperlink ref="Q235" r:id="rId471" display="http://twitter.com/mjau10303930/statuses/1239367006442401792"/>
    <hyperlink ref="M236" r:id="rId472" display="http://pbs.twimg.com/profile_images/1238832971764858886/z_8bp8Bw_normal.jpg"/>
    <hyperlink ref="Q236" r:id="rId473" display="http://twitter.com/mjau10303930/statuses/1239366950536568833"/>
    <hyperlink ref="M237" r:id="rId474" display="http://pbs.twimg.com/profile_images/1238832971764858886/z_8bp8Bw_normal.jpg"/>
    <hyperlink ref="Q237" r:id="rId475" display="http://twitter.com/mjau10303930/statuses/1239361450734505986"/>
    <hyperlink ref="M238" r:id="rId476" display="http://pbs.twimg.com/profile_images/1238832971764858886/z_8bp8Bw_normal.jpg"/>
    <hyperlink ref="Q238" r:id="rId477" display="http://twitter.com/mjau10303930/statuses/1239358820759076864"/>
    <hyperlink ref="M239" r:id="rId478" display="http://pbs.twimg.com/profile_images/1238832971764858886/z_8bp8Bw_normal.jpg"/>
    <hyperlink ref="Q239" r:id="rId479" display="http://twitter.com/mjau10303930/statuses/1239356592325263360"/>
    <hyperlink ref="M240" r:id="rId480" display="http://pbs.twimg.com/profile_images/1238832971764858886/z_8bp8Bw_normal.jpg"/>
    <hyperlink ref="Q240" r:id="rId481" display="http://twitter.com/mjau10303930/statuses/1239356311206330368"/>
    <hyperlink ref="M241" r:id="rId482" display="http://pbs.twimg.com/profile_images/1238832971764858886/z_8bp8Bw_normal.jpg"/>
    <hyperlink ref="Q241" r:id="rId483" display="http://twitter.com/mjau10303930/statuses/1239355669704331272"/>
    <hyperlink ref="M242" r:id="rId484" display="http://pbs.twimg.com/profile_images/1238832971764858886/z_8bp8Bw_normal.jpg"/>
    <hyperlink ref="Q242" r:id="rId485" display="http://twitter.com/mjau10303930/statuses/1239353888312119296"/>
    <hyperlink ref="M243" r:id="rId486" display="http://pbs.twimg.com/profile_images/1238832971764858886/z_8bp8Bw_normal.jpg"/>
    <hyperlink ref="Q243" r:id="rId487" display="http://twitter.com/mjau10303930/statuses/1239353829361160198"/>
    <hyperlink ref="M244" r:id="rId488" display="http://pbs.twimg.com/profile_images/1238832971764858886/z_8bp8Bw_normal.jpg"/>
    <hyperlink ref="Q244" r:id="rId489" display="http://twitter.com/mjau10303930/statuses/1239353628395294720"/>
    <hyperlink ref="M245" r:id="rId490" display="http://pbs.twimg.com/profile_images/1238832971764858886/z_8bp8Bw_normal.jpg"/>
    <hyperlink ref="Q245" r:id="rId491" display="http://twitter.com/mjau10303930/statuses/1239352342937366529"/>
    <hyperlink ref="M246" r:id="rId492" display="http://pbs.twimg.com/profile_images/1238832971764858886/z_8bp8Bw_normal.jpg"/>
    <hyperlink ref="Q246" r:id="rId493" display="http://twitter.com/mjau10303930/statuses/1239339842783383554"/>
    <hyperlink ref="M247" r:id="rId494" display="http://pbs.twimg.com/profile_images/1238832971764858886/z_8bp8Bw_normal.jpg"/>
    <hyperlink ref="Q247" r:id="rId495" display="http://twitter.com/mjau10303930/statuses/1239339542961967104"/>
    <hyperlink ref="M248" r:id="rId496" display="http://pbs.twimg.com/profile_images/1238832971764858886/z_8bp8Bw_normal.jpg"/>
    <hyperlink ref="Q248" r:id="rId497" display="http://twitter.com/mjau10303930/statuses/1239338761131102210"/>
    <hyperlink ref="M249" r:id="rId498" display="http://pbs.twimg.com/profile_images/1238832971764858886/z_8bp8Bw_normal.jpg"/>
    <hyperlink ref="Q249" r:id="rId499" display="http://twitter.com/mjau10303930/statuses/1239338678465544193"/>
    <hyperlink ref="M250" r:id="rId500" display="http://pbs.twimg.com/profile_images/1238832971764858886/z_8bp8Bw_normal.jpg"/>
    <hyperlink ref="Q250" r:id="rId501" display="http://twitter.com/mjau10303930/statuses/1239338293453561858"/>
    <hyperlink ref="M251" r:id="rId502" display="http://pbs.twimg.com/profile_images/1238832971764858886/z_8bp8Bw_normal.jpg"/>
    <hyperlink ref="Q251" r:id="rId503" display="http://twitter.com/mjau10303930/statuses/1239332256319143938"/>
    <hyperlink ref="M252" r:id="rId504" display="http://pbs.twimg.com/profile_images/1238832971764858886/z_8bp8Bw_normal.jpg"/>
    <hyperlink ref="Q252" r:id="rId505" display="http://twitter.com/mjau10303930/statuses/1239330274175041541"/>
    <hyperlink ref="M253" r:id="rId506" display="http://pbs.twimg.com/profile_images/1238832971764858886/z_8bp8Bw_normal.jpg"/>
    <hyperlink ref="Q253" r:id="rId507" display="http://twitter.com/mjau10303930/statuses/1239328988566294528"/>
    <hyperlink ref="M254" r:id="rId508" display="http://pbs.twimg.com/profile_images/1238832971764858886/z_8bp8Bw_normal.jpg"/>
    <hyperlink ref="Q254" r:id="rId509" display="http://twitter.com/mjau10303930/statuses/1239321059561783304"/>
    <hyperlink ref="M255" r:id="rId510" display="http://pbs.twimg.com/profile_images/1238832971764858886/z_8bp8Bw_normal.jpg"/>
    <hyperlink ref="Q255" r:id="rId511" display="http://twitter.com/mjau10303930/statuses/1239320665255272449"/>
    <hyperlink ref="M256" r:id="rId512" display="http://pbs.twimg.com/profile_images/1238832971764858886/z_8bp8Bw_normal.jpg"/>
    <hyperlink ref="Q256" r:id="rId513" display="http://twitter.com/mjau10303930/statuses/1239320303815311361"/>
    <hyperlink ref="M257" r:id="rId514" display="http://pbs.twimg.com/profile_images/1238832971764858886/z_8bp8Bw_normal.jpg"/>
    <hyperlink ref="Q257" r:id="rId515" display="http://twitter.com/mjau10303930/statuses/1239312540376739844"/>
    <hyperlink ref="M258" r:id="rId516" display="http://pbs.twimg.com/profile_images/1238832971764858886/z_8bp8Bw_normal.jpg"/>
    <hyperlink ref="Q258" r:id="rId517" display="http://twitter.com/mjau10303930/statuses/1239312363230302211"/>
    <hyperlink ref="M259" r:id="rId518" display="http://pbs.twimg.com/profile_images/1238832971764858886/z_8bp8Bw_normal.jpg"/>
    <hyperlink ref="Q259" r:id="rId519" display="http://twitter.com/mjau10303930/statuses/1239307093405888512"/>
    <hyperlink ref="M260" r:id="rId520" display="http://pbs.twimg.com/profile_images/1238832971764858886/z_8bp8Bw_normal.jpg"/>
    <hyperlink ref="Q260" r:id="rId521" display="http://twitter.com/mjau10303930/statuses/1239305226764640257"/>
    <hyperlink ref="M261" r:id="rId522" display="http://pbs.twimg.com/profile_images/1238832971764858886/z_8bp8Bw_normal.jpg"/>
    <hyperlink ref="Q261" r:id="rId523" display="http://twitter.com/mjau10303930/statuses/1239302743359139842"/>
    <hyperlink ref="M262" r:id="rId524" display="http://pbs.twimg.com/profile_images/1238832971764858886/z_8bp8Bw_normal.jpg"/>
    <hyperlink ref="Q262" r:id="rId525" display="http://twitter.com/mjau10303930/statuses/1239296248198434816"/>
    <hyperlink ref="M263" r:id="rId526" display="http://pbs.twimg.com/profile_images/1238832971764858886/z_8bp8Bw_normal.jpg"/>
    <hyperlink ref="Q263" r:id="rId527" display="http://twitter.com/mjau10303930/statuses/1239295857020846083"/>
    <hyperlink ref="M264" r:id="rId528" display="http://pbs.twimg.com/profile_images/1238832971764858886/z_8bp8Bw_normal.jpg"/>
    <hyperlink ref="Q264" r:id="rId529" display="http://twitter.com/mjau10303930/statuses/1239280339840839681"/>
    <hyperlink ref="M265" r:id="rId530" display="http://pbs.twimg.com/profile_images/1238832971764858886/z_8bp8Bw_normal.jpg"/>
    <hyperlink ref="Q265" r:id="rId531" display="http://twitter.com/mjau10303930/statuses/1239280278125916162"/>
    <hyperlink ref="M266" r:id="rId532" display="http://pbs.twimg.com/profile_images/1238832971764858886/z_8bp8Bw_normal.jpg"/>
    <hyperlink ref="Q266" r:id="rId533" display="http://twitter.com/mjau10303930/statuses/1239280213172924417"/>
    <hyperlink ref="M267" r:id="rId534" display="http://pbs.twimg.com/profile_images/1238832971764858886/z_8bp8Bw_normal.jpg"/>
    <hyperlink ref="Q267" r:id="rId535" display="http://twitter.com/mjau10303930/statuses/1239279319635066881"/>
    <hyperlink ref="M268" r:id="rId536" display="http://pbs.twimg.com/profile_images/1238832971764858886/z_8bp8Bw_normal.jpg"/>
    <hyperlink ref="Q268" r:id="rId537" display="http://twitter.com/mjau10303930/statuses/1239261287005257728"/>
    <hyperlink ref="M269" r:id="rId538" display="http://pbs.twimg.com/profile_images/1238832971764858886/z_8bp8Bw_normal.jpg"/>
    <hyperlink ref="Q269" r:id="rId539" display="http://twitter.com/mjau10303930/statuses/1239261273843474434"/>
    <hyperlink ref="M270" r:id="rId540" display="http://pbs.twimg.com/profile_images/1238832971764858886/z_8bp8Bw_normal.jpg"/>
    <hyperlink ref="Q270" r:id="rId541" display="http://twitter.com/mjau10303930/statuses/1239260692840165378"/>
    <hyperlink ref="M271" r:id="rId542" display="http://pbs.twimg.com/profile_images/1238832971764858886/z_8bp8Bw_normal.jpg"/>
    <hyperlink ref="Q271" r:id="rId543" display="http://twitter.com/mjau10303930/statuses/1239258491916779522"/>
    <hyperlink ref="M272" r:id="rId544" display="http://pbs.twimg.com/profile_images/1238832971764858886/z_8bp8Bw_normal.jpg"/>
    <hyperlink ref="Q272" r:id="rId545" display="http://twitter.com/mjau10303930/statuses/1239256402776002562"/>
    <hyperlink ref="M273" r:id="rId546" display="http://pbs.twimg.com/profile_images/1238832971764858886/z_8bp8Bw_normal.jpg"/>
    <hyperlink ref="Q273" r:id="rId547" display="http://twitter.com/mjau10303930/statuses/1239253982410944514"/>
    <hyperlink ref="M274" r:id="rId548" display="http://pbs.twimg.com/profile_images/1238832971764858886/z_8bp8Bw_normal.jpg"/>
    <hyperlink ref="Q274" r:id="rId549" display="http://twitter.com/mjau10303930/statuses/1239253793155538944"/>
    <hyperlink ref="M275" r:id="rId550" display="http://pbs.twimg.com/profile_images/1238832971764858886/z_8bp8Bw_normal.jpg"/>
    <hyperlink ref="Q275" r:id="rId551" display="http://twitter.com/mjau10303930/statuses/1239253725702762497"/>
    <hyperlink ref="M276" r:id="rId552" display="http://pbs.twimg.com/profile_images/1238832971764858886/z_8bp8Bw_normal.jpg"/>
    <hyperlink ref="Q276" r:id="rId553" display="http://twitter.com/mjau10303930/statuses/1239253465798492160"/>
    <hyperlink ref="M277" r:id="rId554" display="http://pbs.twimg.com/profile_images/1238832971764858886/z_8bp8Bw_normal.jpg"/>
    <hyperlink ref="Q277" r:id="rId555" display="http://twitter.com/mjau10303930/statuses/1239252016427339777"/>
    <hyperlink ref="M278" r:id="rId556" display="http://pbs.twimg.com/profile_images/1238832971764858886/z_8bp8Bw_normal.jpg"/>
    <hyperlink ref="Q278" r:id="rId557" display="http://twitter.com/mjau10303930/statuses/1239249586604163072"/>
    <hyperlink ref="M279" r:id="rId558" display="http://pbs.twimg.com/profile_images/1238832971764858886/z_8bp8Bw_normal.jpg"/>
    <hyperlink ref="Q279" r:id="rId559" display="http://twitter.com/mjau10303930/statuses/1239248557191737345"/>
    <hyperlink ref="M280" r:id="rId560" display="http://pbs.twimg.com/profile_images/1238832971764858886/z_8bp8Bw_normal.jpg"/>
    <hyperlink ref="Q280" r:id="rId561" display="http://twitter.com/mjau10303930/statuses/1239244154045116417"/>
    <hyperlink ref="M281" r:id="rId562" display="http://pbs.twimg.com/profile_images/1238832971764858886/z_8bp8Bw_normal.jpg"/>
    <hyperlink ref="Q281" r:id="rId563" display="http://twitter.com/mjau10303930/statuses/1239242277681278977"/>
    <hyperlink ref="M282" r:id="rId564" display="http://pbs.twimg.com/profile_images/1238832971764858886/z_8bp8Bw_normal.jpg"/>
    <hyperlink ref="Q282" r:id="rId565" display="http://twitter.com/mjau10303930/statuses/1239237638105825281"/>
    <hyperlink ref="M283" r:id="rId566" display="http://pbs.twimg.com/profile_images/1238832971764858886/z_8bp8Bw_normal.jpg"/>
    <hyperlink ref="Q283" r:id="rId567" display="http://twitter.com/mjau10303930/statuses/1239233229149929472"/>
    <hyperlink ref="M284" r:id="rId568" display="http://pbs.twimg.com/profile_images/1238832971764858886/z_8bp8Bw_normal.jpg"/>
    <hyperlink ref="Q284" r:id="rId569" display="http://twitter.com/mjau10303930/statuses/1239232108524187649"/>
    <hyperlink ref="M285" r:id="rId570" display="http://pbs.twimg.com/profile_images/1238832971764858886/z_8bp8Bw_normal.jpg"/>
    <hyperlink ref="Q285" r:id="rId571" display="http://twitter.com/mjau10303930/statuses/1239231278274183170"/>
    <hyperlink ref="M286" r:id="rId572" display="http://pbs.twimg.com/profile_images/1238832971764858886/z_8bp8Bw_normal.jpg"/>
    <hyperlink ref="Q286" r:id="rId573" display="http://twitter.com/mjau10303930/statuses/1239230831169802247"/>
    <hyperlink ref="M287" r:id="rId574" display="http://pbs.twimg.com/profile_images/1238832971764858886/z_8bp8Bw_normal.jpg"/>
    <hyperlink ref="Q287" r:id="rId575" display="http://twitter.com/mjau10303930/statuses/1239230431385485312"/>
    <hyperlink ref="M288" r:id="rId576" display="http://pbs.twimg.com/profile_images/1238832971764858886/z_8bp8Bw_normal.jpg"/>
    <hyperlink ref="Q288" r:id="rId577" display="http://twitter.com/mjau10303930/statuses/1239228287458652160"/>
    <hyperlink ref="M289" r:id="rId578" display="http://pbs.twimg.com/profile_images/1238832971764858886/z_8bp8Bw_normal.jpg"/>
    <hyperlink ref="Q289" r:id="rId579" display="http://twitter.com/mjau10303930/statuses/1239227744627699714"/>
    <hyperlink ref="M290" r:id="rId580" display="http://pbs.twimg.com/profile_images/1238832971764858886/z_8bp8Bw_normal.jpg"/>
    <hyperlink ref="Q290" r:id="rId581" display="http://twitter.com/mjau10303930/statuses/1239227506579968001"/>
    <hyperlink ref="M291" r:id="rId582" display="http://pbs.twimg.com/profile_images/1238832971764858886/z_8bp8Bw_normal.jpg"/>
    <hyperlink ref="Q291" r:id="rId583" display="http://twitter.com/mjau10303930/statuses/1239226613662978048"/>
    <hyperlink ref="M292" r:id="rId584" display="http://pbs.twimg.com/profile_images/1238832971764858886/z_8bp8Bw_normal.jpg"/>
    <hyperlink ref="Q292" r:id="rId585" display="http://twitter.com/mjau10303930/statuses/1239226393218736136"/>
    <hyperlink ref="M293" r:id="rId586" display="http://pbs.twimg.com/profile_images/1238832971764858886/z_8bp8Bw_normal.jpg"/>
    <hyperlink ref="Q293" r:id="rId587" display="http://twitter.com/mjau10303930/statuses/1239226345315590146"/>
    <hyperlink ref="M294" r:id="rId588" display="http://pbs.twimg.com/profile_images/1238832971764858886/z_8bp8Bw_normal.jpg"/>
    <hyperlink ref="Q294" r:id="rId589" display="http://twitter.com/mjau10303930/statuses/1239225997310001154"/>
    <hyperlink ref="M295" r:id="rId590" display="http://pbs.twimg.com/profile_images/1238832971764858886/z_8bp8Bw_normal.jpg"/>
    <hyperlink ref="Q295" r:id="rId591" display="http://twitter.com/mjau10303930/statuses/1239224621150490626"/>
    <hyperlink ref="M296" r:id="rId592" display="http://pbs.twimg.com/profile_images/1238832971764858886/z_8bp8Bw_normal.jpg"/>
    <hyperlink ref="Q296" r:id="rId593" display="http://twitter.com/mjau10303930/statuses/1239221870504955909"/>
    <hyperlink ref="M297" r:id="rId594" display="http://pbs.twimg.com/profile_images/1238832971764858886/z_8bp8Bw_normal.jpg"/>
    <hyperlink ref="Q297" r:id="rId595" display="http://twitter.com/mjau10303930/statuses/1239221756512133120"/>
    <hyperlink ref="M298" r:id="rId596" display="http://pbs.twimg.com/profile_images/1238832971764858886/z_8bp8Bw_normal.jpg"/>
    <hyperlink ref="Q298" r:id="rId597" display="http://twitter.com/mjau10303930/statuses/1239221606095994882"/>
    <hyperlink ref="M299" r:id="rId598" display="http://pbs.twimg.com/profile_images/1238832971764858886/z_8bp8Bw_normal.jpg"/>
    <hyperlink ref="Q299" r:id="rId599" display="http://twitter.com/mjau10303930/statuses/1239220339797786625"/>
    <hyperlink ref="M300" r:id="rId600" display="http://pbs.twimg.com/profile_images/1238832971764858886/z_8bp8Bw_normal.jpg"/>
    <hyperlink ref="Q300" r:id="rId601" display="http://twitter.com/mjau10303930/statuses/1239220215755485185"/>
    <hyperlink ref="M301" r:id="rId602" display="http://pbs.twimg.com/profile_images/1238832971764858886/z_8bp8Bw_normal.jpg"/>
    <hyperlink ref="Q301" r:id="rId603" display="http://twitter.com/mjau10303930/statuses/1239219306107461632"/>
    <hyperlink ref="M302" r:id="rId604" display="http://pbs.twimg.com/profile_images/1238832971764858886/z_8bp8Bw_normal.jpg"/>
    <hyperlink ref="Q302" r:id="rId605" display="http://twitter.com/mjau10303930/statuses/1239218396539105282"/>
    <hyperlink ref="M303" r:id="rId606" display="http://pbs.twimg.com/profile_images/1238832971764858886/z_8bp8Bw_normal.jpg"/>
    <hyperlink ref="Q303" r:id="rId607" display="http://twitter.com/mjau10303930/statuses/1239218035963113484"/>
    <hyperlink ref="M304" r:id="rId608" display="http://pbs.twimg.com/profile_images/1238832971764858886/z_8bp8Bw_normal.jpg"/>
    <hyperlink ref="Q304" r:id="rId609" display="http://twitter.com/mjau10303930/statuses/1239217848834277378"/>
    <hyperlink ref="M305" r:id="rId610" display="http://pbs.twimg.com/profile_images/1238832971764858886/z_8bp8Bw_normal.jpg"/>
    <hyperlink ref="Q305" r:id="rId611" display="http://twitter.com/mjau10303930/statuses/1239217485762699268"/>
    <hyperlink ref="M306" r:id="rId612" display="http://pbs.twimg.com/profile_images/1238832971764858886/z_8bp8Bw_normal.jpg"/>
    <hyperlink ref="Q306" r:id="rId613" display="http://twitter.com/mjau10303930/statuses/1239212540359516160"/>
    <hyperlink ref="M307" r:id="rId614" display="http://pbs.twimg.com/profile_images/1238832971764858886/z_8bp8Bw_normal.jpg"/>
    <hyperlink ref="Q307" r:id="rId615" display="http://twitter.com/mjau10303930/statuses/1239210610145079297"/>
    <hyperlink ref="M308" r:id="rId616" display="http://pbs.twimg.com/profile_images/1238832971764858886/z_8bp8Bw_normal.jpg"/>
    <hyperlink ref="Q308" r:id="rId617" display="http://twitter.com/mjau10303930/statuses/1239208587706204162"/>
    <hyperlink ref="M309" r:id="rId618" display="http://pbs.twimg.com/profile_images/1238832971764858886/z_8bp8Bw_normal.jpg"/>
    <hyperlink ref="Q309" r:id="rId619" display="http://twitter.com/mjau10303930/statuses/1239202700128124928"/>
    <hyperlink ref="M310" r:id="rId620" display="http://pbs.twimg.com/profile_images/1238832971764858886/z_8bp8Bw_normal.jpg"/>
    <hyperlink ref="Q310" r:id="rId621" display="http://twitter.com/mjau10303930/statuses/1239194898064191491"/>
    <hyperlink ref="M311" r:id="rId622" display="http://pbs.twimg.com/profile_images/1238832971764858886/z_8bp8Bw_normal.jpg"/>
    <hyperlink ref="Q311" r:id="rId623" display="http://twitter.com/mjau10303930/statuses/1239194784411136005"/>
    <hyperlink ref="M312" r:id="rId624" display="http://pbs.twimg.com/profile_images/1238832971764858886/z_8bp8Bw_normal.jpg"/>
    <hyperlink ref="Q312" r:id="rId625" display="http://twitter.com/mjau10303930/statuses/1239194732384989192"/>
    <hyperlink ref="M313" r:id="rId626" display="http://pbs.twimg.com/profile_images/1238832971764858886/z_8bp8Bw_normal.jpg"/>
    <hyperlink ref="Q313" r:id="rId627" display="http://twitter.com/mjau10303930/statuses/1239194679708733441"/>
    <hyperlink ref="M314" r:id="rId628" display="http://pbs.twimg.com/profile_images/1238832971764858886/z_8bp8Bw_normal.jpg"/>
    <hyperlink ref="Q314" r:id="rId629" display="http://twitter.com/mjau10303930/statuses/1239194613111566336"/>
    <hyperlink ref="M315" r:id="rId630" display="http://pbs.twimg.com/profile_images/1238832971764858886/z_8bp8Bw_normal.jpg"/>
    <hyperlink ref="Q315" r:id="rId631" display="http://twitter.com/mjau10303930/statuses/1239194535286075393"/>
    <hyperlink ref="M316" r:id="rId632" display="http://pbs.twimg.com/profile_images/1238832971764858886/z_8bp8Bw_normal.jpg"/>
    <hyperlink ref="Q316" r:id="rId633" display="http://twitter.com/mjau10303930/statuses/1239194437596651520"/>
    <hyperlink ref="M317" r:id="rId634" display="http://pbs.twimg.com/profile_images/1238832971764858886/z_8bp8Bw_normal.jpg"/>
    <hyperlink ref="Q317" r:id="rId635" display="http://twitter.com/mjau10303930/statuses/1239193781678866438"/>
    <hyperlink ref="M318" r:id="rId636" display="http://pbs.twimg.com/profile_images/1238832971764858886/z_8bp8Bw_normal.jpg"/>
    <hyperlink ref="Q318" r:id="rId637" display="http://twitter.com/mjau10303930/statuses/1239193214508302337"/>
    <hyperlink ref="M319" r:id="rId638" display="http://pbs.twimg.com/profile_images/1238832971764858886/z_8bp8Bw_normal.jpg"/>
    <hyperlink ref="Q319" r:id="rId639" display="http://twitter.com/mjau10303930/statuses/1239191940824010752"/>
    <hyperlink ref="M320" r:id="rId640" display="http://pbs.twimg.com/profile_images/1238832971764858886/z_8bp8Bw_normal.jpg"/>
    <hyperlink ref="Q320" r:id="rId641" display="http://twitter.com/mjau10303930/statuses/1239191210474045442"/>
    <hyperlink ref="M321" r:id="rId642" display="http://pbs.twimg.com/profile_images/1238832971764858886/z_8bp8Bw_normal.jpg"/>
    <hyperlink ref="Q321" r:id="rId643" display="http://twitter.com/mjau10303930/statuses/1239190597820448768"/>
    <hyperlink ref="M322" r:id="rId644" display="http://pbs.twimg.com/profile_images/1238832971764858886/z_8bp8Bw_normal.jpg"/>
    <hyperlink ref="Q322" r:id="rId645" display="http://twitter.com/mjau10303930/statuses/1239004291790184449"/>
    <hyperlink ref="M323" r:id="rId646" display="http://pbs.twimg.com/profile_images/1238832971764858886/z_8bp8Bw_normal.jpg"/>
    <hyperlink ref="Q323" r:id="rId647" display="http://twitter.com/mjau10303930/statuses/1239003297866035200"/>
    <hyperlink ref="M324" r:id="rId648" display="http://pbs.twimg.com/profile_images/1238832971764858886/z_8bp8Bw_normal.jpg"/>
    <hyperlink ref="Q324" r:id="rId649" display="http://twitter.com/mjau10303930/statuses/1238998755317362689"/>
    <hyperlink ref="M325" r:id="rId650" display="http://pbs.twimg.com/profile_images/1238832971764858886/z_8bp8Bw_normal.jpg"/>
    <hyperlink ref="Q325" r:id="rId651" display="http://twitter.com/mjau10303930/statuses/1238998565072130049"/>
    <hyperlink ref="M326" r:id="rId652" display="http://pbs.twimg.com/profile_images/1238832971764858886/z_8bp8Bw_normal.jpg"/>
    <hyperlink ref="Q326" r:id="rId653" display="http://twitter.com/mjau10303930/statuses/1238998041283244033"/>
    <hyperlink ref="M327" r:id="rId654" display="http://pbs.twimg.com/profile_images/1238832971764858886/z_8bp8Bw_normal.jpg"/>
    <hyperlink ref="Q327" r:id="rId655" display="http://twitter.com/mjau10303930/statuses/1238997776152829952"/>
    <hyperlink ref="M328" r:id="rId656" display="http://pbs.twimg.com/profile_images/1238832971764858886/z_8bp8Bw_normal.jpg"/>
    <hyperlink ref="Q328" r:id="rId657" display="http://twitter.com/mjau10303930/statuses/1238997704505798667"/>
    <hyperlink ref="M329" r:id="rId658" display="http://pbs.twimg.com/profile_images/1238832971764858886/z_8bp8Bw_normal.jpg"/>
    <hyperlink ref="Q329" r:id="rId659" display="http://twitter.com/mjau10303930/statuses/1238972996972351489"/>
    <hyperlink ref="M330" r:id="rId660" display="http://pbs.twimg.com/profile_images/1238832971764858886/z_8bp8Bw_normal.jpg"/>
    <hyperlink ref="Q330" r:id="rId661" display="http://twitter.com/mjau10303930/statuses/1238971936748814336"/>
    <hyperlink ref="M331" r:id="rId662" display="http://pbs.twimg.com/profile_images/1238832971764858886/z_8bp8Bw_normal.jpg"/>
    <hyperlink ref="Q331" r:id="rId663" display="http://twitter.com/mjau10303930/statuses/1238971504072822784"/>
    <hyperlink ref="M332" r:id="rId664" display="http://pbs.twimg.com/profile_images/1238832971764858886/z_8bp8Bw_normal.jpg"/>
    <hyperlink ref="Q332" r:id="rId665" display="http://twitter.com/mjau10303930/statuses/1238970039258226688"/>
    <hyperlink ref="M333" r:id="rId666" display="http://pbs.twimg.com/profile_images/1238832971764858886/z_8bp8Bw_normal.jpg"/>
    <hyperlink ref="Q333" r:id="rId667" display="http://twitter.com/mjau10303930/statuses/1238969834148429824"/>
    <hyperlink ref="M334" r:id="rId668" display="http://pbs.twimg.com/profile_images/1238832971764858886/z_8bp8Bw_normal.jpg"/>
    <hyperlink ref="Q334" r:id="rId669" display="http://twitter.com/mjau10303930/statuses/1238968734594850818"/>
    <hyperlink ref="M335" r:id="rId670" display="http://pbs.twimg.com/profile_images/1238832971764858886/z_8bp8Bw_normal.jpg"/>
    <hyperlink ref="Q335" r:id="rId671" display="http://twitter.com/mjau10303930/statuses/1238968673525776387"/>
    <hyperlink ref="M336" r:id="rId672" display="http://pbs.twimg.com/profile_images/1238832971764858886/z_8bp8Bw_normal.jpg"/>
    <hyperlink ref="Q336" r:id="rId673" display="http://twitter.com/mjau10303930/statuses/1238968616827203584"/>
    <hyperlink ref="M337" r:id="rId674" display="http://pbs.twimg.com/profile_images/1238832971764858886/z_8bp8Bw_normal.jpg"/>
    <hyperlink ref="Q337" r:id="rId675" display="http://twitter.com/mjau10303930/statuses/1238968577090297856"/>
    <hyperlink ref="M338" r:id="rId676" display="http://pbs.twimg.com/profile_images/1238832971764858886/z_8bp8Bw_normal.jpg"/>
    <hyperlink ref="Q338" r:id="rId677" display="http://twitter.com/mjau10303930/statuses/1238968348299460611"/>
    <hyperlink ref="M339" r:id="rId678" display="http://pbs.twimg.com/profile_images/1238832971764858886/z_8bp8Bw_normal.jpg"/>
    <hyperlink ref="Q339" r:id="rId679" display="http://twitter.com/mjau10303930/statuses/1238966280545337344"/>
    <hyperlink ref="M340" r:id="rId680" display="http://pbs.twimg.com/profile_images/1238832971764858886/z_8bp8Bw_normal.jpg"/>
    <hyperlink ref="Q340" r:id="rId681" display="http://twitter.com/mjau10303930/statuses/1238964004904742915"/>
    <hyperlink ref="M341" r:id="rId682" display="http://pbs.twimg.com/profile_images/1238832971764858886/z_8bp8Bw_normal.jpg"/>
    <hyperlink ref="Q341" r:id="rId683" display="http://twitter.com/mjau10303930/statuses/1238959681416167426"/>
    <hyperlink ref="M342" r:id="rId684" display="http://pbs.twimg.com/profile_images/1238832971764858886/z_8bp8Bw_normal.jpg"/>
    <hyperlink ref="Q342" r:id="rId685" display="http://twitter.com/mjau10303930/statuses/1238956397880057857"/>
    <hyperlink ref="M343" r:id="rId686" display="http://pbs.twimg.com/profile_images/1238832971764858886/z_8bp8Bw_normal.jpg"/>
    <hyperlink ref="Q343" r:id="rId687" display="http://twitter.com/mjau10303930/statuses/1238956343056388096"/>
    <hyperlink ref="M344" r:id="rId688" display="http://pbs.twimg.com/profile_images/1238832971764858886/z_8bp8Bw_normal.jpg"/>
    <hyperlink ref="Q344" r:id="rId689" display="http://twitter.com/mjau10303930/statuses/1238956257614200833"/>
    <hyperlink ref="M345" r:id="rId690" display="http://pbs.twimg.com/profile_images/1238832971764858886/z_8bp8Bw_normal.jpg"/>
    <hyperlink ref="Q345" r:id="rId691" display="http://twitter.com/mjau10303930/statuses/1238955872241451011"/>
    <hyperlink ref="M346" r:id="rId692" display="http://pbs.twimg.com/profile_images/1238832971764858886/z_8bp8Bw_normal.jpg"/>
    <hyperlink ref="Q346" r:id="rId693" display="http://twitter.com/mjau10303930/statuses/1238954363990704133"/>
    <hyperlink ref="M347" r:id="rId694" display="http://pbs.twimg.com/profile_images/1238832971764858886/z_8bp8Bw_normal.jpg"/>
    <hyperlink ref="Q347" r:id="rId695" display="http://twitter.com/mjau10303930/statuses/1238952206520459264"/>
    <hyperlink ref="M348" r:id="rId696" display="http://pbs.twimg.com/profile_images/1238832971764858886/z_8bp8Bw_normal.jpg"/>
    <hyperlink ref="Q348" r:id="rId697" display="http://twitter.com/mjau10303930/statuses/1238951740730417158"/>
    <hyperlink ref="M349" r:id="rId698" display="http://pbs.twimg.com/profile_images/1238832971764858886/z_8bp8Bw_normal.jpg"/>
    <hyperlink ref="Q349" r:id="rId699" display="http://twitter.com/mjau10303930/statuses/1238950608301932547"/>
    <hyperlink ref="M350" r:id="rId700" display="http://pbs.twimg.com/profile_images/1238832971764858886/z_8bp8Bw_normal.jpg"/>
    <hyperlink ref="Q350" r:id="rId701" display="http://twitter.com/mjau10303930/statuses/1238949519087357952"/>
    <hyperlink ref="M351" r:id="rId702" display="http://pbs.twimg.com/profile_images/1238832971764858886/z_8bp8Bw_normal.jpg"/>
    <hyperlink ref="Q351" r:id="rId703" display="http://twitter.com/mjau10303930/statuses/1238948060581036033"/>
    <hyperlink ref="M352" r:id="rId704" display="http://pbs.twimg.com/profile_images/1238832971764858886/z_8bp8Bw_normal.jpg"/>
    <hyperlink ref="Q352" r:id="rId705" display="http://twitter.com/mjau10303930/statuses/1238946482226634752"/>
    <hyperlink ref="M353" r:id="rId706" display="http://pbs.twimg.com/profile_images/1238832971764858886/z_8bp8Bw_normal.jpg"/>
    <hyperlink ref="Q353" r:id="rId707" display="http://twitter.com/mjau10303930/statuses/1238945936400953345"/>
    <hyperlink ref="M354" r:id="rId708" display="http://pbs.twimg.com/profile_images/1238832971764858886/z_8bp8Bw_normal.jpg"/>
    <hyperlink ref="Q354" r:id="rId709" display="http://twitter.com/mjau10303930/statuses/1238945859880001537"/>
    <hyperlink ref="M355" r:id="rId710" display="http://pbs.twimg.com/profile_images/1238832971764858886/z_8bp8Bw_normal.jpg"/>
    <hyperlink ref="Q355" r:id="rId711" display="http://twitter.com/mjau10303930/statuses/1238945464537550851"/>
    <hyperlink ref="M356" r:id="rId712" display="http://pbs.twimg.com/profile_images/1238832971764858886/z_8bp8Bw_normal.jpg"/>
    <hyperlink ref="Q356" r:id="rId713" display="http://twitter.com/mjau10303930/statuses/1238945209234460672"/>
    <hyperlink ref="M357" r:id="rId714" display="http://pbs.twimg.com/profile_images/1238832971764858886/z_8bp8Bw_normal.jpg"/>
    <hyperlink ref="Q357" r:id="rId715" display="http://twitter.com/mjau10303930/statuses/1238937422605451274"/>
    <hyperlink ref="M358" r:id="rId716" display="http://pbs.twimg.com/profile_images/1238832971764858886/z_8bp8Bw_normal.jpg"/>
    <hyperlink ref="Q358" r:id="rId717" display="http://twitter.com/mjau10303930/statuses/1238936850028527629"/>
    <hyperlink ref="M359" r:id="rId718" display="http://pbs.twimg.com/profile_images/1238832971764858886/z_8bp8Bw_normal.jpg"/>
    <hyperlink ref="Q359" r:id="rId719" display="http://twitter.com/mjau10303930/statuses/1238930773530550273"/>
    <hyperlink ref="M360" r:id="rId720" display="http://pbs.twimg.com/profile_images/1238832971764858886/z_8bp8Bw_normal.jpg"/>
    <hyperlink ref="Q360" r:id="rId721" display="http://twitter.com/mjau10303930/statuses/1238928571076411395"/>
    <hyperlink ref="M361" r:id="rId722" display="http://pbs.twimg.com/profile_images/1238832971764858886/z_8bp8Bw_normal.jpg"/>
    <hyperlink ref="Q361" r:id="rId723" display="http://twitter.com/mjau10303930/statuses/1238920880455065600"/>
    <hyperlink ref="M362" r:id="rId724" display="http://pbs.twimg.com/profile_images/1238832971764858886/z_8bp8Bw_normal.jpg"/>
    <hyperlink ref="Q362" r:id="rId725" display="http://twitter.com/mjau10303930/statuses/1238910279133642752"/>
    <hyperlink ref="M363" r:id="rId726" display="http://pbs.twimg.com/profile_images/1238832971764858886/z_8bp8Bw_normal.jpg"/>
    <hyperlink ref="Q363" r:id="rId727" display="http://twitter.com/mjau10303930/statuses/1238894766592593921"/>
    <hyperlink ref="M364" r:id="rId728" display="http://pbs.twimg.com/profile_images/1238832971764858886/z_8bp8Bw_normal.jpg"/>
    <hyperlink ref="Q364" r:id="rId729" display="http://twitter.com/mjau10303930/statuses/1238893768495022081"/>
    <hyperlink ref="M365" r:id="rId730" display="http://pbs.twimg.com/profile_images/1238832971764858886/z_8bp8Bw_normal.jpg"/>
    <hyperlink ref="Q365" r:id="rId731" display="http://twitter.com/mjau10303930/statuses/1238892376615276545"/>
    <hyperlink ref="M366" r:id="rId732" display="http://pbs.twimg.com/profile_images/1238832971764858886/z_8bp8Bw_normal.jpg"/>
    <hyperlink ref="Q366" r:id="rId733" display="http://twitter.com/mjau10303930/statuses/1238880809257492487"/>
    <hyperlink ref="M367" r:id="rId734" display="http://pbs.twimg.com/profile_images/1238832971764858886/z_8bp8Bw_normal.jpg"/>
    <hyperlink ref="Q367" r:id="rId735" display="http://twitter.com/mjau10303930/statuses/1238880713929261056"/>
    <hyperlink ref="M368" r:id="rId736" display="http://pbs.twimg.com/profile_images/1238832971764858886/z_8bp8Bw_normal.jpg"/>
    <hyperlink ref="Q368" r:id="rId737" display="http://twitter.com/mjau10303930/statuses/1238880550699630597"/>
    <hyperlink ref="M369" r:id="rId738" display="http://pbs.twimg.com/profile_images/1238832971764858886/z_8bp8Bw_normal.jpg"/>
    <hyperlink ref="Q369" r:id="rId739" display="http://twitter.com/mjau10303930/statuses/1238878493552803848"/>
    <hyperlink ref="M370" r:id="rId740" display="http://pbs.twimg.com/profile_images/1238832971764858886/z_8bp8Bw_normal.jpg"/>
    <hyperlink ref="Q370" r:id="rId741" display="http://twitter.com/mjau10303930/statuses/1238878092694884353"/>
    <hyperlink ref="M371" r:id="rId742" display="http://pbs.twimg.com/profile_images/1238832971764858886/z_8bp8Bw_normal.jpg"/>
    <hyperlink ref="Q371" r:id="rId743" display="http://twitter.com/mjau10303930/statuses/1238877801152839680"/>
    <hyperlink ref="M372" r:id="rId744" display="http://pbs.twimg.com/profile_images/1238832971764858886/z_8bp8Bw_normal.jpg"/>
    <hyperlink ref="Q372" r:id="rId745" display="http://twitter.com/mjau10303930/statuses/1238860382871195648"/>
    <hyperlink ref="M373" r:id="rId746" display="http://pbs.twimg.com/profile_images/1238832971764858886/z_8bp8Bw_normal.jpg"/>
    <hyperlink ref="Q373" r:id="rId747" display="http://twitter.com/mjau10303930/statuses/1238846436986535936"/>
    <hyperlink ref="M374" r:id="rId748" display="http://pbs.twimg.com/profile_images/1238832971764858886/z_8bp8Bw_normal.jpg"/>
    <hyperlink ref="Q374" r:id="rId749" display="http://twitter.com/mjau10303930/statuses/1238845693286060032"/>
    <hyperlink ref="M375" r:id="rId750" display="http://pbs.twimg.com/profile_images/1238832971764858886/z_8bp8Bw_normal.jpg"/>
    <hyperlink ref="Q375" r:id="rId751" display="http://twitter.com/mjau10303930/statuses/1238839206916562944"/>
    <hyperlink ref="M376" r:id="rId752" display="http://pbs.twimg.com/profile_images/1238832971764858886/z_8bp8Bw_normal.jpg"/>
    <hyperlink ref="Q376" r:id="rId753" display="http://twitter.com/mjau10303930/statuses/1238837496441700355"/>
    <hyperlink ref="M377" r:id="rId754" display="http://pbs.twimg.com/profile_images/1238832971764858886/z_8bp8Bw_normal.jpg"/>
    <hyperlink ref="Q377" r:id="rId755" display="http://twitter.com/mjau10303930/statuses/1238832510936768513"/>
    <hyperlink ref="M378" r:id="rId756" display="http://pbs.twimg.com/profile_images/1238832971764858886/z_8bp8Bw_normal.jpg"/>
    <hyperlink ref="Q378" r:id="rId757" display="http://twitter.com/mjau10303930/statuses/1238832472437260294"/>
    <hyperlink ref="M379" r:id="rId758" display="http://pbs.twimg.com/profile_images/1238832971764858886/z_8bp8Bw_normal.jpg"/>
    <hyperlink ref="Q379" r:id="rId759" display="http://twitter.com/mjau10303930/statuses/1238832411275866112"/>
    <hyperlink ref="M380" r:id="rId760" display="http://pbs.twimg.com/profile_images/1238832971764858886/z_8bp8Bw_normal.jpg"/>
    <hyperlink ref="Q380" r:id="rId761" display="http://twitter.com/mjau10303930/statuses/1238832316392357888"/>
    <hyperlink ref="M381" r:id="rId762" display="http://pbs.twimg.com/profile_images/1238832971764858886/z_8bp8Bw_normal.jpg"/>
    <hyperlink ref="Q381" r:id="rId763" display="http://twitter.com/mjau10303930/statuses/1238831067320274945"/>
    <hyperlink ref="M382" r:id="rId764" display="http://pbs.twimg.com/profile_images/1238832971764858886/z_8bp8Bw_normal.jpg"/>
    <hyperlink ref="Q382" r:id="rId765" display="http://twitter.com/mjau10303930/statuses/1238819738177986561"/>
    <hyperlink ref="M383" r:id="rId766" display="http://pbs.twimg.com/profile_images/1238832971764858886/z_8bp8Bw_normal.jpg"/>
    <hyperlink ref="Q383" r:id="rId767" display="http://twitter.com/mjau10303930/statuses/1238819494404984833"/>
    <hyperlink ref="M384" r:id="rId768" display="http://pbs.twimg.com/profile_images/1238832971764858886/z_8bp8Bw_normal.jpg"/>
    <hyperlink ref="Q384" r:id="rId769" display="http://twitter.com/mjau10303930/statuses/1238819054808371208"/>
    <hyperlink ref="M385" r:id="rId770" display="http://pbs.twimg.com/profile_images/1238832971764858886/z_8bp8Bw_normal.jpg"/>
    <hyperlink ref="Q385" r:id="rId771" display="http://twitter.com/mjau10303930/statuses/1238818915704279046"/>
    <hyperlink ref="M386" r:id="rId772" display="http://pbs.twimg.com/profile_images/1238832971764858886/z_8bp8Bw_normal.jpg"/>
    <hyperlink ref="Q386" r:id="rId773" display="http://twitter.com/mjau10303930/statuses/1238818625768828928"/>
    <hyperlink ref="M387" r:id="rId774" display="http://pbs.twimg.com/profile_images/1238832971764858886/z_8bp8Bw_normal.jpg"/>
    <hyperlink ref="Q387" r:id="rId775" display="http://twitter.com/mjau10303930/statuses/1238818517463511040"/>
    <hyperlink ref="M388" r:id="rId776" display="http://pbs.twimg.com/profile_images/1238832971764858886/z_8bp8Bw_normal.jpg"/>
    <hyperlink ref="Q388" r:id="rId777" display="http://twitter.com/mjau10303930/statuses/1238818487298142209"/>
    <hyperlink ref="M389" r:id="rId778" display="http://pbs.twimg.com/profile_images/1238832971764858886/z_8bp8Bw_normal.jpg"/>
    <hyperlink ref="Q389" r:id="rId779" display="http://twitter.com/mjau10303930/statuses/1238818397577674752"/>
    <hyperlink ref="M390" r:id="rId780" display="http://pbs.twimg.com/profile_images/1238832971764858886/z_8bp8Bw_normal.jpg"/>
    <hyperlink ref="Q390" r:id="rId781" display="http://twitter.com/mjau10303930/statuses/1238818357048205312"/>
    <hyperlink ref="M391" r:id="rId782" display="http://pbs.twimg.com/profile_images/1238832971764858886/z_8bp8Bw_normal.jpg"/>
    <hyperlink ref="Q391" r:id="rId783" display="http://twitter.com/mjau10303930/statuses/1238818073714610176"/>
    <hyperlink ref="M392" r:id="rId784" display="http://pbs.twimg.com/profile_images/1238832971764858886/z_8bp8Bw_normal.jpg"/>
    <hyperlink ref="Q392" r:id="rId785" display="http://twitter.com/mjau10303930/statuses/1238818011462713344"/>
    <hyperlink ref="M393" r:id="rId786" display="http://pbs.twimg.com/profile_images/1238832971764858886/z_8bp8Bw_normal.jpg"/>
    <hyperlink ref="Q393" r:id="rId787" display="http://twitter.com/mjau10303930/statuses/1238817951781982212"/>
    <hyperlink ref="M394" r:id="rId788" display="http://pbs.twimg.com/profile_images/1238832971764858886/z_8bp8Bw_normal.jpg"/>
    <hyperlink ref="Q394" r:id="rId789" display="http://twitter.com/mjau10303930/statuses/1238817737666957312"/>
    <hyperlink ref="M395" r:id="rId790" display="http://pbs.twimg.com/profile_images/1238832971764858886/z_8bp8Bw_normal.jpg"/>
    <hyperlink ref="Q395" r:id="rId791" display="http://twitter.com/mjau10303930/statuses/1238817401053077506"/>
    <hyperlink ref="M396" r:id="rId792" display="http://pbs.twimg.com/profile_images/1238832971764858886/z_8bp8Bw_normal.jpg"/>
    <hyperlink ref="Q396" r:id="rId793" display="http://twitter.com/mjau10303930/statuses/1238817218529505281"/>
    <hyperlink ref="M397" r:id="rId794" display="http://pbs.twimg.com/profile_images/1238832971764858886/z_8bp8Bw_normal.jpg"/>
    <hyperlink ref="Q397" r:id="rId795" display="http://twitter.com/mjau10303930/statuses/1238816879692709888"/>
    <hyperlink ref="M398" r:id="rId796" display="http://pbs.twimg.com/profile_images/1238832971764858886/z_8bp8Bw_normal.jpg"/>
    <hyperlink ref="Q398" r:id="rId797" display="http://twitter.com/mjau10303930/statuses/1238816683407675393"/>
    <hyperlink ref="M399" r:id="rId798" display="http://pbs.twimg.com/profile_images/1238832971764858886/z_8bp8Bw_normal.jpg"/>
    <hyperlink ref="Q399" r:id="rId799" display="http://twitter.com/mjau10303930/statuses/1238814887259836417"/>
    <hyperlink ref="M400" r:id="rId800" display="http://pbs.twimg.com/profile_images/1238832971764858886/z_8bp8Bw_normal.jpg"/>
    <hyperlink ref="Q400" r:id="rId801" display="http://twitter.com/mjau10303930/statuses/1238814844406697985"/>
    <hyperlink ref="M401" r:id="rId802" display="http://pbs.twimg.com/profile_images/1238832971764858886/z_8bp8Bw_normal.jpg"/>
    <hyperlink ref="Q401" r:id="rId803" display="http://twitter.com/mjau10303930/statuses/1238814625099022338"/>
    <hyperlink ref="M402" r:id="rId804" display="http://pbs.twimg.com/profile_images/1238832971764858886/z_8bp8Bw_normal.jpg"/>
    <hyperlink ref="Q402" r:id="rId805" display="http://twitter.com/mjau10303930/statuses/1238814547563216897"/>
    <hyperlink ref="M403" r:id="rId806" display="http://pbs.twimg.com/profile_images/1238832971764858886/z_8bp8Bw_normal.jpg"/>
    <hyperlink ref="Q403" r:id="rId807" display="http://twitter.com/mjau10303930/statuses/1238814486041108486"/>
    <hyperlink ref="M404" r:id="rId808" display="http://pbs.twimg.com/profile_images/1238832971764858886/z_8bp8Bw_normal.jpg"/>
    <hyperlink ref="Q404" r:id="rId809" display="http://twitter.com/mjau10303930/statuses/1238814469167501313"/>
    <hyperlink ref="M405" r:id="rId810" display="http://pbs.twimg.com/profile_images/1238832971764858886/z_8bp8Bw_normal.jpg"/>
    <hyperlink ref="Q405" r:id="rId811" display="http://twitter.com/mjau10303930/statuses/1238814421973114883"/>
    <hyperlink ref="M406" r:id="rId812" display="http://pbs.twimg.com/profile_images/1238832971764858886/z_8bp8Bw_normal.jpg"/>
    <hyperlink ref="Q406" r:id="rId813" display="http://twitter.com/mjau10303930/statuses/1238814371414974465"/>
    <hyperlink ref="M407" r:id="rId814" display="http://pbs.twimg.com/profile_images/1238832971764858886/z_8bp8Bw_normal.jpg"/>
    <hyperlink ref="Q407" r:id="rId815" display="http://twitter.com/mjau10303930/statuses/1238814249213988870"/>
    <hyperlink ref="M408" r:id="rId816" display="http://pbs.twimg.com/profile_images/1238832971764858886/z_8bp8Bw_normal.jpg"/>
    <hyperlink ref="Q408" r:id="rId817" display="http://twitter.com/mjau10303930/statuses/1238814188656570369"/>
    <hyperlink ref="M409" r:id="rId818" display="http://pbs.twimg.com/profile_images/1238832971764858886/z_8bp8Bw_normal.jpg"/>
    <hyperlink ref="Q409" r:id="rId819" display="http://twitter.com/mjau10303930/statuses/1238814128401256448"/>
    <hyperlink ref="M410" r:id="rId820" display="http://pbs.twimg.com/profile_images/1238832971764858886/z_8bp8Bw_normal.jpg"/>
    <hyperlink ref="Q410" r:id="rId821" display="http://twitter.com/mjau10303930/statuses/1238813902747709442"/>
    <hyperlink ref="M411" r:id="rId822" display="http://pbs.twimg.com/profile_images/1238832971764858886/z_8bp8Bw_normal.jpg"/>
    <hyperlink ref="Q411" r:id="rId823" display="http://twitter.com/mjau10303930/statuses/1238813828156141569"/>
    <hyperlink ref="M412" r:id="rId824" display="http://pbs.twimg.com/profile_images/1238832971764858886/z_8bp8Bw_normal.jpg"/>
    <hyperlink ref="Q412" r:id="rId825" display="http://twitter.com/mjau10303930/statuses/1238813691723776001"/>
    <hyperlink ref="M413" r:id="rId826" display="http://pbs.twimg.com/profile_images/1238832971764858886/z_8bp8Bw_normal.jpg"/>
    <hyperlink ref="Q413" r:id="rId827" display="http://twitter.com/mjau10303930/statuses/1238813197563580416"/>
    <hyperlink ref="M414" r:id="rId828" display="http://pbs.twimg.com/profile_images/1238832971764858886/z_8bp8Bw_normal.jpg"/>
    <hyperlink ref="Q414" r:id="rId829" display="http://twitter.com/mjau10303930/statuses/1238813100343808000"/>
    <hyperlink ref="M415" r:id="rId830" display="http://pbs.twimg.com/profile_images/1238832971764858886/z_8bp8Bw_normal.jpg"/>
    <hyperlink ref="Q415" r:id="rId831" display="http://twitter.com/mjau10303930/statuses/1238812834546552837"/>
    <hyperlink ref="M416" r:id="rId832" display="http://pbs.twimg.com/profile_images/1238832971764858886/z_8bp8Bw_normal.jpg"/>
    <hyperlink ref="Q416" r:id="rId833" display="http://twitter.com/mjau10303930/statuses/1238812818008412161"/>
    <hyperlink ref="M417" r:id="rId834" display="http://pbs.twimg.com/profile_images/1238832971764858886/z_8bp8Bw_normal.jpg"/>
    <hyperlink ref="Q417" r:id="rId835" display="http://twitter.com/mjau10303930/statuses/1238812521940877318"/>
    <hyperlink ref="M418" r:id="rId836" display="http://pbs.twimg.com/profile_images/1238832971764858886/z_8bp8Bw_normal.jpg"/>
    <hyperlink ref="Q418" r:id="rId837" display="http://twitter.com/mjau10303930/statuses/1238812225260924932"/>
    <hyperlink ref="M419" r:id="rId838" display="http://pbs.twimg.com/profile_images/1238832971764858886/z_8bp8Bw_normal.jpg"/>
    <hyperlink ref="Q419" r:id="rId839" display="http://twitter.com/mjau10303930/statuses/1238812167627046917"/>
    <hyperlink ref="M420" r:id="rId840" display="http://pbs.twimg.com/profile_images/1238832971764858886/z_8bp8Bw_normal.jpg"/>
    <hyperlink ref="Q420" r:id="rId841" display="http://twitter.com/mjau10303930/statuses/1238811750675382272"/>
    <hyperlink ref="M421" r:id="rId842" display="http://pbs.twimg.com/profile_images/1238832971764858886/z_8bp8Bw_normal.jpg"/>
    <hyperlink ref="Q421" r:id="rId843" display="http://twitter.com/mjau10303930/statuses/1238811720807784448"/>
    <hyperlink ref="M422" r:id="rId844" display="http://pbs.twimg.com/profile_images/1238832971764858886/z_8bp8Bw_normal.jpg"/>
    <hyperlink ref="Q422" r:id="rId845" display="http://twitter.com/mjau10303930/statuses/1238811684187394049"/>
    <hyperlink ref="M423" r:id="rId846" display="http://pbs.twimg.com/profile_images/1238832971764858886/z_8bp8Bw_normal.jpg"/>
    <hyperlink ref="Q423" r:id="rId847" display="http://twitter.com/mjau10303930/statuses/1238811612921892864"/>
    <hyperlink ref="M424" r:id="rId848" display="http://pbs.twimg.com/profile_images/1238832971764858886/z_8bp8Bw_normal.jpg"/>
    <hyperlink ref="Q424" r:id="rId849" display="http://twitter.com/mjau10303930/statuses/1238811584362958851"/>
    <hyperlink ref="M425" r:id="rId850" display="http://pbs.twimg.com/profile_images/1238832971764858886/z_8bp8Bw_normal.jpg"/>
    <hyperlink ref="Q425" r:id="rId851" display="http://twitter.com/mjau10303930/statuses/1238811550854590468"/>
    <hyperlink ref="M426" r:id="rId852" display="http://pbs.twimg.com/profile_images/1238832971764858886/z_8bp8Bw_normal.jpg"/>
    <hyperlink ref="Q426" r:id="rId853" display="http://twitter.com/mjau10303930/statuses/1238811529887322112"/>
    <hyperlink ref="M427" r:id="rId854" display="http://pbs.twimg.com/profile_images/1238832971764858886/z_8bp8Bw_normal.jpg"/>
    <hyperlink ref="Q427" r:id="rId855" display="http://twitter.com/mjau10303930/statuses/1238811529887322112"/>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11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4.71"/>
    <col collapsed="false" customWidth="true" hidden="false" outlineLevel="0" max="2" min="2" style="0" width="11.57"/>
    <col collapsed="false" customWidth="true" hidden="false" outlineLevel="0" max="6" min="4" style="0" width="5.7"/>
    <col collapsed="false" customWidth="true" hidden="false" outlineLevel="0" max="7" min="7" style="0" width="16.57"/>
    <col collapsed="false" customWidth="true" hidden="false" outlineLevel="0" max="8" min="8" style="0" width="5.14"/>
    <col collapsed="false" customWidth="true" hidden="false" outlineLevel="0" max="9" min="9" style="0" width="21.14"/>
    <col collapsed="false" customWidth="true" hidden="false" outlineLevel="0" max="10" min="10" style="0" width="19.86"/>
    <col collapsed="false" customWidth="true" hidden="false" outlineLevel="0" max="11" min="11" style="0" width="33.14"/>
    <col collapsed="false" customWidth="true" hidden="false" outlineLevel="0" max="12" min="12" style="0" width="8"/>
    <col collapsed="false" customWidth="true" hidden="true" outlineLevel="0" max="13" min="13" style="0" width="7.29"/>
  </cols>
  <sheetData>
    <row r="1" customFormat="false" ht="24" hidden="false" customHeight="true" outlineLevel="0" collapsed="false">
      <c r="A1" s="12"/>
      <c r="B1" s="13" t="s">
        <v>2212</v>
      </c>
      <c r="C1" s="14" t="str">
        <f aca="false">IFERROR(__xludf.dummyfunction("IF(Summary!sCalc=""On"",QUERY(Archive!B:J,"" Select B, COUNT(J)  WHERE B &lt;&gt; '' GROUP BY B ORDER BY COUNT(J) desc LABEL B 'Top Tweeters', COUNT(J) 'No.'"",TRUE),SPLIT(""Top Tweeters,No."","",""))"),"Top Tweeters")</f>
        <v>Top Tweeters</v>
      </c>
      <c r="D1" s="15" t="str">
        <f aca="false">IFERROR(__xludf.dummyfunction("""COMPUTED_VALUE"""),"No.")</f>
        <v>No.</v>
      </c>
      <c r="E1" s="16" t="s">
        <v>2213</v>
      </c>
      <c r="F1" s="17" t="s">
        <v>2214</v>
      </c>
      <c r="G1" s="16" t="s">
        <v>2215</v>
      </c>
      <c r="H1" s="12"/>
      <c r="K1" s="18" t="s">
        <v>2216</v>
      </c>
      <c r="L1" s="18" t="s">
        <v>2217</v>
      </c>
      <c r="M1" s="19" t="s">
        <v>2218</v>
      </c>
    </row>
    <row r="2" customFormat="false" ht="22.5" hidden="false" customHeight="true" outlineLevel="0" collapsed="false">
      <c r="A2" s="12"/>
      <c r="B2" s="20" t="str">
        <f aca="false" t="array" ref="B2:B2">IF(sCalc="On",IF(LEN(C2:C1233)&gt;0,HYPERLINK("http://hawksey.info/tagsexplorer/arc.html?key="&amp;getsheetkey()&amp;"&amp;gid="&amp;getsheetgid()&amp;"&amp;screenname="&amp;C2:C1233, "Link"),""),"")</f>
        <v/>
      </c>
      <c r="C2" s="21"/>
      <c r="D2" s="22"/>
      <c r="E2" s="23" t="str">
        <f aca="false">IFERROR(__xludf.dummyfunction("IF(LEN(C2)=0,"""",QUERY(Archive!C:C,""Select COUNT(C) WHERE lower(C) contains '""&amp;LOWER(C2)&amp;""' LABEL COUNT(C) ''""))"),"")</f>
        <v/>
      </c>
      <c r="F2" s="24" t="str">
        <f aca="false">IFERROR(__xludf.dummyfunction("IF(LEN(C2)=0,"""",QUERY(Archive!B:C,""Select COUNT(B) WHERE C starts with 'RT' AND B ='""&amp;C2&amp;""' LABEL COUNT(B) ''"")/D2)"),"")</f>
        <v/>
      </c>
      <c r="G2" s="25" t="str">
        <f aca="false">IFERROR(__xludf.dummyfunction("IF(LEN(C2)=0,"""",SPARKLINE(FREQUENCY(FILTER(Archive!E:E,Archive!B:B=C2),M$2:M$21)))"),"")</f>
        <v/>
      </c>
      <c r="H2" s="12"/>
      <c r="I2" s="26" t="s">
        <v>2219</v>
      </c>
      <c r="J2" s="27" t="str">
        <f aca="false" t="array" ref="J2:J2">IF(sCalc="On",SUM(IF(ISERROR(FIND("https://",LOWER(Archive!C:C))),0,1)),"")</f>
        <v/>
      </c>
      <c r="K2" s="12"/>
      <c r="L2" s="12"/>
      <c r="M2" s="0" t="e">
        <f aca="false">ROUNDDOWN(J6,0)</f>
        <v>#VALUE!</v>
      </c>
    </row>
    <row r="3" customFormat="false" ht="22.5" hidden="false" customHeight="true" outlineLevel="0" collapsed="false">
      <c r="A3" s="12"/>
      <c r="B3" s="20"/>
      <c r="C3" s="28"/>
      <c r="D3" s="29"/>
      <c r="E3" s="23" t="str">
        <f aca="false">IFERROR(__xludf.dummyfunction("IF(LEN(C3)=0,"""",QUERY(Archive!C:C,""Select COUNT(C) WHERE lower(C) contains '""&amp;LOWER(C3)&amp;""' LABEL COUNT(C) ''""))"),"")</f>
        <v/>
      </c>
      <c r="F3" s="24" t="str">
        <f aca="false">IFERROR(__xludf.dummyfunction("IF(LEN(C3)=0,"""",QUERY(Archive!B:C,""Select COUNT(B) WHERE C starts with 'RT' AND B ='""&amp;C3&amp;""' LABEL COUNT(B) ''"")/D3)"),"")</f>
        <v/>
      </c>
      <c r="G3" s="25" t="str">
        <f aca="false">IFERROR(__xludf.dummyfunction("IF(LEN(C3)=0,"""",SPARKLINE(FREQUENCY(FILTER(Archive!E:E,Archive!B:B=C3),M$2:M$21)))"),"")</f>
        <v/>
      </c>
      <c r="H3" s="12"/>
      <c r="I3" s="26" t="s">
        <v>2220</v>
      </c>
      <c r="J3" s="27" t="str">
        <f aca="false" t="array" ref="J3:J3">IF(sCalc="On",SUM(IF(ISERROR(FIND("RT",Archive!C:C)),0,1)),"")</f>
        <v/>
      </c>
      <c r="K3" s="30" t="s">
        <v>2221</v>
      </c>
      <c r="L3" s="12"/>
      <c r="M3" s="0" t="e">
        <f aca="false">(M$21-M$2)/20*(ROW()-1)+M$2</f>
        <v>#VALUE!</v>
      </c>
    </row>
    <row r="4" customFormat="false" ht="22.5" hidden="false" customHeight="true" outlineLevel="0" collapsed="false">
      <c r="A4" s="12"/>
      <c r="B4" s="20"/>
      <c r="C4" s="28"/>
      <c r="D4" s="29"/>
      <c r="E4" s="23" t="str">
        <f aca="false">IFERROR(__xludf.dummyfunction("IF(LEN(C4)=0,"""",QUERY(Archive!C:C,""Select COUNT(C) WHERE lower(C) contains '""&amp;LOWER(C4)&amp;""' LABEL COUNT(C) ''""))"),"")</f>
        <v/>
      </c>
      <c r="F4" s="24" t="str">
        <f aca="false">IFERROR(__xludf.dummyfunction("IF(LEN(C4)=0,"""",QUERY(Archive!B:C,""Select COUNT(B) WHERE C starts with 'RT' AND B ='""&amp;C4&amp;""' LABEL COUNT(B) ''"")/D4)"),"")</f>
        <v/>
      </c>
      <c r="G4" s="25" t="str">
        <f aca="false">IFERROR(__xludf.dummyfunction("IF(LEN(C4)=0,"""",SPARKLINE(FREQUENCY(FILTER(Archive!E:E,Archive!B:B=C4),M$2:M$21)))"),"")</f>
        <v/>
      </c>
      <c r="H4" s="12"/>
      <c r="I4" s="26" t="s">
        <v>2222</v>
      </c>
      <c r="J4" s="27" t="str">
        <f aca="false">IF(sCalc="On",COUNTA(Archive!A:A)-1,"")</f>
        <v/>
      </c>
      <c r="K4" s="12"/>
      <c r="L4" s="12"/>
      <c r="M4" s="0" t="e">
        <f aca="false">(M$21-M$2)/20*(ROW()-1)+M$2</f>
        <v>#VALUE!</v>
      </c>
    </row>
    <row r="5" customFormat="false" ht="22.5" hidden="false" customHeight="true" outlineLevel="0" collapsed="false">
      <c r="A5" s="12"/>
      <c r="B5" s="20"/>
      <c r="C5" s="28"/>
      <c r="D5" s="29"/>
      <c r="E5" s="23" t="str">
        <f aca="false">IFERROR(__xludf.dummyfunction("IF(LEN(C5)=0,"""",QUERY(Archive!C:C,""Select COUNT(C) WHERE lower(C) contains '""&amp;LOWER(C5)&amp;""' LABEL COUNT(C) ''""))"),"")</f>
        <v/>
      </c>
      <c r="F5" s="24" t="str">
        <f aca="false">IFERROR(__xludf.dummyfunction("IF(LEN(C5)=0,"""",QUERY(Archive!B:C,""Select COUNT(B) WHERE C starts with 'RT' AND B ='""&amp;C5&amp;""' LABEL COUNT(B) ''"")/D5)"),"")</f>
        <v/>
      </c>
      <c r="G5" s="25" t="str">
        <f aca="false">IFERROR(__xludf.dummyfunction("IF(LEN(C5)=0,"""",SPARKLINE(FREQUENCY(FILTER(Archive!E:E,Archive!B:B=C5),M$2:M$21)))"),"")</f>
        <v/>
      </c>
      <c r="H5" s="12"/>
      <c r="I5" s="26" t="s">
        <v>2223</v>
      </c>
      <c r="J5" s="27" t="str">
        <f aca="false">IFERROR(__xludf.dummyfunction("IF(Summary!sCalc=""On"",COUNTA(UNIQUE(Archive!A:A))-1,"""")"),"")</f>
        <v/>
      </c>
      <c r="K5" s="30" t="s">
        <v>2224</v>
      </c>
      <c r="L5" s="12"/>
      <c r="M5" s="0" t="e">
        <f aca="false">(M$21-M$2)/20*(ROW()-1)+M$2</f>
        <v>#VALUE!</v>
      </c>
    </row>
    <row r="6" customFormat="false" ht="22.5" hidden="false" customHeight="true" outlineLevel="0" collapsed="false">
      <c r="A6" s="12"/>
      <c r="B6" s="20"/>
      <c r="C6" s="28"/>
      <c r="D6" s="29"/>
      <c r="E6" s="23" t="str">
        <f aca="false">IFERROR(__xludf.dummyfunction("IF(LEN(C6)=0,"""",QUERY(Archive!C:C,""Select COUNT(C) WHERE lower(C) contains '""&amp;LOWER(C6)&amp;""' LABEL COUNT(C) ''""))"),"")</f>
        <v/>
      </c>
      <c r="F6" s="24" t="str">
        <f aca="false">IFERROR(__xludf.dummyfunction("IF(LEN(C6)=0,"""",QUERY(Archive!B:C,""Select COUNT(B) WHERE C starts with 'RT' AND B ='""&amp;C6&amp;""' LABEL COUNT(B) ''"")/D6)"),"")</f>
        <v/>
      </c>
      <c r="G6" s="25" t="str">
        <f aca="false">IFERROR(__xludf.dummyfunction("IF(LEN(C6)=0,"""",SPARKLINE(FREQUENCY(FILTER(Archive!E:E,Archive!B:B=C6),M$2:M$21)))"),"")</f>
        <v/>
      </c>
      <c r="H6" s="12"/>
      <c r="I6" s="26" t="s">
        <v>2225</v>
      </c>
      <c r="J6" s="31" t="str">
        <f aca="false">IF(sCalc="On",MIN(Archive!E:E),"")</f>
        <v/>
      </c>
      <c r="K6" s="30" t="s">
        <v>2226</v>
      </c>
      <c r="L6" s="12"/>
      <c r="M6" s="0" t="e">
        <f aca="false">(M$21-M$2)/20*(ROW()-1)+M$2</f>
        <v>#VALUE!</v>
      </c>
    </row>
    <row r="7" customFormat="false" ht="22.5" hidden="false" customHeight="true" outlineLevel="0" collapsed="false">
      <c r="A7" s="12"/>
      <c r="B7" s="20"/>
      <c r="C7" s="28"/>
      <c r="D7" s="29"/>
      <c r="E7" s="23" t="str">
        <f aca="false">IFERROR(__xludf.dummyfunction("IF(LEN(C7)=0,"""",QUERY(Archive!C:C,""Select COUNT(C) WHERE lower(C) contains '""&amp;LOWER(C7)&amp;""' LABEL COUNT(C) ''""))"),"")</f>
        <v/>
      </c>
      <c r="F7" s="24" t="str">
        <f aca="false">IFERROR(__xludf.dummyfunction("IF(LEN(C7)=0,"""",QUERY(Archive!B:C,""Select COUNT(B) WHERE C starts with 'RT' AND B ='""&amp;C7&amp;""' LABEL COUNT(B) ''"")/D7)"),"")</f>
        <v/>
      </c>
      <c r="G7" s="25" t="str">
        <f aca="false">IFERROR(__xludf.dummyfunction("IF(LEN(C7)=0,"""",SPARKLINE(FREQUENCY(FILTER(Archive!E:E,Archive!B:B=C7),M$2:M$21)))"),"")</f>
        <v/>
      </c>
      <c r="H7" s="12"/>
      <c r="I7" s="26" t="s">
        <v>2227</v>
      </c>
      <c r="J7" s="31" t="str">
        <f aca="false">IF(sCalc="On",MAX(Archive!E:E),"")</f>
        <v/>
      </c>
      <c r="K7" s="30" t="s">
        <v>2226</v>
      </c>
      <c r="L7" s="12"/>
      <c r="M7" s="0" t="e">
        <f aca="false">(M$21-M$2)/20*(ROW()-1)+M$2</f>
        <v>#VALUE!</v>
      </c>
    </row>
    <row r="8" customFormat="false" ht="22.5" hidden="false" customHeight="true" outlineLevel="0" collapsed="false">
      <c r="A8" s="12"/>
      <c r="B8" s="20"/>
      <c r="C8" s="28"/>
      <c r="D8" s="29"/>
      <c r="E8" s="23" t="str">
        <f aca="false">IFERROR(__xludf.dummyfunction("IF(LEN(C8)=0,"""",QUERY(Archive!C:C,""Select COUNT(C) WHERE lower(C) contains '""&amp;LOWER(C8)&amp;""' LABEL COUNT(C) ''""))"),"")</f>
        <v/>
      </c>
      <c r="F8" s="24" t="str">
        <f aca="false">IFERROR(__xludf.dummyfunction("IF(LEN(C8)=0,"""",QUERY(Archive!B:C,""Select COUNT(B) WHERE C starts with 'RT' AND B ='""&amp;C8&amp;""' LABEL COUNT(B) ''"")/D8)"),"")</f>
        <v/>
      </c>
      <c r="G8" s="25" t="str">
        <f aca="false">IFERROR(__xludf.dummyfunction("IF(LEN(C8)=0,"""",SPARKLINE(FREQUENCY(FILTER(Archive!E:E,Archive!B:B=C8),M$2:M$21)))"),"")</f>
        <v/>
      </c>
      <c r="H8" s="12"/>
      <c r="I8" s="26" t="s">
        <v>2228</v>
      </c>
      <c r="J8" s="27" t="str">
        <f aca="false">IF(sCalc="On",COUNTA(Archive!K:K)-1,"")</f>
        <v/>
      </c>
      <c r="K8" s="12"/>
      <c r="L8" s="12"/>
      <c r="M8" s="0" t="e">
        <f aca="false">(M$21-M$2)/20*(ROW()-1)+M$2</f>
        <v>#VALUE!</v>
      </c>
    </row>
    <row r="9" customFormat="false" ht="22.5" hidden="false" customHeight="true" outlineLevel="0" collapsed="false">
      <c r="A9" s="12"/>
      <c r="B9" s="20"/>
      <c r="C9" s="28"/>
      <c r="D9" s="29"/>
      <c r="E9" s="23" t="str">
        <f aca="false">IFERROR(__xludf.dummyfunction("IF(LEN(C9)=0,"""",QUERY(Archive!C:C,""Select COUNT(C) WHERE lower(C) contains '""&amp;LOWER(C9)&amp;""' LABEL COUNT(C) ''""))"),"")</f>
        <v/>
      </c>
      <c r="F9" s="24" t="str">
        <f aca="false">IFERROR(__xludf.dummyfunction("IF(LEN(C9)=0,"""",QUERY(Archive!B:C,""Select COUNT(B) WHERE C starts with 'RT' AND B ='""&amp;C9&amp;""' LABEL COUNT(B) ''"")/D9)"),"")</f>
        <v/>
      </c>
      <c r="G9" s="25" t="str">
        <f aca="false">IFERROR(__xludf.dummyfunction("IF(LEN(C9)=0,"""",SPARKLINE(FREQUENCY(FILTER(Archive!E:E,Archive!B:B=C9),M$2:M$21)))"),"")</f>
        <v/>
      </c>
      <c r="H9" s="12"/>
      <c r="I9" s="26" t="s">
        <v>2229</v>
      </c>
      <c r="J9" s="27" t="str">
        <f aca="false" t="array" ref="J9:J9">IF(sCalc="On",COUNTIF(LEFT(Archive!C:C,1),"@"),"")</f>
        <v/>
      </c>
      <c r="K9" s="12"/>
      <c r="L9" s="12"/>
      <c r="M9" s="0" t="e">
        <f aca="false">(M$21-M$2)/20*(ROW()-1)+M$2</f>
        <v>#VALUE!</v>
      </c>
    </row>
    <row r="10" customFormat="false" ht="22.5" hidden="false" customHeight="true" outlineLevel="0" collapsed="false">
      <c r="A10" s="12"/>
      <c r="B10" s="20"/>
      <c r="C10" s="28"/>
      <c r="D10" s="29"/>
      <c r="E10" s="23" t="str">
        <f aca="false">IFERROR(__xludf.dummyfunction("IF(LEN(C10)=0,"""",QUERY(Archive!C:C,""Select COUNT(C) WHERE lower(C) contains '""&amp;LOWER(C10)&amp;""' LABEL COUNT(C) ''""))"),"")</f>
        <v/>
      </c>
      <c r="F10" s="24" t="str">
        <f aca="false">IFERROR(__xludf.dummyfunction("IF(LEN(C10)=0,"""",QUERY(Archive!B:C,""Select COUNT(B) WHERE C starts with 'RT' AND B ='""&amp;C10&amp;""' LABEL COUNT(B) ''"")/D10)"),"")</f>
        <v/>
      </c>
      <c r="G10" s="25" t="str">
        <f aca="false">IFERROR(__xludf.dummyfunction("IF(LEN(C10)=0,"""",SPARKLINE(FREQUENCY(FILTER(Archive!E:E,Archive!B:B=C10),M$2:M$21)))"),"")</f>
        <v/>
      </c>
      <c r="H10" s="12"/>
      <c r="I10" s="26" t="s">
        <v>2230</v>
      </c>
      <c r="J10" s="27" t="str">
        <f aca="false">IF(sCalc="On",COUNTIF(Archive!E:E,"&gt;"&amp;J7-1/24/60*10)/10,"")</f>
        <v/>
      </c>
      <c r="K10" s="30" t="s">
        <v>2231</v>
      </c>
      <c r="L10" s="12"/>
      <c r="M10" s="0" t="e">
        <f aca="false">(M$21-M$2)/20*(ROW()-1)+M$2</f>
        <v>#VALUE!</v>
      </c>
    </row>
    <row r="11" customFormat="false" ht="22.5" hidden="false" customHeight="true" outlineLevel="0" collapsed="false">
      <c r="A11" s="12"/>
      <c r="B11" s="20"/>
      <c r="C11" s="28"/>
      <c r="D11" s="29"/>
      <c r="E11" s="23" t="str">
        <f aca="false">IFERROR(__xludf.dummyfunction("IF(LEN(C11)=0,"""",QUERY(Archive!C:C,""Select COUNT(C) WHERE lower(C) contains '""&amp;LOWER(C11)&amp;""' LABEL COUNT(C) ''""))"),"")</f>
        <v/>
      </c>
      <c r="F11" s="24" t="str">
        <f aca="false">IFERROR(__xludf.dummyfunction("IF(LEN(C11)=0,"""",QUERY(Archive!B:C,""Select COUNT(B) WHERE C starts with 'RT' AND B ='""&amp;C11&amp;""' LABEL COUNT(B) ''"")/D11)"),"")</f>
        <v/>
      </c>
      <c r="G11" s="25" t="str">
        <f aca="false">IFERROR(__xludf.dummyfunction("IF(LEN(C11)=0,"""",SPARKLINE(FREQUENCY(FILTER(Archive!E:E,Archive!B:B=C11),M$2:M$21)))"),"")</f>
        <v/>
      </c>
      <c r="H11" s="12"/>
      <c r="I11" s="32"/>
      <c r="J11" s="12"/>
      <c r="K11" s="12"/>
      <c r="L11" s="12"/>
      <c r="M11" s="0" t="e">
        <f aca="false">(M$21-M$2)/20*(ROW()-1)+M$2</f>
        <v>#VALUE!</v>
      </c>
    </row>
    <row r="12" customFormat="false" ht="22.5" hidden="false" customHeight="true" outlineLevel="0" collapsed="false">
      <c r="A12" s="12"/>
      <c r="B12" s="20"/>
      <c r="C12" s="28"/>
      <c r="D12" s="29"/>
      <c r="E12" s="23" t="str">
        <f aca="false">IFERROR(__xludf.dummyfunction("IF(LEN(C12)=0,"""",QUERY(Archive!C:C,""Select COUNT(C) WHERE lower(C) contains '""&amp;LOWER(C12)&amp;""' LABEL COUNT(C) ''""))"),"")</f>
        <v/>
      </c>
      <c r="F12" s="24" t="str">
        <f aca="false">IFERROR(__xludf.dummyfunction("IF(LEN(C12)=0,"""",QUERY(Archive!B:C,""Select COUNT(B) WHERE C starts with 'RT' AND B ='""&amp;C12&amp;""' LABEL COUNT(B) ''"")/D12)"),"")</f>
        <v/>
      </c>
      <c r="G12" s="25" t="str">
        <f aca="false">IFERROR(__xludf.dummyfunction("IF(LEN(C12)=0,"""",SPARKLINE(FREQUENCY(FILTER(Archive!E:E,Archive!B:B=C12),M$2:M$21)))"),"")</f>
        <v/>
      </c>
      <c r="H12" s="12"/>
      <c r="I12" s="26"/>
      <c r="J12" s="33"/>
      <c r="K12" s="34"/>
      <c r="L12" s="34"/>
      <c r="M12" s="0" t="e">
        <f aca="false">(M$21-M$2)/20*(ROW()-1)+M$2</f>
        <v>#VALUE!</v>
      </c>
    </row>
    <row r="13" customFormat="false" ht="22.5" hidden="false" customHeight="true" outlineLevel="0" collapsed="false">
      <c r="A13" s="12"/>
      <c r="B13" s="20"/>
      <c r="C13" s="28"/>
      <c r="D13" s="29"/>
      <c r="E13" s="23" t="str">
        <f aca="false">IFERROR(__xludf.dummyfunction("IF(LEN(C13)=0,"""",QUERY(Archive!C:C,""Select COUNT(C) WHERE lower(C) contains '""&amp;LOWER(C13)&amp;""' LABEL COUNT(C) ''""))"),"")</f>
        <v/>
      </c>
      <c r="F13" s="24" t="str">
        <f aca="false">IFERROR(__xludf.dummyfunction("IF(LEN(C13)=0,"""",QUERY(Archive!B:C,""Select COUNT(B) WHERE C starts with 'RT' AND B ='""&amp;C13&amp;""' LABEL COUNT(B) ''"")/D13)"),"")</f>
        <v/>
      </c>
      <c r="G13" s="25" t="str">
        <f aca="false">IFERROR(__xludf.dummyfunction("IF(LEN(C13)=0,"""",SPARKLINE(FREQUENCY(FILTER(Archive!E:E,Archive!B:B=C13),M$2:M$21)))"),"")</f>
        <v/>
      </c>
      <c r="H13" s="12"/>
      <c r="I13" s="26"/>
      <c r="J13" s="35"/>
      <c r="K13" s="34"/>
      <c r="L13" s="34"/>
      <c r="M13" s="0" t="e">
        <f aca="false">(M$21-M$2)/20*(ROW()-1)+M$2</f>
        <v>#VALUE!</v>
      </c>
    </row>
    <row r="14" customFormat="false" ht="22.5" hidden="false" customHeight="true" outlineLevel="0" collapsed="false">
      <c r="A14" s="12"/>
      <c r="B14" s="20"/>
      <c r="C14" s="28"/>
      <c r="D14" s="29"/>
      <c r="E14" s="23" t="str">
        <f aca="false">IFERROR(__xludf.dummyfunction("IF(LEN(C14)=0,"""",QUERY(Archive!C:C,""Select COUNT(C) WHERE lower(C) contains '""&amp;LOWER(C14)&amp;""' LABEL COUNT(C) ''""))"),"")</f>
        <v/>
      </c>
      <c r="F14" s="24" t="str">
        <f aca="false">IFERROR(__xludf.dummyfunction("IF(LEN(C14)=0,"""",QUERY(Archive!B:C,""Select COUNT(B) WHERE C starts with 'RT' AND B ='""&amp;C14&amp;""' LABEL COUNT(B) ''"")/D14)"),"")</f>
        <v/>
      </c>
      <c r="G14" s="25" t="str">
        <f aca="false">IFERROR(__xludf.dummyfunction("IF(LEN(C14)=0,"""",SPARKLINE(FREQUENCY(FILTER(Archive!E:E,Archive!B:B=C14),M$2:M$21)))"),"")</f>
        <v/>
      </c>
      <c r="H14" s="12"/>
      <c r="I14" s="32"/>
      <c r="J14" s="35"/>
      <c r="K14" s="36"/>
      <c r="L14" s="36"/>
      <c r="M14" s="0" t="e">
        <f aca="false">(M$21-M$2)/20*(ROW()-1)+M$2</f>
        <v>#VALUE!</v>
      </c>
    </row>
    <row r="15" customFormat="false" ht="22.5" hidden="false" customHeight="true" outlineLevel="0" collapsed="false">
      <c r="A15" s="12"/>
      <c r="B15" s="20"/>
      <c r="C15" s="28"/>
      <c r="D15" s="29"/>
      <c r="E15" s="23" t="str">
        <f aca="false">IFERROR(__xludf.dummyfunction("IF(LEN(C15)=0,"""",QUERY(Archive!C:C,""Select COUNT(C) WHERE lower(C) contains '""&amp;LOWER(C15)&amp;""' LABEL COUNT(C) ''""))"),"")</f>
        <v/>
      </c>
      <c r="F15" s="24" t="str">
        <f aca="false">IFERROR(__xludf.dummyfunction("IF(LEN(C15)=0,"""",QUERY(Archive!B:C,""Select COUNT(B) WHERE C starts with 'RT' AND B ='""&amp;C15&amp;""' LABEL COUNT(B) ''"")/D15)"),"")</f>
        <v/>
      </c>
      <c r="G15" s="25" t="str">
        <f aca="false">IFERROR(__xludf.dummyfunction("IF(LEN(C15)=0,"""",SPARKLINE(FREQUENCY(FILTER(Archive!E:E,Archive!B:B=C15),M$2:M$21)))"),"")</f>
        <v/>
      </c>
      <c r="H15" s="12"/>
      <c r="I15" s="26" t="s">
        <v>2232</v>
      </c>
      <c r="J15" s="37" t="e">
        <f aca="false">HYPERLINK("http://hawksey.info/tagsexplorer/?key="&amp;getsheetkey(#REF!)&amp;"&amp;gid="&amp;getsheetgid(), "TAGSExplorer")</f>
        <v>#NAME?</v>
      </c>
      <c r="K15" s="30" t="s">
        <v>2233</v>
      </c>
      <c r="L15" s="36"/>
      <c r="M15" s="0" t="e">
        <f aca="false">(M$21-M$2)/20*(ROW()-1)+M$2</f>
        <v>#VALUE!</v>
      </c>
    </row>
    <row r="16" customFormat="false" ht="22.5" hidden="false" customHeight="true" outlineLevel="0" collapsed="false">
      <c r="A16" s="12"/>
      <c r="B16" s="20"/>
      <c r="C16" s="28"/>
      <c r="D16" s="29"/>
      <c r="E16" s="23" t="str">
        <f aca="false">IFERROR(__xludf.dummyfunction("IF(LEN(C16)=0,"""",QUERY(Archive!C:C,""Select COUNT(C) WHERE lower(C) contains '""&amp;LOWER(C16)&amp;""' LABEL COUNT(C) ''""))"),"")</f>
        <v/>
      </c>
      <c r="F16" s="24" t="str">
        <f aca="false">IFERROR(__xludf.dummyfunction("IF(LEN(C16)=0,"""",QUERY(Archive!B:C,""Select COUNT(B) WHERE C starts with 'RT' AND B ='""&amp;C16&amp;""' LABEL COUNT(B) ''"")/D16)"),"")</f>
        <v/>
      </c>
      <c r="G16" s="25" t="str">
        <f aca="false">IFERROR(__xludf.dummyfunction("IF(LEN(C16)=0,"""",SPARKLINE(FREQUENCY(FILTER(Archive!E:E,Archive!B:B=C16),M$2:M$21)))"),"")</f>
        <v/>
      </c>
      <c r="H16" s="12"/>
      <c r="I16" s="12"/>
      <c r="J16" s="37" t="e">
        <f aca="false">HYPERLINK("http://hawksey.info/tagsexplorer/arc.html?key="&amp;getsheetkey(#REF!)&amp;"&amp;gid="&amp;getsheetgid(), "TAGS Archive")</f>
        <v>#NAME?</v>
      </c>
      <c r="K16" s="38" t="s">
        <v>2234</v>
      </c>
      <c r="L16" s="36"/>
      <c r="M16" s="0" t="e">
        <f aca="false">(M$21-M$2)/20*(ROW()-1)+M$2</f>
        <v>#VALUE!</v>
      </c>
    </row>
    <row r="17" customFormat="false" ht="22.5" hidden="false" customHeight="true" outlineLevel="0" collapsed="false">
      <c r="A17" s="12"/>
      <c r="B17" s="20"/>
      <c r="C17" s="28"/>
      <c r="D17" s="29"/>
      <c r="E17" s="23" t="str">
        <f aca="false">IFERROR(__xludf.dummyfunction("IF(LEN(C17)=0,"""",QUERY(Archive!C:C,""Select COUNT(C) WHERE lower(C) contains '""&amp;LOWER(C17)&amp;""' LABEL COUNT(C) ''""))"),"")</f>
        <v/>
      </c>
      <c r="F17" s="24" t="str">
        <f aca="false">IFERROR(__xludf.dummyfunction("IF(LEN(C17)=0,"""",QUERY(Archive!B:C,""Select COUNT(B) WHERE C starts with 'RT' AND B ='""&amp;C17&amp;""' LABEL COUNT(B) ''"")/D17)"),"")</f>
        <v/>
      </c>
      <c r="G17" s="25" t="str">
        <f aca="false">IFERROR(__xludf.dummyfunction("IF(LEN(C17)=0,"""",SPARKLINE(FREQUENCY(FILTER(Archive!E:E,Archive!B:B=C17),M$2:M$21)))"),"")</f>
        <v/>
      </c>
      <c r="H17" s="12"/>
      <c r="I17" s="12"/>
      <c r="J17" s="39"/>
      <c r="K17" s="36"/>
      <c r="L17" s="36"/>
      <c r="M17" s="0" t="e">
        <f aca="false">(M$21-M$2)/20*(ROW()-1)+M$2</f>
        <v>#VALUE!</v>
      </c>
    </row>
    <row r="18" customFormat="false" ht="22.5" hidden="false" customHeight="true" outlineLevel="0" collapsed="false">
      <c r="A18" s="12"/>
      <c r="B18" s="20"/>
      <c r="C18" s="28"/>
      <c r="D18" s="29"/>
      <c r="E18" s="23" t="str">
        <f aca="false">IFERROR(__xludf.dummyfunction("IF(LEN(C18)=0,"""",QUERY(Archive!C:C,""Select COUNT(C) WHERE lower(C) contains '""&amp;LOWER(C18)&amp;""' LABEL COUNT(C) ''""))"),"")</f>
        <v/>
      </c>
      <c r="F18" s="24" t="str">
        <f aca="false">IFERROR(__xludf.dummyfunction("IF(LEN(C18)=0,"""",QUERY(Archive!B:C,""Select COUNT(B) WHERE C starts with 'RT' AND B ='""&amp;C18&amp;""' LABEL COUNT(B) ''"")/D18)"),"")</f>
        <v/>
      </c>
      <c r="G18" s="25" t="str">
        <f aca="false">IFERROR(__xludf.dummyfunction("IF(LEN(C18)=0,"""",SPARKLINE(FREQUENCY(FILTER(Archive!E:E,Archive!B:B=C18),M$2:M$21)))"),"")</f>
        <v/>
      </c>
      <c r="H18" s="12"/>
      <c r="I18" s="12"/>
      <c r="J18" s="36"/>
      <c r="K18" s="36"/>
      <c r="L18" s="36"/>
      <c r="M18" s="0" t="e">
        <f aca="false">(M$21-M$2)/20*(ROW()-1)+M$2</f>
        <v>#VALUE!</v>
      </c>
    </row>
    <row r="19" customFormat="false" ht="22.5" hidden="false" customHeight="true" outlineLevel="0" collapsed="false">
      <c r="A19" s="12"/>
      <c r="B19" s="20"/>
      <c r="C19" s="28"/>
      <c r="D19" s="29"/>
      <c r="E19" s="23" t="str">
        <f aca="false">IFERROR(__xludf.dummyfunction("IF(LEN(C19)=0,"""",QUERY(Archive!C:C,""Select COUNT(C) WHERE lower(C) contains '""&amp;LOWER(C19)&amp;""' LABEL COUNT(C) ''""))"),"")</f>
        <v/>
      </c>
      <c r="F19" s="24" t="str">
        <f aca="false">IFERROR(__xludf.dummyfunction("IF(LEN(C19)=0,"""",QUERY(Archive!B:C,""Select COUNT(B) WHERE C starts with 'RT' AND B ='""&amp;C19&amp;""' LABEL COUNT(B) ''"")/D19)"),"")</f>
        <v/>
      </c>
      <c r="G19" s="25" t="str">
        <f aca="false">IFERROR(__xludf.dummyfunction("IF(LEN(C19)=0,"""",SPARKLINE(FREQUENCY(FILTER(Archive!E:E,Archive!B:B=C19),M$2:M$21)))"),"")</f>
        <v/>
      </c>
      <c r="H19" s="12"/>
      <c r="I19" s="40" t="s">
        <v>2235</v>
      </c>
      <c r="J19" s="41" t="s">
        <v>2236</v>
      </c>
      <c r="K19" s="36"/>
      <c r="L19" s="36"/>
      <c r="M19" s="0" t="e">
        <f aca="false">(M$21-M$2)/20*(ROW()-1)+M$2</f>
        <v>#VALUE!</v>
      </c>
    </row>
    <row r="20" customFormat="false" ht="22.5" hidden="false" customHeight="true" outlineLevel="0" collapsed="false">
      <c r="A20" s="12"/>
      <c r="B20" s="20"/>
      <c r="C20" s="28"/>
      <c r="D20" s="29"/>
      <c r="E20" s="23" t="str">
        <f aca="false">IFERROR(__xludf.dummyfunction("IF(LEN(C20)=0,"""",QUERY(Archive!C:C,""Select COUNT(C) WHERE lower(C) contains '""&amp;LOWER(C20)&amp;""' LABEL COUNT(C) ''""))"),"")</f>
        <v/>
      </c>
      <c r="F20" s="24" t="str">
        <f aca="false">IFERROR(__xludf.dummyfunction("IF(LEN(C20)=0,"""",QUERY(Archive!B:C,""Select COUNT(B) WHERE C starts with 'RT' AND B ='""&amp;C20&amp;""' LABEL COUNT(B) ''"")/D20)"),"")</f>
        <v/>
      </c>
      <c r="G20" s="25" t="str">
        <f aca="false">IFERROR(__xludf.dummyfunction("IF(LEN(C20)=0,"""",SPARKLINE(FREQUENCY(FILTER(Archive!E:E,Archive!B:B=C20),M$2:M$21)))"),"")</f>
        <v/>
      </c>
      <c r="H20" s="12"/>
      <c r="I20" s="12"/>
      <c r="J20" s="42" t="s">
        <v>2237</v>
      </c>
      <c r="K20" s="36"/>
      <c r="L20" s="36"/>
      <c r="M20" s="0" t="e">
        <f aca="false">(M$21-M$2)/20*(ROW()-1)+M$2</f>
        <v>#VALUE!</v>
      </c>
    </row>
    <row r="21" customFormat="false" ht="22.5" hidden="false" customHeight="true" outlineLevel="0" collapsed="false">
      <c r="A21" s="12"/>
      <c r="B21" s="20"/>
      <c r="C21" s="28"/>
      <c r="D21" s="29"/>
      <c r="E21" s="23" t="str">
        <f aca="false">IFERROR(__xludf.dummyfunction("IF(LEN(C21)=0,"""",QUERY(Archive!C:C,""Select COUNT(C) WHERE lower(C) contains '""&amp;LOWER(C21)&amp;""' LABEL COUNT(C) ''""))"),"")</f>
        <v/>
      </c>
      <c r="F21" s="24" t="str">
        <f aca="false">IFERROR(__xludf.dummyfunction("IF(LEN(C21)=0,"""",QUERY(Archive!B:C,""Select COUNT(B) WHERE C starts with 'RT' AND B ='""&amp;C21&amp;""' LABEL COUNT(B) ''"")/D21)"),"")</f>
        <v/>
      </c>
      <c r="G21" s="25" t="str">
        <f aca="false">IFERROR(__xludf.dummyfunction("IF(LEN(C21)=0,"""",SPARKLINE(FREQUENCY(FILTER(Archive!E:E,Archive!B:B=C21),M$2:M$21)))"),"")</f>
        <v/>
      </c>
      <c r="H21" s="12"/>
      <c r="I21" s="12"/>
      <c r="J21" s="36"/>
      <c r="K21" s="36"/>
      <c r="L21" s="36"/>
      <c r="M21" s="0" t="e">
        <f aca="false">ROUNDDOWN(J7,0)</f>
        <v>#VALUE!</v>
      </c>
    </row>
    <row r="22" customFormat="false" ht="22.5" hidden="false" customHeight="true" outlineLevel="0" collapsed="false">
      <c r="A22" s="12"/>
      <c r="B22" s="20"/>
      <c r="C22" s="28"/>
      <c r="D22" s="29"/>
      <c r="E22" s="23" t="str">
        <f aca="false">IFERROR(__xludf.dummyfunction("IF(LEN(C22)=0,"""",QUERY(Archive!C:C,""Select COUNT(C) WHERE lower(C) contains '""&amp;LOWER(C22)&amp;""' LABEL COUNT(C) ''""))"),"")</f>
        <v/>
      </c>
      <c r="F22" s="24" t="str">
        <f aca="false">IFERROR(__xludf.dummyfunction("IF(LEN(C22)=0,"""",QUERY(Archive!B:C,""Select COUNT(B) WHERE C starts with 'RT' AND B ='""&amp;C22&amp;""' LABEL COUNT(B) ''"")/D22)"),"")</f>
        <v/>
      </c>
      <c r="G22" s="25" t="str">
        <f aca="false">IFERROR(__xludf.dummyfunction("IF(LEN(C22)=0,"""",SPARKLINE(FREQUENCY(FILTER(Archive!E:E,Archive!B:B=C22),M$2:M$21)))"),"")</f>
        <v/>
      </c>
      <c r="H22" s="12"/>
      <c r="I22" s="12"/>
      <c r="J22" s="36"/>
      <c r="K22" s="36"/>
      <c r="L22" s="36"/>
      <c r="M22" s="43"/>
    </row>
    <row r="23" customFormat="false" ht="22.5" hidden="false" customHeight="true" outlineLevel="0" collapsed="false">
      <c r="A23" s="12"/>
      <c r="B23" s="20"/>
      <c r="C23" s="28"/>
      <c r="D23" s="29"/>
      <c r="E23" s="23" t="str">
        <f aca="false">IFERROR(__xludf.dummyfunction("IF(LEN(C23)=0,"""",QUERY(Archive!C:C,""Select COUNT(C) WHERE lower(C) contains '""&amp;LOWER(C23)&amp;""' LABEL COUNT(C) ''""))"),"")</f>
        <v/>
      </c>
      <c r="F23" s="24" t="str">
        <f aca="false">IFERROR(__xludf.dummyfunction("IF(LEN(C23)=0,"""",QUERY(Archive!B:C,""Select COUNT(B) WHERE C starts with 'RT' AND B ='""&amp;C23&amp;""' LABEL COUNT(B) ''"")/D23)"),"")</f>
        <v/>
      </c>
      <c r="G23" s="25" t="str">
        <f aca="false">IFERROR(__xludf.dummyfunction("IF(LEN(C23)=0,"""",SPARKLINE(FREQUENCY(FILTER(Archive!E:E,Archive!B:B=C23),M$2:M$21)))"),"")</f>
        <v/>
      </c>
      <c r="H23" s="12"/>
      <c r="I23" s="12"/>
      <c r="J23" s="36"/>
      <c r="K23" s="36"/>
      <c r="L23" s="36"/>
      <c r="M23" s="43"/>
    </row>
    <row r="24" customFormat="false" ht="22.5" hidden="false" customHeight="true" outlineLevel="0" collapsed="false">
      <c r="A24" s="12"/>
      <c r="B24" s="20"/>
      <c r="C24" s="28"/>
      <c r="D24" s="29"/>
      <c r="E24" s="23" t="str">
        <f aca="false">IFERROR(__xludf.dummyfunction("IF(LEN(C24)=0,"""",QUERY(Archive!C:C,""Select COUNT(C) WHERE lower(C) contains '""&amp;LOWER(C24)&amp;""' LABEL COUNT(C) ''""))"),"")</f>
        <v/>
      </c>
      <c r="F24" s="24" t="str">
        <f aca="false">IFERROR(__xludf.dummyfunction("IF(LEN(C24)=0,"""",QUERY(Archive!B:C,""Select COUNT(B) WHERE C starts with 'RT' AND B ='""&amp;C24&amp;""' LABEL COUNT(B) ''"")/D24)"),"")</f>
        <v/>
      </c>
      <c r="G24" s="25" t="str">
        <f aca="false">IFERROR(__xludf.dummyfunction("IF(LEN(C24)=0,"""",SPARKLINE(FREQUENCY(FILTER(Archive!E:E,Archive!B:B=C24),M$2:M$21)))"),"")</f>
        <v/>
      </c>
      <c r="H24" s="12"/>
      <c r="I24" s="12"/>
      <c r="J24" s="12"/>
      <c r="K24" s="12"/>
      <c r="L24" s="12"/>
    </row>
    <row r="25" customFormat="false" ht="22.5" hidden="false" customHeight="true" outlineLevel="0" collapsed="false">
      <c r="A25" s="12"/>
      <c r="B25" s="20"/>
      <c r="C25" s="28"/>
      <c r="D25" s="29"/>
      <c r="E25" s="23" t="str">
        <f aca="false">IFERROR(__xludf.dummyfunction("IF(LEN(C25)=0,"""",QUERY(Archive!C:C,""Select COUNT(C) WHERE lower(C) contains '""&amp;LOWER(C25)&amp;""' LABEL COUNT(C) ''""))"),"")</f>
        <v/>
      </c>
      <c r="F25" s="24" t="str">
        <f aca="false">IFERROR(__xludf.dummyfunction("IF(LEN(C25)=0,"""",QUERY(Archive!B:C,""Select COUNT(B) WHERE C starts with 'RT' AND B ='""&amp;C25&amp;""' LABEL COUNT(B) ''"")/D25)"),"")</f>
        <v/>
      </c>
      <c r="G25" s="25" t="str">
        <f aca="false">IFERROR(__xludf.dummyfunction("IF(LEN(C25)=0,"""",SPARKLINE(FREQUENCY(FILTER(Archive!E:E,Archive!B:B=C25),M$2:M$21)))"),"")</f>
        <v/>
      </c>
      <c r="H25" s="12"/>
      <c r="I25" s="12"/>
      <c r="J25" s="12"/>
      <c r="K25" s="12"/>
      <c r="L25" s="12"/>
    </row>
    <row r="26" customFormat="false" ht="22.5" hidden="false" customHeight="true" outlineLevel="0" collapsed="false">
      <c r="A26" s="12"/>
      <c r="B26" s="20"/>
      <c r="C26" s="28"/>
      <c r="D26" s="29"/>
      <c r="E26" s="23" t="str">
        <f aca="false">IFERROR(__xludf.dummyfunction("IF(LEN(C26)=0,"""",QUERY(Archive!C:C,""Select COUNT(C) WHERE lower(C) contains '""&amp;LOWER(C26)&amp;""' LABEL COUNT(C) ''""))"),"")</f>
        <v/>
      </c>
      <c r="F26" s="24" t="str">
        <f aca="false">IFERROR(__xludf.dummyfunction("IF(LEN(C26)=0,"""",QUERY(Archive!B:C,""Select COUNT(B) WHERE C starts with 'RT' AND B ='""&amp;C26&amp;""' LABEL COUNT(B) ''"")/D26)"),"")</f>
        <v/>
      </c>
      <c r="G26" s="25" t="str">
        <f aca="false">IFERROR(__xludf.dummyfunction("IF(LEN(C26)=0,"""",SPARKLINE(FREQUENCY(FILTER(Archive!E:E,Archive!B:B=C26),M$2:M$21)))"),"")</f>
        <v/>
      </c>
      <c r="H26" s="12"/>
      <c r="I26" s="12"/>
      <c r="J26" s="12"/>
      <c r="K26" s="12"/>
      <c r="L26" s="12"/>
    </row>
    <row r="27" customFormat="false" ht="22.5" hidden="false" customHeight="true" outlineLevel="0" collapsed="false">
      <c r="A27" s="12"/>
      <c r="B27" s="20"/>
      <c r="C27" s="28"/>
      <c r="D27" s="29"/>
      <c r="E27" s="23" t="str">
        <f aca="false">IFERROR(__xludf.dummyfunction("IF(LEN(C27)=0,"""",QUERY(Archive!C:C,""Select COUNT(C) WHERE lower(C) contains '""&amp;LOWER(C27)&amp;""' LABEL COUNT(C) ''""))"),"")</f>
        <v/>
      </c>
      <c r="F27" s="24" t="str">
        <f aca="false">IFERROR(__xludf.dummyfunction("IF(LEN(C27)=0,"""",QUERY(Archive!B:C,""Select COUNT(B) WHERE C starts with 'RT' AND B ='""&amp;C27&amp;""' LABEL COUNT(B) ''"")/D27)"),"")</f>
        <v/>
      </c>
      <c r="G27" s="25" t="str">
        <f aca="false">IFERROR(__xludf.dummyfunction("IF(LEN(C27)=0,"""",SPARKLINE(FREQUENCY(FILTER(Archive!E:E,Archive!B:B=C27),M$2:M$21)))"),"")</f>
        <v/>
      </c>
      <c r="H27" s="12"/>
      <c r="I27" s="12"/>
      <c r="J27" s="12"/>
      <c r="K27" s="12"/>
      <c r="L27" s="12"/>
    </row>
    <row r="28" customFormat="false" ht="22.5" hidden="false" customHeight="true" outlineLevel="0" collapsed="false">
      <c r="A28" s="12"/>
      <c r="B28" s="20"/>
      <c r="C28" s="28"/>
      <c r="D28" s="29"/>
      <c r="E28" s="23" t="str">
        <f aca="false">IFERROR(__xludf.dummyfunction("IF(LEN(C28)=0,"""",QUERY(Archive!C:C,""Select COUNT(C) WHERE lower(C) contains '""&amp;LOWER(C28)&amp;""' LABEL COUNT(C) ''""))"),"")</f>
        <v/>
      </c>
      <c r="F28" s="24" t="str">
        <f aca="false">IFERROR(__xludf.dummyfunction("IF(LEN(C28)=0,"""",QUERY(Archive!B:C,""Select COUNT(B) WHERE C starts with 'RT' AND B ='""&amp;C28&amp;""' LABEL COUNT(B) ''"")/D28)"),"")</f>
        <v/>
      </c>
      <c r="G28" s="25" t="str">
        <f aca="false">IFERROR(__xludf.dummyfunction("IF(LEN(C28)=0,"""",SPARKLINE(FREQUENCY(FILTER(Archive!E:E,Archive!B:B=C28),M$2:M$21)))"),"")</f>
        <v/>
      </c>
      <c r="H28" s="12"/>
      <c r="I28" s="12"/>
      <c r="J28" s="12"/>
      <c r="K28" s="12"/>
      <c r="L28" s="12"/>
    </row>
    <row r="29" customFormat="false" ht="22.5" hidden="false" customHeight="true" outlineLevel="0" collapsed="false">
      <c r="A29" s="12"/>
      <c r="B29" s="20"/>
      <c r="C29" s="28"/>
      <c r="D29" s="29"/>
      <c r="E29" s="23" t="str">
        <f aca="false">IFERROR(__xludf.dummyfunction("IF(LEN(C29)=0,"""",QUERY(Archive!C:C,""Select COUNT(C) WHERE lower(C) contains '""&amp;LOWER(C29)&amp;""' LABEL COUNT(C) ''""))"),"")</f>
        <v/>
      </c>
      <c r="F29" s="24" t="str">
        <f aca="false">IFERROR(__xludf.dummyfunction("IF(LEN(C29)=0,"""",QUERY(Archive!B:C,""Select COUNT(B) WHERE C starts with 'RT' AND B ='""&amp;C29&amp;""' LABEL COUNT(B) ''"")/D29)"),"")</f>
        <v/>
      </c>
      <c r="G29" s="25" t="str">
        <f aca="false">IFERROR(__xludf.dummyfunction("IF(LEN(C29)=0,"""",SPARKLINE(FREQUENCY(FILTER(Archive!E:E,Archive!B:B=C29),M$2:M$21)))"),"")</f>
        <v/>
      </c>
      <c r="H29" s="12"/>
      <c r="I29" s="12"/>
      <c r="J29" s="12"/>
      <c r="K29" s="12"/>
      <c r="L29" s="12"/>
    </row>
    <row r="30" customFormat="false" ht="22.5" hidden="false" customHeight="true" outlineLevel="0" collapsed="false">
      <c r="A30" s="12"/>
      <c r="B30" s="20"/>
      <c r="C30" s="28"/>
      <c r="D30" s="29"/>
      <c r="E30" s="23" t="str">
        <f aca="false">IFERROR(__xludf.dummyfunction("IF(LEN(C30)=0,"""",QUERY(Archive!C:C,""Select COUNT(C) WHERE lower(C) contains '""&amp;LOWER(C30)&amp;""' LABEL COUNT(C) ''""))"),"")</f>
        <v/>
      </c>
      <c r="F30" s="24" t="str">
        <f aca="false">IFERROR(__xludf.dummyfunction("IF(LEN(C30)=0,"""",QUERY(Archive!B:C,""Select COUNT(B) WHERE C starts with 'RT' AND B ='""&amp;C30&amp;""' LABEL COUNT(B) ''"")/D30)"),"")</f>
        <v/>
      </c>
      <c r="G30" s="25" t="str">
        <f aca="false">IFERROR(__xludf.dummyfunction("IF(LEN(C30)=0,"""",SPARKLINE(FREQUENCY(FILTER(Archive!E:E,Archive!B:B=C30),M$2:M$21)))"),"")</f>
        <v/>
      </c>
      <c r="H30" s="12"/>
      <c r="I30" s="12"/>
      <c r="J30" s="12"/>
      <c r="K30" s="12"/>
      <c r="L30" s="12"/>
    </row>
    <row r="31" customFormat="false" ht="22.5" hidden="false" customHeight="true" outlineLevel="0" collapsed="false">
      <c r="A31" s="12"/>
      <c r="B31" s="20"/>
      <c r="C31" s="28"/>
      <c r="D31" s="29"/>
      <c r="E31" s="23" t="str">
        <f aca="false">IFERROR(__xludf.dummyfunction("IF(LEN(C31)=0,"""",QUERY(Archive!C:C,""Select COUNT(C) WHERE lower(C) contains '""&amp;LOWER(C31)&amp;""' LABEL COUNT(C) ''""))"),"")</f>
        <v/>
      </c>
      <c r="F31" s="24" t="str">
        <f aca="false">IFERROR(__xludf.dummyfunction("IF(LEN(C31)=0,"""",QUERY(Archive!B:C,""Select COUNT(B) WHERE C starts with 'RT' AND B ='""&amp;C31&amp;""' LABEL COUNT(B) ''"")/D31)"),"")</f>
        <v/>
      </c>
      <c r="G31" s="25" t="str">
        <f aca="false">IFERROR(__xludf.dummyfunction("IF(LEN(C31)=0,"""",SPARKLINE(FREQUENCY(FILTER(Archive!E:E,Archive!B:B=C31),M$2:M$21)))"),"")</f>
        <v/>
      </c>
      <c r="H31" s="12"/>
      <c r="I31" s="12"/>
      <c r="J31" s="12"/>
      <c r="K31" s="12"/>
      <c r="L31" s="12"/>
    </row>
    <row r="32" customFormat="false" ht="16.5" hidden="false" customHeight="true" outlineLevel="0" collapsed="false">
      <c r="A32" s="12"/>
      <c r="B32" s="20"/>
      <c r="C32" s="28"/>
      <c r="D32" s="29"/>
      <c r="E32" s="23" t="str">
        <f aca="false">IFERROR(__xludf.dummyfunction("IF(LEN(C32)=0,"""",QUERY(Archive!C:C,""Select COUNT(C) WHERE lower(C) contains '""&amp;LOWER(C32)&amp;""' LABEL COUNT(C) ''""))"),"")</f>
        <v/>
      </c>
      <c r="F32" s="44"/>
      <c r="G32" s="45"/>
      <c r="H32" s="12"/>
      <c r="I32" s="12"/>
      <c r="J32" s="12"/>
      <c r="K32" s="12"/>
      <c r="L32" s="12"/>
    </row>
    <row r="33" customFormat="false" ht="16.5" hidden="false" customHeight="true" outlineLevel="0" collapsed="false">
      <c r="A33" s="12"/>
      <c r="B33" s="20"/>
      <c r="C33" s="28"/>
      <c r="D33" s="29"/>
      <c r="E33" s="23" t="str">
        <f aca="false">IFERROR(__xludf.dummyfunction("IF(LEN(C33)=0,"""",QUERY(Archive!C:C,""Select COUNT(C) WHERE lower(C) contains '""&amp;LOWER(C33)&amp;""' LABEL COUNT(C) ''""))"),"")</f>
        <v/>
      </c>
      <c r="F33" s="44"/>
      <c r="G33" s="45"/>
      <c r="H33" s="12"/>
      <c r="I33" s="12"/>
      <c r="J33" s="12"/>
      <c r="K33" s="12"/>
      <c r="L33" s="12"/>
    </row>
    <row r="34" customFormat="false" ht="16.5" hidden="false" customHeight="true" outlineLevel="0" collapsed="false">
      <c r="A34" s="12"/>
      <c r="B34" s="20"/>
      <c r="C34" s="28"/>
      <c r="D34" s="29"/>
      <c r="E34" s="23" t="str">
        <f aca="false">IFERROR(__xludf.dummyfunction("IF(LEN(C34)=0,"""",QUERY(Archive!C:C,""Select COUNT(C) WHERE lower(C) contains '""&amp;LOWER(C34)&amp;""' LABEL COUNT(C) ''""))"),"")</f>
        <v/>
      </c>
      <c r="F34" s="44"/>
      <c r="G34" s="45"/>
      <c r="H34" s="12"/>
      <c r="I34" s="12"/>
      <c r="J34" s="12"/>
      <c r="K34" s="12"/>
      <c r="L34" s="12"/>
    </row>
    <row r="35" customFormat="false" ht="16.5" hidden="false" customHeight="true" outlineLevel="0" collapsed="false">
      <c r="A35" s="12"/>
      <c r="B35" s="20"/>
      <c r="C35" s="28"/>
      <c r="D35" s="29"/>
      <c r="E35" s="23" t="str">
        <f aca="false">IFERROR(__xludf.dummyfunction("IF(LEN(C35)=0,"""",QUERY(Archive!C:C,""Select COUNT(C) WHERE lower(C) contains '""&amp;LOWER(C35)&amp;""' LABEL COUNT(C) ''""))"),"")</f>
        <v/>
      </c>
      <c r="F35" s="44"/>
      <c r="G35" s="45"/>
      <c r="H35" s="12"/>
      <c r="I35" s="12"/>
      <c r="J35" s="12"/>
      <c r="K35" s="12"/>
      <c r="L35" s="12"/>
    </row>
    <row r="36" customFormat="false" ht="16.5" hidden="false" customHeight="true" outlineLevel="0" collapsed="false">
      <c r="A36" s="12"/>
      <c r="B36" s="20"/>
      <c r="C36" s="28"/>
      <c r="D36" s="29"/>
      <c r="E36" s="23" t="str">
        <f aca="false">IFERROR(__xludf.dummyfunction("IF(LEN(C36)=0,"""",QUERY(Archive!C:C,""Select COUNT(C) WHERE lower(C) contains '""&amp;LOWER(C36)&amp;""' LABEL COUNT(C) ''""))"),"")</f>
        <v/>
      </c>
      <c r="F36" s="44"/>
      <c r="G36" s="45"/>
      <c r="H36" s="12"/>
      <c r="I36" s="12"/>
      <c r="J36" s="12"/>
      <c r="K36" s="12"/>
      <c r="L36" s="12"/>
    </row>
    <row r="37" customFormat="false" ht="16.5" hidden="false" customHeight="true" outlineLevel="0" collapsed="false">
      <c r="A37" s="12"/>
      <c r="B37" s="20"/>
      <c r="C37" s="28"/>
      <c r="D37" s="29"/>
      <c r="E37" s="23" t="str">
        <f aca="false">IFERROR(__xludf.dummyfunction("IF(LEN(C37)=0,"""",QUERY(Archive!C:C,""Select COUNT(C) WHERE lower(C) contains '""&amp;LOWER(C37)&amp;""' LABEL COUNT(C) ''""))"),"")</f>
        <v/>
      </c>
      <c r="F37" s="44"/>
      <c r="G37" s="45"/>
      <c r="H37" s="12"/>
      <c r="I37" s="12"/>
      <c r="J37" s="12"/>
      <c r="K37" s="12"/>
      <c r="L37" s="12"/>
    </row>
    <row r="38" customFormat="false" ht="16.5" hidden="false" customHeight="true" outlineLevel="0" collapsed="false">
      <c r="A38" s="12"/>
      <c r="B38" s="20"/>
      <c r="C38" s="28"/>
      <c r="D38" s="29"/>
      <c r="E38" s="23" t="str">
        <f aca="false">IFERROR(__xludf.dummyfunction("IF(LEN(C38)=0,"""",QUERY(Archive!C:C,""Select COUNT(C) WHERE lower(C) contains '""&amp;LOWER(C38)&amp;""' LABEL COUNT(C) ''""))"),"")</f>
        <v/>
      </c>
      <c r="F38" s="44"/>
      <c r="G38" s="45"/>
      <c r="H38" s="12"/>
      <c r="I38" s="12"/>
      <c r="J38" s="12"/>
      <c r="K38" s="12"/>
      <c r="L38" s="12"/>
    </row>
    <row r="39" customFormat="false" ht="16.5" hidden="false" customHeight="true" outlineLevel="0" collapsed="false">
      <c r="A39" s="12"/>
      <c r="B39" s="20"/>
      <c r="C39" s="28"/>
      <c r="D39" s="29"/>
      <c r="E39" s="23" t="str">
        <f aca="false">IFERROR(__xludf.dummyfunction("IF(LEN(C39)=0,"""",QUERY(Archive!C:C,""Select COUNT(C) WHERE lower(C) contains '""&amp;LOWER(C39)&amp;""' LABEL COUNT(C) ''""))"),"")</f>
        <v/>
      </c>
      <c r="F39" s="44"/>
      <c r="G39" s="45"/>
      <c r="H39" s="12"/>
      <c r="I39" s="12"/>
      <c r="J39" s="12"/>
      <c r="K39" s="12"/>
      <c r="L39" s="12"/>
    </row>
    <row r="40" customFormat="false" ht="16.5" hidden="false" customHeight="true" outlineLevel="0" collapsed="false">
      <c r="A40" s="12"/>
      <c r="B40" s="20"/>
      <c r="C40" s="28"/>
      <c r="D40" s="29"/>
      <c r="E40" s="23" t="str">
        <f aca="false">IFERROR(__xludf.dummyfunction("IF(LEN(C40)=0,"""",QUERY(Archive!C:C,""Select COUNT(C) WHERE lower(C) contains '""&amp;LOWER(C40)&amp;""' LABEL COUNT(C) ''""))"),"")</f>
        <v/>
      </c>
      <c r="F40" s="44"/>
      <c r="G40" s="45"/>
      <c r="H40" s="12"/>
      <c r="I40" s="12"/>
      <c r="J40" s="12"/>
      <c r="K40" s="12"/>
      <c r="L40" s="12"/>
    </row>
    <row r="41" customFormat="false" ht="16.5" hidden="false" customHeight="true" outlineLevel="0" collapsed="false">
      <c r="A41" s="12"/>
      <c r="B41" s="20"/>
      <c r="C41" s="28"/>
      <c r="D41" s="29"/>
      <c r="E41" s="23" t="str">
        <f aca="false">IFERROR(__xludf.dummyfunction("IF(LEN(C41)=0,"""",QUERY(Archive!C:C,""Select COUNT(C) WHERE lower(C) contains '""&amp;LOWER(C41)&amp;""' LABEL COUNT(C) ''""))"),"")</f>
        <v/>
      </c>
      <c r="F41" s="44"/>
      <c r="G41" s="45"/>
      <c r="H41" s="12"/>
      <c r="I41" s="12"/>
      <c r="J41" s="12"/>
      <c r="K41" s="12"/>
      <c r="L41" s="12"/>
    </row>
    <row r="42" customFormat="false" ht="16.5" hidden="false" customHeight="true" outlineLevel="0" collapsed="false">
      <c r="A42" s="12"/>
      <c r="B42" s="20"/>
      <c r="C42" s="28"/>
      <c r="D42" s="29"/>
      <c r="E42" s="23" t="str">
        <f aca="false">IFERROR(__xludf.dummyfunction("IF(LEN(C42)=0,"""",QUERY(Archive!C:C,""Select COUNT(C) WHERE lower(C) contains '""&amp;LOWER(C42)&amp;""' LABEL COUNT(C) ''""))"),"")</f>
        <v/>
      </c>
      <c r="F42" s="44"/>
      <c r="G42" s="45"/>
      <c r="H42" s="12"/>
      <c r="I42" s="12"/>
      <c r="J42" s="12"/>
      <c r="K42" s="12"/>
      <c r="L42" s="12"/>
    </row>
    <row r="43" customFormat="false" ht="16.5" hidden="false" customHeight="true" outlineLevel="0" collapsed="false">
      <c r="A43" s="12"/>
      <c r="B43" s="20"/>
      <c r="C43" s="28"/>
      <c r="D43" s="29"/>
      <c r="E43" s="23" t="str">
        <f aca="false">IFERROR(__xludf.dummyfunction("IF(LEN(C43)=0,"""",QUERY(Archive!C:C,""Select COUNT(C) WHERE lower(C) contains '""&amp;LOWER(C43)&amp;""' LABEL COUNT(C) ''""))"),"")</f>
        <v/>
      </c>
      <c r="F43" s="44"/>
      <c r="G43" s="45"/>
      <c r="H43" s="12"/>
      <c r="I43" s="12"/>
      <c r="J43" s="12"/>
      <c r="K43" s="12"/>
      <c r="L43" s="12"/>
    </row>
    <row r="44" customFormat="false" ht="16.5" hidden="false" customHeight="true" outlineLevel="0" collapsed="false">
      <c r="A44" s="12"/>
      <c r="B44" s="20"/>
      <c r="C44" s="28"/>
      <c r="D44" s="29"/>
      <c r="E44" s="23" t="str">
        <f aca="false">IFERROR(__xludf.dummyfunction("IF(LEN(C44)=0,"""",QUERY(Archive!C:C,""Select COUNT(C) WHERE lower(C) contains '""&amp;LOWER(C44)&amp;""' LABEL COUNT(C) ''""))"),"")</f>
        <v/>
      </c>
      <c r="F44" s="44"/>
      <c r="G44" s="45"/>
      <c r="H44" s="12"/>
      <c r="I44" s="12"/>
      <c r="J44" s="12"/>
      <c r="K44" s="12"/>
      <c r="L44" s="12"/>
    </row>
    <row r="45" customFormat="false" ht="16.5" hidden="false" customHeight="true" outlineLevel="0" collapsed="false">
      <c r="A45" s="12"/>
      <c r="B45" s="20"/>
      <c r="C45" s="28"/>
      <c r="D45" s="29"/>
      <c r="E45" s="23" t="str">
        <f aca="false">IFERROR(__xludf.dummyfunction("IF(LEN(C45)=0,"""",QUERY(Archive!C:C,""Select COUNT(C) WHERE lower(C) contains '""&amp;LOWER(C45)&amp;""' LABEL COUNT(C) ''""))"),"")</f>
        <v/>
      </c>
      <c r="F45" s="44"/>
      <c r="G45" s="45"/>
      <c r="H45" s="12"/>
      <c r="I45" s="12"/>
      <c r="J45" s="12"/>
      <c r="K45" s="12"/>
      <c r="L45" s="12"/>
    </row>
    <row r="46" customFormat="false" ht="16.5" hidden="false" customHeight="true" outlineLevel="0" collapsed="false">
      <c r="A46" s="12"/>
      <c r="B46" s="20"/>
      <c r="C46" s="28"/>
      <c r="D46" s="29"/>
      <c r="E46" s="23" t="str">
        <f aca="false">IFERROR(__xludf.dummyfunction("IF(LEN(C46)=0,"""",QUERY(Archive!C:C,""Select COUNT(C) WHERE lower(C) contains '""&amp;LOWER(C46)&amp;""' LABEL COUNT(C) ''""))"),"")</f>
        <v/>
      </c>
      <c r="F46" s="44"/>
      <c r="G46" s="45"/>
      <c r="H46" s="12"/>
      <c r="I46" s="12"/>
      <c r="J46" s="12"/>
      <c r="K46" s="12"/>
      <c r="L46" s="12"/>
    </row>
    <row r="47" customFormat="false" ht="16.5" hidden="false" customHeight="true" outlineLevel="0" collapsed="false">
      <c r="A47" s="12"/>
      <c r="B47" s="20"/>
      <c r="C47" s="28"/>
      <c r="D47" s="29"/>
      <c r="E47" s="23" t="str">
        <f aca="false">IFERROR(__xludf.dummyfunction("IF(LEN(C47)=0,"""",QUERY(Archive!C:C,""Select COUNT(C) WHERE lower(C) contains '""&amp;LOWER(C47)&amp;""' LABEL COUNT(C) ''""))"),"")</f>
        <v/>
      </c>
      <c r="F47" s="44"/>
      <c r="G47" s="45"/>
      <c r="H47" s="12"/>
      <c r="I47" s="12"/>
      <c r="J47" s="12"/>
      <c r="K47" s="12"/>
      <c r="L47" s="12"/>
    </row>
    <row r="48" customFormat="false" ht="16.5" hidden="false" customHeight="true" outlineLevel="0" collapsed="false">
      <c r="A48" s="12"/>
      <c r="B48" s="20"/>
      <c r="C48" s="28"/>
      <c r="D48" s="29"/>
      <c r="E48" s="23" t="str">
        <f aca="false">IFERROR(__xludf.dummyfunction("IF(LEN(C48)=0,"""",QUERY(Archive!C:C,""Select COUNT(C) WHERE lower(C) contains '""&amp;LOWER(C48)&amp;""' LABEL COUNT(C) ''""))"),"")</f>
        <v/>
      </c>
      <c r="F48" s="44"/>
      <c r="G48" s="45"/>
      <c r="H48" s="12"/>
      <c r="I48" s="12"/>
      <c r="J48" s="12"/>
      <c r="K48" s="12"/>
      <c r="L48" s="12"/>
    </row>
    <row r="49" customFormat="false" ht="16.5" hidden="false" customHeight="true" outlineLevel="0" collapsed="false">
      <c r="A49" s="12"/>
      <c r="B49" s="20"/>
      <c r="C49" s="28"/>
      <c r="D49" s="29"/>
      <c r="E49" s="23" t="str">
        <f aca="false">IFERROR(__xludf.dummyfunction("IF(LEN(C49)=0,"""",QUERY(Archive!C:C,""Select COUNT(C) WHERE lower(C) contains '""&amp;LOWER(C49)&amp;""' LABEL COUNT(C) ''""))"),"")</f>
        <v/>
      </c>
      <c r="F49" s="44"/>
      <c r="G49" s="45"/>
      <c r="H49" s="12"/>
      <c r="I49" s="12"/>
      <c r="J49" s="12"/>
      <c r="K49" s="12"/>
      <c r="L49" s="12"/>
    </row>
    <row r="50" customFormat="false" ht="16.5" hidden="false" customHeight="true" outlineLevel="0" collapsed="false">
      <c r="A50" s="12"/>
      <c r="B50" s="20"/>
      <c r="C50" s="28"/>
      <c r="D50" s="29"/>
      <c r="E50" s="23" t="str">
        <f aca="false">IFERROR(__xludf.dummyfunction("IF(LEN(C50)=0,"""",QUERY(Archive!C:C,""Select COUNT(C) WHERE lower(C) contains '""&amp;LOWER(C50)&amp;""' LABEL COUNT(C) ''""))"),"")</f>
        <v/>
      </c>
      <c r="F50" s="44"/>
      <c r="G50" s="45"/>
      <c r="H50" s="12"/>
      <c r="I50" s="12"/>
      <c r="J50" s="12"/>
      <c r="K50" s="12"/>
      <c r="L50" s="12"/>
    </row>
    <row r="51" customFormat="false" ht="16.5" hidden="false" customHeight="true" outlineLevel="0" collapsed="false">
      <c r="A51" s="12"/>
      <c r="B51" s="20"/>
      <c r="C51" s="28"/>
      <c r="D51" s="29"/>
      <c r="E51" s="23" t="str">
        <f aca="false">IFERROR(__xludf.dummyfunction("IF(LEN(C51)=0,"""",QUERY(Archive!C:C,""Select COUNT(C) WHERE lower(C) contains '""&amp;LOWER(C51)&amp;""' LABEL COUNT(C) ''""))"),"")</f>
        <v/>
      </c>
      <c r="F51" s="44"/>
      <c r="G51" s="45"/>
      <c r="H51" s="12"/>
      <c r="I51" s="12"/>
      <c r="J51" s="12"/>
      <c r="K51" s="12"/>
      <c r="L51" s="12"/>
    </row>
    <row r="52" customFormat="false" ht="16.5" hidden="false" customHeight="true" outlineLevel="0" collapsed="false">
      <c r="A52" s="12"/>
      <c r="B52" s="20"/>
      <c r="C52" s="28"/>
      <c r="D52" s="29"/>
      <c r="E52" s="23" t="str">
        <f aca="false">IFERROR(__xludf.dummyfunction("IF(LEN(C52)=0,"""",QUERY(Archive!C:C,""Select COUNT(C) WHERE lower(C) contains '""&amp;LOWER(C52)&amp;""' LABEL COUNT(C) ''""))"),"")</f>
        <v/>
      </c>
      <c r="F52" s="44"/>
      <c r="G52" s="45"/>
      <c r="H52" s="12"/>
      <c r="I52" s="12"/>
      <c r="J52" s="12"/>
      <c r="K52" s="12"/>
      <c r="L52" s="12"/>
    </row>
    <row r="53" customFormat="false" ht="16.5" hidden="false" customHeight="true" outlineLevel="0" collapsed="false">
      <c r="A53" s="12"/>
      <c r="B53" s="20"/>
      <c r="C53" s="28"/>
      <c r="D53" s="29"/>
      <c r="E53" s="23" t="str">
        <f aca="false">IFERROR(__xludf.dummyfunction("IF(LEN(C53)=0,"""",QUERY(Archive!C:C,""Select COUNT(C) WHERE lower(C) contains '""&amp;LOWER(C53)&amp;""' LABEL COUNT(C) ''""))"),"")</f>
        <v/>
      </c>
      <c r="F53" s="44"/>
      <c r="G53" s="45"/>
      <c r="H53" s="12"/>
      <c r="I53" s="12"/>
      <c r="J53" s="12"/>
      <c r="K53" s="12"/>
      <c r="L53" s="12"/>
    </row>
    <row r="54" customFormat="false" ht="16.5" hidden="false" customHeight="true" outlineLevel="0" collapsed="false">
      <c r="A54" s="12"/>
      <c r="B54" s="20"/>
      <c r="C54" s="28"/>
      <c r="D54" s="29"/>
      <c r="E54" s="23" t="str">
        <f aca="false">IFERROR(__xludf.dummyfunction("IF(LEN(C54)=0,"""",QUERY(Archive!C:C,""Select COUNT(C) WHERE lower(C) contains '""&amp;LOWER(C54)&amp;""' LABEL COUNT(C) ''""))"),"")</f>
        <v/>
      </c>
      <c r="F54" s="44"/>
      <c r="G54" s="45"/>
      <c r="H54" s="12"/>
      <c r="I54" s="12"/>
      <c r="J54" s="12"/>
      <c r="K54" s="12"/>
      <c r="L54" s="12"/>
    </row>
    <row r="55" customFormat="false" ht="16.5" hidden="false" customHeight="true" outlineLevel="0" collapsed="false">
      <c r="A55" s="12"/>
      <c r="B55" s="20"/>
      <c r="C55" s="28"/>
      <c r="D55" s="29"/>
      <c r="E55" s="23" t="str">
        <f aca="false">IFERROR(__xludf.dummyfunction("IF(LEN(C55)=0,"""",QUERY(Archive!C:C,""Select COUNT(C) WHERE lower(C) contains '""&amp;LOWER(C55)&amp;""' LABEL COUNT(C) ''""))"),"")</f>
        <v/>
      </c>
      <c r="F55" s="44"/>
      <c r="G55" s="45"/>
      <c r="H55" s="12"/>
      <c r="I55" s="12"/>
      <c r="J55" s="12"/>
      <c r="K55" s="12"/>
      <c r="L55" s="12"/>
    </row>
    <row r="56" customFormat="false" ht="16.5" hidden="false" customHeight="true" outlineLevel="0" collapsed="false">
      <c r="A56" s="12"/>
      <c r="B56" s="20"/>
      <c r="C56" s="28"/>
      <c r="D56" s="29"/>
      <c r="E56" s="23" t="str">
        <f aca="false">IFERROR(__xludf.dummyfunction("IF(LEN(C56)=0,"""",QUERY(Archive!C:C,""Select COUNT(C) WHERE lower(C) contains '""&amp;LOWER(C56)&amp;""' LABEL COUNT(C) ''""))"),"")</f>
        <v/>
      </c>
      <c r="F56" s="44"/>
      <c r="G56" s="45"/>
      <c r="H56" s="12"/>
      <c r="I56" s="12"/>
      <c r="J56" s="12"/>
      <c r="K56" s="12"/>
      <c r="L56" s="12"/>
    </row>
    <row r="57" customFormat="false" ht="16.5" hidden="false" customHeight="true" outlineLevel="0" collapsed="false">
      <c r="A57" s="12"/>
      <c r="B57" s="20"/>
      <c r="C57" s="28"/>
      <c r="D57" s="29"/>
      <c r="E57" s="23" t="str">
        <f aca="false">IFERROR(__xludf.dummyfunction("IF(LEN(C57)=0,"""",QUERY(Archive!C:C,""Select COUNT(C) WHERE lower(C) contains '""&amp;LOWER(C57)&amp;""' LABEL COUNT(C) ''""))"),"")</f>
        <v/>
      </c>
      <c r="F57" s="44"/>
      <c r="G57" s="45"/>
      <c r="H57" s="12"/>
      <c r="I57" s="12"/>
      <c r="J57" s="12"/>
      <c r="K57" s="12"/>
      <c r="L57" s="12"/>
    </row>
    <row r="58" customFormat="false" ht="16.5" hidden="false" customHeight="true" outlineLevel="0" collapsed="false">
      <c r="A58" s="12"/>
      <c r="B58" s="20"/>
      <c r="C58" s="28"/>
      <c r="D58" s="29"/>
      <c r="E58" s="23" t="str">
        <f aca="false">IFERROR(__xludf.dummyfunction("IF(LEN(C58)=0,"""",QUERY(Archive!C:C,""Select COUNT(C) WHERE lower(C) contains '""&amp;LOWER(C58)&amp;""' LABEL COUNT(C) ''""))"),"")</f>
        <v/>
      </c>
      <c r="F58" s="44"/>
      <c r="G58" s="45"/>
      <c r="H58" s="12"/>
      <c r="I58" s="12"/>
      <c r="J58" s="12"/>
      <c r="K58" s="12"/>
      <c r="L58" s="12"/>
    </row>
    <row r="59" customFormat="false" ht="16.5" hidden="false" customHeight="true" outlineLevel="0" collapsed="false">
      <c r="A59" s="12"/>
      <c r="B59" s="20"/>
      <c r="C59" s="28"/>
      <c r="D59" s="29"/>
      <c r="E59" s="23" t="str">
        <f aca="false">IFERROR(__xludf.dummyfunction("IF(LEN(C59)=0,"""",QUERY(Archive!C:C,""Select COUNT(C) WHERE lower(C) contains '""&amp;LOWER(C59)&amp;""' LABEL COUNT(C) ''""))"),"")</f>
        <v/>
      </c>
      <c r="F59" s="44"/>
      <c r="G59" s="45"/>
      <c r="H59" s="12"/>
      <c r="I59" s="12"/>
      <c r="J59" s="12"/>
      <c r="K59" s="12"/>
      <c r="L59" s="12"/>
    </row>
    <row r="60" customFormat="false" ht="16.5" hidden="false" customHeight="true" outlineLevel="0" collapsed="false">
      <c r="A60" s="12"/>
      <c r="B60" s="20"/>
      <c r="C60" s="28"/>
      <c r="D60" s="29"/>
      <c r="E60" s="23" t="str">
        <f aca="false">IFERROR(__xludf.dummyfunction("IF(LEN(C60)=0,"""",QUERY(Archive!C:C,""Select COUNT(C) WHERE lower(C) contains '""&amp;LOWER(C60)&amp;""' LABEL COUNT(C) ''""))"),"")</f>
        <v/>
      </c>
      <c r="F60" s="44"/>
      <c r="G60" s="45"/>
      <c r="H60" s="12"/>
      <c r="I60" s="12"/>
      <c r="J60" s="12"/>
      <c r="K60" s="12"/>
      <c r="L60" s="12"/>
    </row>
    <row r="61" customFormat="false" ht="16.5" hidden="false" customHeight="true" outlineLevel="0" collapsed="false">
      <c r="A61" s="12"/>
      <c r="B61" s="20"/>
      <c r="C61" s="28"/>
      <c r="D61" s="29"/>
      <c r="E61" s="23" t="str">
        <f aca="false">IFERROR(__xludf.dummyfunction("IF(LEN(C61)=0,"""",QUERY(Archive!C:C,""Select COUNT(C) WHERE lower(C) contains '""&amp;LOWER(C61)&amp;""' LABEL COUNT(C) ''""))"),"")</f>
        <v/>
      </c>
      <c r="F61" s="44"/>
      <c r="G61" s="45"/>
      <c r="H61" s="12"/>
      <c r="I61" s="12"/>
      <c r="J61" s="12"/>
      <c r="K61" s="12"/>
      <c r="L61" s="12"/>
    </row>
    <row r="62" customFormat="false" ht="16.5" hidden="false" customHeight="true" outlineLevel="0" collapsed="false">
      <c r="A62" s="12"/>
      <c r="B62" s="20"/>
      <c r="C62" s="28"/>
      <c r="D62" s="29"/>
      <c r="E62" s="23" t="str">
        <f aca="false">IFERROR(__xludf.dummyfunction("IF(LEN(C62)=0,"""",QUERY(Archive!C:C,""Select COUNT(C) WHERE lower(C) contains '""&amp;LOWER(C62)&amp;""' LABEL COUNT(C) ''""))"),"")</f>
        <v/>
      </c>
      <c r="F62" s="44"/>
      <c r="G62" s="45"/>
      <c r="H62" s="12"/>
      <c r="I62" s="12"/>
      <c r="J62" s="12"/>
      <c r="K62" s="12"/>
      <c r="L62" s="12"/>
    </row>
    <row r="63" customFormat="false" ht="16.5" hidden="false" customHeight="true" outlineLevel="0" collapsed="false">
      <c r="A63" s="12"/>
      <c r="B63" s="20"/>
      <c r="C63" s="28"/>
      <c r="D63" s="29"/>
      <c r="E63" s="23" t="str">
        <f aca="false">IFERROR(__xludf.dummyfunction("IF(LEN(C63)=0,"""",QUERY(Archive!C:C,""Select COUNT(C) WHERE lower(C) contains '""&amp;LOWER(C63)&amp;""' LABEL COUNT(C) ''""))"),"")</f>
        <v/>
      </c>
      <c r="F63" s="44"/>
      <c r="G63" s="45"/>
      <c r="H63" s="12"/>
      <c r="I63" s="12"/>
      <c r="J63" s="12"/>
      <c r="K63" s="12"/>
      <c r="L63" s="12"/>
    </row>
    <row r="64" customFormat="false" ht="16.5" hidden="false" customHeight="true" outlineLevel="0" collapsed="false">
      <c r="A64" s="12"/>
      <c r="B64" s="20"/>
      <c r="C64" s="28"/>
      <c r="D64" s="29"/>
      <c r="E64" s="23" t="str">
        <f aca="false">IFERROR(__xludf.dummyfunction("IF(LEN(C64)=0,"""",QUERY(Archive!C:C,""Select COUNT(C) WHERE lower(C) contains '""&amp;LOWER(C64)&amp;""' LABEL COUNT(C) ''""))"),"")</f>
        <v/>
      </c>
      <c r="F64" s="44"/>
      <c r="G64" s="45"/>
      <c r="H64" s="12"/>
      <c r="I64" s="12"/>
      <c r="J64" s="12"/>
      <c r="K64" s="12"/>
      <c r="L64" s="12"/>
    </row>
    <row r="65" customFormat="false" ht="16.5" hidden="false" customHeight="true" outlineLevel="0" collapsed="false">
      <c r="A65" s="12"/>
      <c r="B65" s="20"/>
      <c r="C65" s="28"/>
      <c r="D65" s="29"/>
      <c r="E65" s="23" t="str">
        <f aca="false">IFERROR(__xludf.dummyfunction("IF(LEN(C65)=0,"""",QUERY(Archive!C:C,""Select COUNT(C) WHERE lower(C) contains '""&amp;LOWER(C65)&amp;""' LABEL COUNT(C) ''""))"),"")</f>
        <v/>
      </c>
      <c r="F65" s="44"/>
      <c r="G65" s="45"/>
      <c r="H65" s="12"/>
      <c r="I65" s="12"/>
      <c r="J65" s="12"/>
      <c r="K65" s="12"/>
      <c r="L65" s="12"/>
    </row>
    <row r="66" customFormat="false" ht="16.5" hidden="false" customHeight="true" outlineLevel="0" collapsed="false">
      <c r="A66" s="12"/>
      <c r="B66" s="20"/>
      <c r="C66" s="28"/>
      <c r="D66" s="29"/>
      <c r="E66" s="23" t="str">
        <f aca="false">IFERROR(__xludf.dummyfunction("IF(LEN(C66)=0,"""",QUERY(Archive!C:C,""Select COUNT(C) WHERE lower(C) contains '""&amp;LOWER(C66)&amp;""' LABEL COUNT(C) ''""))"),"")</f>
        <v/>
      </c>
      <c r="F66" s="44"/>
      <c r="G66" s="45"/>
      <c r="H66" s="12"/>
      <c r="I66" s="12"/>
      <c r="J66" s="12"/>
      <c r="K66" s="12"/>
      <c r="L66" s="12"/>
    </row>
    <row r="67" customFormat="false" ht="16.5" hidden="false" customHeight="true" outlineLevel="0" collapsed="false">
      <c r="A67" s="12"/>
      <c r="B67" s="20"/>
      <c r="C67" s="28"/>
      <c r="D67" s="29"/>
      <c r="E67" s="23" t="str">
        <f aca="false">IFERROR(__xludf.dummyfunction("IF(LEN(C67)=0,"""",QUERY(Archive!C:C,""Select COUNT(C) WHERE lower(C) contains '""&amp;LOWER(C67)&amp;""' LABEL COUNT(C) ''""))"),"")</f>
        <v/>
      </c>
      <c r="F67" s="44"/>
      <c r="G67" s="45"/>
      <c r="H67" s="12"/>
      <c r="I67" s="12"/>
      <c r="J67" s="12"/>
      <c r="K67" s="12"/>
      <c r="L67" s="12"/>
    </row>
    <row r="68" customFormat="false" ht="16.5" hidden="false" customHeight="true" outlineLevel="0" collapsed="false">
      <c r="A68" s="12"/>
      <c r="B68" s="20"/>
      <c r="C68" s="28"/>
      <c r="D68" s="29"/>
      <c r="E68" s="23" t="str">
        <f aca="false">IFERROR(__xludf.dummyfunction("IF(LEN(C68)=0,"""",QUERY(Archive!C:C,""Select COUNT(C) WHERE lower(C) contains '""&amp;LOWER(C68)&amp;""' LABEL COUNT(C) ''""))"),"")</f>
        <v/>
      </c>
      <c r="F68" s="44"/>
      <c r="G68" s="45"/>
      <c r="H68" s="12"/>
      <c r="I68" s="12"/>
      <c r="J68" s="12"/>
      <c r="K68" s="12"/>
      <c r="L68" s="12"/>
    </row>
    <row r="69" customFormat="false" ht="16.5" hidden="false" customHeight="true" outlineLevel="0" collapsed="false">
      <c r="A69" s="12"/>
      <c r="B69" s="20"/>
      <c r="C69" s="28"/>
      <c r="D69" s="29"/>
      <c r="E69" s="23" t="str">
        <f aca="false">IFERROR(__xludf.dummyfunction("IF(LEN(C69)=0,"""",QUERY(Archive!C:C,""Select COUNT(C) WHERE lower(C) contains '""&amp;LOWER(C69)&amp;""' LABEL COUNT(C) ''""))"),"")</f>
        <v/>
      </c>
      <c r="F69" s="44"/>
      <c r="G69" s="45"/>
      <c r="H69" s="12"/>
      <c r="I69" s="12"/>
      <c r="J69" s="12"/>
      <c r="K69" s="12"/>
      <c r="L69" s="12"/>
    </row>
    <row r="70" customFormat="false" ht="16.5" hidden="false" customHeight="true" outlineLevel="0" collapsed="false">
      <c r="A70" s="12"/>
      <c r="B70" s="20"/>
      <c r="C70" s="28"/>
      <c r="D70" s="29"/>
      <c r="E70" s="23" t="str">
        <f aca="false">IFERROR(__xludf.dummyfunction("IF(LEN(C70)=0,"""",QUERY(Archive!C:C,""Select COUNT(C) WHERE lower(C) contains '""&amp;LOWER(C70)&amp;""' LABEL COUNT(C) ''""))"),"")</f>
        <v/>
      </c>
      <c r="F70" s="44"/>
      <c r="G70" s="45"/>
      <c r="H70" s="12"/>
      <c r="I70" s="12"/>
      <c r="J70" s="12"/>
      <c r="K70" s="12"/>
      <c r="L70" s="12"/>
    </row>
    <row r="71" customFormat="false" ht="16.5" hidden="false" customHeight="true" outlineLevel="0" collapsed="false">
      <c r="A71" s="12"/>
      <c r="B71" s="20"/>
      <c r="C71" s="28"/>
      <c r="D71" s="29"/>
      <c r="E71" s="23" t="str">
        <f aca="false">IFERROR(__xludf.dummyfunction("IF(LEN(C71)=0,"""",QUERY(Archive!C:C,""Select COUNT(C) WHERE lower(C) contains '""&amp;LOWER(C71)&amp;""' LABEL COUNT(C) ''""))"),"")</f>
        <v/>
      </c>
      <c r="F71" s="44"/>
      <c r="G71" s="45"/>
      <c r="H71" s="12"/>
      <c r="I71" s="12"/>
      <c r="J71" s="12"/>
      <c r="K71" s="12"/>
      <c r="L71" s="12"/>
    </row>
    <row r="72" customFormat="false" ht="16.5" hidden="false" customHeight="true" outlineLevel="0" collapsed="false">
      <c r="A72" s="12"/>
      <c r="B72" s="20"/>
      <c r="C72" s="28"/>
      <c r="D72" s="29"/>
      <c r="E72" s="23" t="str">
        <f aca="false">IFERROR(__xludf.dummyfunction("IF(LEN(C72)=0,"""",QUERY(Archive!C:C,""Select COUNT(C) WHERE lower(C) contains '""&amp;LOWER(C72)&amp;""' LABEL COUNT(C) ''""))"),"")</f>
        <v/>
      </c>
      <c r="F72" s="44"/>
      <c r="G72" s="45"/>
      <c r="H72" s="12"/>
      <c r="I72" s="12"/>
      <c r="J72" s="12"/>
      <c r="K72" s="12"/>
      <c r="L72" s="12"/>
    </row>
    <row r="73" customFormat="false" ht="16.5" hidden="false" customHeight="true" outlineLevel="0" collapsed="false">
      <c r="A73" s="12"/>
      <c r="B73" s="20"/>
      <c r="C73" s="28"/>
      <c r="D73" s="29"/>
      <c r="E73" s="23" t="str">
        <f aca="false">IFERROR(__xludf.dummyfunction("IF(LEN(C73)=0,"""",QUERY(Archive!C:C,""Select COUNT(C) WHERE lower(C) contains '""&amp;LOWER(C73)&amp;""' LABEL COUNT(C) ''""))"),"")</f>
        <v/>
      </c>
      <c r="F73" s="44"/>
      <c r="G73" s="45"/>
      <c r="H73" s="12"/>
      <c r="I73" s="12"/>
      <c r="J73" s="12"/>
      <c r="K73" s="12"/>
      <c r="L73" s="12"/>
    </row>
    <row r="74" customFormat="false" ht="16.5" hidden="false" customHeight="true" outlineLevel="0" collapsed="false">
      <c r="A74" s="12"/>
      <c r="B74" s="20"/>
      <c r="C74" s="28"/>
      <c r="D74" s="29"/>
      <c r="E74" s="23" t="str">
        <f aca="false">IFERROR(__xludf.dummyfunction("IF(LEN(C74)=0,"""",QUERY(Archive!C:C,""Select COUNT(C) WHERE lower(C) contains '""&amp;LOWER(C74)&amp;""' LABEL COUNT(C) ''""))"),"")</f>
        <v/>
      </c>
      <c r="F74" s="44"/>
      <c r="G74" s="45"/>
      <c r="H74" s="12"/>
      <c r="I74" s="12"/>
      <c r="J74" s="12"/>
      <c r="K74" s="12"/>
      <c r="L74" s="12"/>
    </row>
    <row r="75" customFormat="false" ht="16.5" hidden="false" customHeight="true" outlineLevel="0" collapsed="false">
      <c r="A75" s="12"/>
      <c r="B75" s="20"/>
      <c r="C75" s="28"/>
      <c r="D75" s="29"/>
      <c r="E75" s="23" t="str">
        <f aca="false">IFERROR(__xludf.dummyfunction("IF(LEN(C75)=0,"""",QUERY(Archive!C:C,""Select COUNT(C) WHERE lower(C) contains '""&amp;LOWER(C75)&amp;""' LABEL COUNT(C) ''""))"),"")</f>
        <v/>
      </c>
      <c r="F75" s="44"/>
      <c r="G75" s="45"/>
      <c r="H75" s="12"/>
      <c r="I75" s="12"/>
      <c r="J75" s="12"/>
      <c r="K75" s="12"/>
      <c r="L75" s="12"/>
    </row>
    <row r="76" customFormat="false" ht="16.5" hidden="false" customHeight="true" outlineLevel="0" collapsed="false">
      <c r="A76" s="12"/>
      <c r="B76" s="20"/>
      <c r="C76" s="28"/>
      <c r="D76" s="29"/>
      <c r="E76" s="23" t="str">
        <f aca="false">IFERROR(__xludf.dummyfunction("IF(LEN(C76)=0,"""",QUERY(Archive!C:C,""Select COUNT(C) WHERE lower(C) contains '""&amp;LOWER(C76)&amp;""' LABEL COUNT(C) ''""))"),"")</f>
        <v/>
      </c>
      <c r="F76" s="44"/>
      <c r="G76" s="45"/>
      <c r="H76" s="12"/>
      <c r="I76" s="12"/>
      <c r="J76" s="12"/>
      <c r="K76" s="12"/>
      <c r="L76" s="12"/>
    </row>
    <row r="77" customFormat="false" ht="16.5" hidden="false" customHeight="true" outlineLevel="0" collapsed="false">
      <c r="A77" s="12"/>
      <c r="B77" s="20"/>
      <c r="C77" s="28"/>
      <c r="D77" s="29"/>
      <c r="E77" s="23" t="str">
        <f aca="false">IFERROR(__xludf.dummyfunction("IF(LEN(C77)=0,"""",QUERY(Archive!C:C,""Select COUNT(C) WHERE lower(C) contains '""&amp;LOWER(C77)&amp;""' LABEL COUNT(C) ''""))"),"")</f>
        <v/>
      </c>
      <c r="F77" s="44"/>
      <c r="G77" s="45"/>
      <c r="H77" s="12"/>
      <c r="I77" s="12"/>
      <c r="J77" s="12"/>
      <c r="K77" s="12"/>
      <c r="L77" s="12"/>
    </row>
    <row r="78" customFormat="false" ht="16.5" hidden="false" customHeight="true" outlineLevel="0" collapsed="false">
      <c r="A78" s="12"/>
      <c r="B78" s="20"/>
      <c r="C78" s="28"/>
      <c r="D78" s="29"/>
      <c r="E78" s="23" t="str">
        <f aca="false">IFERROR(__xludf.dummyfunction("IF(LEN(C78)=0,"""",QUERY(Archive!C:C,""Select COUNT(C) WHERE lower(C) contains '""&amp;LOWER(C78)&amp;""' LABEL COUNT(C) ''""))"),"")</f>
        <v/>
      </c>
      <c r="F78" s="44"/>
      <c r="G78" s="45"/>
      <c r="H78" s="12"/>
      <c r="I78" s="12"/>
      <c r="J78" s="12"/>
      <c r="K78" s="12"/>
      <c r="L78" s="12"/>
    </row>
    <row r="79" customFormat="false" ht="16.5" hidden="false" customHeight="true" outlineLevel="0" collapsed="false">
      <c r="A79" s="12"/>
      <c r="B79" s="20"/>
      <c r="C79" s="28"/>
      <c r="D79" s="29"/>
      <c r="E79" s="23" t="str">
        <f aca="false">IFERROR(__xludf.dummyfunction("IF(LEN(C79)=0,"""",QUERY(Archive!C:C,""Select COUNT(C) WHERE lower(C) contains '""&amp;LOWER(C79)&amp;""' LABEL COUNT(C) ''""))"),"")</f>
        <v/>
      </c>
      <c r="F79" s="44"/>
      <c r="G79" s="45"/>
      <c r="H79" s="12"/>
      <c r="I79" s="12"/>
      <c r="J79" s="12"/>
      <c r="K79" s="12"/>
      <c r="L79" s="12"/>
    </row>
    <row r="80" customFormat="false" ht="16.5" hidden="false" customHeight="true" outlineLevel="0" collapsed="false">
      <c r="A80" s="12"/>
      <c r="B80" s="20"/>
      <c r="C80" s="28"/>
      <c r="D80" s="29"/>
      <c r="E80" s="23" t="str">
        <f aca="false">IFERROR(__xludf.dummyfunction("IF(LEN(C80)=0,"""",QUERY(Archive!C:C,""Select COUNT(C) WHERE lower(C) contains '""&amp;LOWER(C80)&amp;""' LABEL COUNT(C) ''""))"),"")</f>
        <v/>
      </c>
      <c r="F80" s="44"/>
      <c r="G80" s="45"/>
      <c r="H80" s="12"/>
      <c r="I80" s="12"/>
      <c r="J80" s="12"/>
      <c r="K80" s="12"/>
      <c r="L80" s="12"/>
    </row>
    <row r="81" customFormat="false" ht="16.5" hidden="false" customHeight="true" outlineLevel="0" collapsed="false">
      <c r="A81" s="12"/>
      <c r="B81" s="20"/>
      <c r="C81" s="28"/>
      <c r="D81" s="29"/>
      <c r="E81" s="23" t="str">
        <f aca="false">IFERROR(__xludf.dummyfunction("IF(LEN(C81)=0,"""",QUERY(Archive!C:C,""Select COUNT(C) WHERE lower(C) contains '""&amp;LOWER(C81)&amp;""' LABEL COUNT(C) ''""))"),"")</f>
        <v/>
      </c>
      <c r="F81" s="44"/>
      <c r="G81" s="45"/>
      <c r="H81" s="12"/>
      <c r="I81" s="12"/>
      <c r="J81" s="12"/>
      <c r="K81" s="12"/>
      <c r="L81" s="12"/>
    </row>
    <row r="82" customFormat="false" ht="16.5" hidden="false" customHeight="true" outlineLevel="0" collapsed="false">
      <c r="A82" s="12"/>
      <c r="B82" s="20"/>
      <c r="C82" s="28"/>
      <c r="D82" s="29"/>
      <c r="E82" s="23" t="str">
        <f aca="false">IFERROR(__xludf.dummyfunction("IF(LEN(C82)=0,"""",QUERY(Archive!C:C,""Select COUNT(C) WHERE lower(C) contains '""&amp;LOWER(C82)&amp;""' LABEL COUNT(C) ''""))"),"")</f>
        <v/>
      </c>
      <c r="F82" s="44"/>
      <c r="G82" s="45"/>
      <c r="H82" s="12"/>
      <c r="I82" s="12"/>
      <c r="J82" s="12"/>
      <c r="K82" s="12"/>
      <c r="L82" s="12"/>
    </row>
    <row r="83" customFormat="false" ht="16.5" hidden="false" customHeight="true" outlineLevel="0" collapsed="false">
      <c r="A83" s="12"/>
      <c r="B83" s="20"/>
      <c r="C83" s="28"/>
      <c r="D83" s="29"/>
      <c r="E83" s="23" t="str">
        <f aca="false">IFERROR(__xludf.dummyfunction("IF(LEN(C83)=0,"""",QUERY(Archive!C:C,""Select COUNT(C) WHERE lower(C) contains '""&amp;LOWER(C83)&amp;""' LABEL COUNT(C) ''""))"),"")</f>
        <v/>
      </c>
      <c r="F83" s="44"/>
      <c r="G83" s="45"/>
      <c r="H83" s="12"/>
      <c r="I83" s="12"/>
      <c r="J83" s="12"/>
      <c r="K83" s="12"/>
      <c r="L83" s="12"/>
    </row>
    <row r="84" customFormat="false" ht="16.5" hidden="false" customHeight="true" outlineLevel="0" collapsed="false">
      <c r="A84" s="12"/>
      <c r="B84" s="20"/>
      <c r="C84" s="28"/>
      <c r="D84" s="29"/>
      <c r="E84" s="23" t="str">
        <f aca="false">IFERROR(__xludf.dummyfunction("IF(LEN(C84)=0,"""",QUERY(Archive!C:C,""Select COUNT(C) WHERE lower(C) contains '""&amp;LOWER(C84)&amp;""' LABEL COUNT(C) ''""))"),"")</f>
        <v/>
      </c>
      <c r="F84" s="44"/>
      <c r="G84" s="45"/>
      <c r="H84" s="12"/>
      <c r="I84" s="12"/>
      <c r="J84" s="12"/>
      <c r="K84" s="12"/>
      <c r="L84" s="12"/>
    </row>
    <row r="85" customFormat="false" ht="16.5" hidden="false" customHeight="true" outlineLevel="0" collapsed="false">
      <c r="A85" s="12"/>
      <c r="B85" s="20"/>
      <c r="C85" s="28"/>
      <c r="D85" s="29"/>
      <c r="E85" s="23" t="str">
        <f aca="false">IFERROR(__xludf.dummyfunction("IF(LEN(C85)=0,"""",QUERY(Archive!C:C,""Select COUNT(C) WHERE lower(C) contains '""&amp;LOWER(C85)&amp;""' LABEL COUNT(C) ''""))"),"")</f>
        <v/>
      </c>
      <c r="F85" s="44"/>
      <c r="G85" s="45"/>
      <c r="H85" s="12"/>
      <c r="I85" s="12"/>
      <c r="J85" s="12"/>
      <c r="K85" s="12"/>
      <c r="L85" s="12"/>
    </row>
    <row r="86" customFormat="false" ht="16.5" hidden="false" customHeight="true" outlineLevel="0" collapsed="false">
      <c r="A86" s="12"/>
      <c r="B86" s="20"/>
      <c r="C86" s="28"/>
      <c r="D86" s="29"/>
      <c r="E86" s="23" t="str">
        <f aca="false">IFERROR(__xludf.dummyfunction("IF(LEN(C86)=0,"""",QUERY(Archive!C:C,""Select COUNT(C) WHERE lower(C) contains '""&amp;LOWER(C86)&amp;""' LABEL COUNT(C) ''""))"),"")</f>
        <v/>
      </c>
      <c r="F86" s="44"/>
      <c r="G86" s="45"/>
      <c r="H86" s="12"/>
      <c r="I86" s="12"/>
      <c r="J86" s="12"/>
      <c r="K86" s="12"/>
      <c r="L86" s="12"/>
    </row>
    <row r="87" customFormat="false" ht="16.5" hidden="false" customHeight="true" outlineLevel="0" collapsed="false">
      <c r="A87" s="12"/>
      <c r="B87" s="20"/>
      <c r="C87" s="28"/>
      <c r="D87" s="29"/>
      <c r="E87" s="23" t="str">
        <f aca="false">IFERROR(__xludf.dummyfunction("IF(LEN(C87)=0,"""",QUERY(Archive!C:C,""Select COUNT(C) WHERE lower(C) contains '""&amp;LOWER(C87)&amp;""' LABEL COUNT(C) ''""))"),"")</f>
        <v/>
      </c>
      <c r="F87" s="44"/>
      <c r="G87" s="45"/>
      <c r="H87" s="12"/>
      <c r="I87" s="12"/>
      <c r="J87" s="12"/>
      <c r="K87" s="12"/>
      <c r="L87" s="12"/>
    </row>
    <row r="88" customFormat="false" ht="16.5" hidden="false" customHeight="true" outlineLevel="0" collapsed="false">
      <c r="A88" s="12"/>
      <c r="B88" s="20"/>
      <c r="C88" s="28"/>
      <c r="D88" s="29"/>
      <c r="E88" s="23" t="str">
        <f aca="false">IFERROR(__xludf.dummyfunction("IF(LEN(C88)=0,"""",QUERY(Archive!C:C,""Select COUNT(C) WHERE lower(C) contains '""&amp;LOWER(C88)&amp;""' LABEL COUNT(C) ''""))"),"")</f>
        <v/>
      </c>
      <c r="F88" s="44"/>
      <c r="G88" s="45"/>
      <c r="H88" s="12"/>
      <c r="I88" s="12"/>
      <c r="J88" s="12"/>
      <c r="K88" s="12"/>
      <c r="L88" s="12"/>
    </row>
    <row r="89" customFormat="false" ht="16.5" hidden="false" customHeight="true" outlineLevel="0" collapsed="false">
      <c r="A89" s="12"/>
      <c r="B89" s="20"/>
      <c r="C89" s="28"/>
      <c r="D89" s="29"/>
      <c r="E89" s="23" t="str">
        <f aca="false">IFERROR(__xludf.dummyfunction("IF(LEN(C89)=0,"""",QUERY(Archive!C:C,""Select COUNT(C) WHERE lower(C) contains '""&amp;LOWER(C89)&amp;""' LABEL COUNT(C) ''""))"),"")</f>
        <v/>
      </c>
      <c r="F89" s="44"/>
      <c r="G89" s="45"/>
      <c r="H89" s="12"/>
      <c r="I89" s="12"/>
      <c r="J89" s="12"/>
      <c r="K89" s="12"/>
      <c r="L89" s="12"/>
    </row>
    <row r="90" customFormat="false" ht="16.5" hidden="false" customHeight="true" outlineLevel="0" collapsed="false">
      <c r="A90" s="12"/>
      <c r="B90" s="20"/>
      <c r="C90" s="28"/>
      <c r="D90" s="29"/>
      <c r="E90" s="23" t="str">
        <f aca="false">IFERROR(__xludf.dummyfunction("IF(LEN(C90)=0,"""",QUERY(Archive!C:C,""Select COUNT(C) WHERE lower(C) contains '""&amp;LOWER(C90)&amp;""' LABEL COUNT(C) ''""))"),"")</f>
        <v/>
      </c>
      <c r="F90" s="44"/>
      <c r="G90" s="45"/>
      <c r="H90" s="12"/>
      <c r="I90" s="12"/>
      <c r="J90" s="12"/>
      <c r="K90" s="12"/>
      <c r="L90" s="12"/>
    </row>
    <row r="91" customFormat="false" ht="16.5" hidden="false" customHeight="true" outlineLevel="0" collapsed="false">
      <c r="A91" s="12"/>
      <c r="B91" s="20"/>
      <c r="C91" s="28"/>
      <c r="D91" s="29"/>
      <c r="E91" s="23" t="str">
        <f aca="false">IFERROR(__xludf.dummyfunction("IF(LEN(C91)=0,"""",QUERY(Archive!C:C,""Select COUNT(C) WHERE lower(C) contains '""&amp;LOWER(C91)&amp;""' LABEL COUNT(C) ''""))"),"")</f>
        <v/>
      </c>
      <c r="F91" s="44"/>
      <c r="G91" s="45"/>
      <c r="H91" s="12"/>
      <c r="I91" s="12"/>
      <c r="J91" s="12"/>
      <c r="K91" s="12"/>
      <c r="L91" s="12"/>
    </row>
    <row r="92" customFormat="false" ht="16.5" hidden="false" customHeight="true" outlineLevel="0" collapsed="false">
      <c r="A92" s="12"/>
      <c r="B92" s="20"/>
      <c r="C92" s="28"/>
      <c r="D92" s="29"/>
      <c r="E92" s="23" t="str">
        <f aca="false">IFERROR(__xludf.dummyfunction("IF(LEN(C92)=0,"""",QUERY(Archive!C:C,""Select COUNT(C) WHERE lower(C) contains '""&amp;LOWER(C92)&amp;""' LABEL COUNT(C) ''""))"),"")</f>
        <v/>
      </c>
      <c r="F92" s="44"/>
      <c r="G92" s="45"/>
      <c r="H92" s="12"/>
      <c r="I92" s="12"/>
      <c r="J92" s="12"/>
      <c r="K92" s="12"/>
      <c r="L92" s="12"/>
    </row>
    <row r="93" customFormat="false" ht="16.5" hidden="false" customHeight="true" outlineLevel="0" collapsed="false">
      <c r="A93" s="12"/>
      <c r="B93" s="20"/>
      <c r="C93" s="28"/>
      <c r="D93" s="29"/>
      <c r="E93" s="23" t="str">
        <f aca="false">IFERROR(__xludf.dummyfunction("IF(LEN(C93)=0,"""",QUERY(Archive!C:C,""Select COUNT(C) WHERE lower(C) contains '""&amp;LOWER(C93)&amp;""' LABEL COUNT(C) ''""))"),"")</f>
        <v/>
      </c>
      <c r="F93" s="44"/>
      <c r="G93" s="45"/>
      <c r="H93" s="12"/>
      <c r="I93" s="12"/>
      <c r="J93" s="12"/>
      <c r="K93" s="12"/>
      <c r="L93" s="12"/>
    </row>
    <row r="94" customFormat="false" ht="16.5" hidden="false" customHeight="true" outlineLevel="0" collapsed="false">
      <c r="A94" s="12"/>
      <c r="B94" s="20"/>
      <c r="C94" s="28"/>
      <c r="D94" s="29"/>
      <c r="E94" s="23" t="str">
        <f aca="false">IFERROR(__xludf.dummyfunction("IF(LEN(C94)=0,"""",QUERY(Archive!C:C,""Select COUNT(C) WHERE lower(C) contains '""&amp;LOWER(C94)&amp;""' LABEL COUNT(C) ''""))"),"")</f>
        <v/>
      </c>
      <c r="F94" s="44"/>
      <c r="G94" s="45"/>
      <c r="H94" s="12"/>
      <c r="I94" s="12"/>
      <c r="J94" s="12"/>
      <c r="K94" s="12"/>
      <c r="L94" s="12"/>
    </row>
    <row r="95" customFormat="false" ht="16.5" hidden="false" customHeight="true" outlineLevel="0" collapsed="false">
      <c r="A95" s="12"/>
      <c r="B95" s="20"/>
      <c r="C95" s="28"/>
      <c r="D95" s="29"/>
      <c r="E95" s="23" t="str">
        <f aca="false">IFERROR(__xludf.dummyfunction("IF(LEN(C95)=0,"""",QUERY(Archive!C:C,""Select COUNT(C) WHERE lower(C) contains '""&amp;LOWER(C95)&amp;""' LABEL COUNT(C) ''""))"),"")</f>
        <v/>
      </c>
      <c r="F95" s="44"/>
      <c r="G95" s="45"/>
      <c r="H95" s="12"/>
      <c r="I95" s="12"/>
      <c r="J95" s="12"/>
      <c r="K95" s="12"/>
      <c r="L95" s="12"/>
    </row>
    <row r="96" customFormat="false" ht="16.5" hidden="false" customHeight="true" outlineLevel="0" collapsed="false">
      <c r="A96" s="12"/>
      <c r="B96" s="20"/>
      <c r="C96" s="28"/>
      <c r="D96" s="29"/>
      <c r="E96" s="23" t="str">
        <f aca="false">IFERROR(__xludf.dummyfunction("IF(LEN(C96)=0,"""",QUERY(Archive!C:C,""Select COUNT(C) WHERE lower(C) contains '""&amp;LOWER(C96)&amp;""' LABEL COUNT(C) ''""))"),"")</f>
        <v/>
      </c>
      <c r="F96" s="44"/>
      <c r="G96" s="45"/>
      <c r="H96" s="12"/>
      <c r="I96" s="12"/>
      <c r="J96" s="12"/>
      <c r="K96" s="12"/>
      <c r="L96" s="12"/>
    </row>
    <row r="97" customFormat="false" ht="16.5" hidden="false" customHeight="true" outlineLevel="0" collapsed="false">
      <c r="A97" s="12"/>
      <c r="B97" s="20"/>
      <c r="C97" s="28"/>
      <c r="D97" s="29"/>
      <c r="E97" s="23" t="str">
        <f aca="false">IFERROR(__xludf.dummyfunction("IF(LEN(C97)=0,"""",QUERY(Archive!C:C,""Select COUNT(C) WHERE lower(C) contains '""&amp;LOWER(C97)&amp;""' LABEL COUNT(C) ''""))"),"")</f>
        <v/>
      </c>
      <c r="F97" s="44"/>
      <c r="G97" s="45"/>
      <c r="H97" s="12"/>
      <c r="I97" s="12"/>
      <c r="J97" s="12"/>
      <c r="K97" s="12"/>
      <c r="L97" s="12"/>
    </row>
    <row r="98" customFormat="false" ht="16.5" hidden="false" customHeight="true" outlineLevel="0" collapsed="false">
      <c r="A98" s="12"/>
      <c r="B98" s="20"/>
      <c r="C98" s="28"/>
      <c r="D98" s="29"/>
      <c r="E98" s="23" t="str">
        <f aca="false">IFERROR(__xludf.dummyfunction("IF(LEN(C98)=0,"""",QUERY(Archive!C:C,""Select COUNT(C) WHERE lower(C) contains '""&amp;LOWER(C98)&amp;""' LABEL COUNT(C) ''""))"),"")</f>
        <v/>
      </c>
      <c r="F98" s="44"/>
      <c r="G98" s="45"/>
      <c r="H98" s="12"/>
      <c r="I98" s="12"/>
      <c r="J98" s="12"/>
      <c r="K98" s="12"/>
      <c r="L98" s="12"/>
    </row>
    <row r="99" customFormat="false" ht="16.5" hidden="false" customHeight="true" outlineLevel="0" collapsed="false">
      <c r="A99" s="12"/>
      <c r="B99" s="20"/>
      <c r="C99" s="28"/>
      <c r="D99" s="29"/>
      <c r="E99" s="23" t="str">
        <f aca="false">IFERROR(__xludf.dummyfunction("IF(LEN(C99)=0,"""",QUERY(Archive!C:C,""Select COUNT(C) WHERE lower(C) contains '""&amp;LOWER(C99)&amp;""' LABEL COUNT(C) ''""))"),"")</f>
        <v/>
      </c>
      <c r="F99" s="44"/>
      <c r="G99" s="45"/>
      <c r="H99" s="12"/>
      <c r="I99" s="12"/>
      <c r="J99" s="12"/>
      <c r="K99" s="12"/>
      <c r="L99" s="12"/>
    </row>
    <row r="100" customFormat="false" ht="16.5" hidden="false" customHeight="true" outlineLevel="0" collapsed="false">
      <c r="A100" s="12"/>
      <c r="B100" s="20"/>
      <c r="C100" s="28"/>
      <c r="D100" s="29"/>
      <c r="E100" s="23" t="str">
        <f aca="false">IFERROR(__xludf.dummyfunction("IF(LEN(C100)=0,"""",QUERY(Archive!C:C,""Select COUNT(C) WHERE lower(C) contains '""&amp;LOWER(C100)&amp;""' LABEL COUNT(C) ''""))"),"")</f>
        <v/>
      </c>
      <c r="F100" s="44"/>
      <c r="G100" s="45"/>
      <c r="H100" s="12"/>
      <c r="I100" s="12"/>
      <c r="J100" s="12"/>
      <c r="K100" s="12"/>
      <c r="L100" s="12"/>
    </row>
    <row r="101" customFormat="false" ht="16.5" hidden="false" customHeight="true" outlineLevel="0" collapsed="false">
      <c r="A101" s="12"/>
      <c r="B101" s="20"/>
      <c r="C101" s="28"/>
      <c r="D101" s="29"/>
      <c r="E101" s="23" t="str">
        <f aca="false">IFERROR(__xludf.dummyfunction("IF(LEN(C101)=0,"""",QUERY(Archive!C:C,""Select COUNT(C) WHERE lower(C) contains '""&amp;LOWER(C101)&amp;""' LABEL COUNT(C) ''""))"),"")</f>
        <v/>
      </c>
      <c r="F101" s="44"/>
      <c r="G101" s="45"/>
      <c r="H101" s="12"/>
      <c r="I101" s="12"/>
      <c r="J101" s="12"/>
      <c r="K101" s="12"/>
      <c r="L101" s="12"/>
    </row>
    <row r="102" customFormat="false" ht="16.5" hidden="false" customHeight="true" outlineLevel="0" collapsed="false">
      <c r="A102" s="12"/>
      <c r="B102" s="20"/>
      <c r="C102" s="28"/>
      <c r="D102" s="29"/>
      <c r="E102" s="23" t="str">
        <f aca="false">IFERROR(__xludf.dummyfunction("IF(LEN(C102)=0,"""",QUERY(Archive!C:C,""Select COUNT(C) WHERE lower(C) contains '""&amp;LOWER(C102)&amp;""' LABEL COUNT(C) ''""))"),"")</f>
        <v/>
      </c>
      <c r="F102" s="44"/>
      <c r="G102" s="45"/>
      <c r="H102" s="12"/>
      <c r="I102" s="12"/>
      <c r="J102" s="12"/>
      <c r="K102" s="12"/>
      <c r="L102" s="12"/>
    </row>
    <row r="103" customFormat="false" ht="16.5" hidden="false" customHeight="true" outlineLevel="0" collapsed="false">
      <c r="A103" s="12"/>
      <c r="B103" s="20"/>
      <c r="C103" s="28"/>
      <c r="D103" s="29"/>
      <c r="E103" s="23" t="str">
        <f aca="false">IFERROR(__xludf.dummyfunction("IF(LEN(C103)=0,"""",QUERY(Archive!C:C,""Select COUNT(C) WHERE lower(C) contains '""&amp;LOWER(C103)&amp;""' LABEL COUNT(C) ''""))"),"")</f>
        <v/>
      </c>
      <c r="F103" s="44"/>
      <c r="G103" s="45"/>
      <c r="H103" s="12"/>
      <c r="I103" s="12"/>
      <c r="J103" s="12"/>
      <c r="K103" s="12"/>
      <c r="L103" s="12"/>
    </row>
    <row r="104" customFormat="false" ht="16.5" hidden="false" customHeight="true" outlineLevel="0" collapsed="false">
      <c r="A104" s="12"/>
      <c r="B104" s="20"/>
      <c r="C104" s="28"/>
      <c r="D104" s="29"/>
      <c r="E104" s="23" t="str">
        <f aca="false">IFERROR(__xludf.dummyfunction("IF(LEN(C104)=0,"""",QUERY(Archive!C:C,""Select COUNT(C) WHERE lower(C) contains '""&amp;LOWER(C104)&amp;""' LABEL COUNT(C) ''""))"),"")</f>
        <v/>
      </c>
      <c r="F104" s="44"/>
      <c r="G104" s="45"/>
      <c r="H104" s="12"/>
      <c r="I104" s="12"/>
      <c r="J104" s="12"/>
      <c r="K104" s="12"/>
      <c r="L104" s="12"/>
    </row>
    <row r="105" customFormat="false" ht="16.5" hidden="false" customHeight="true" outlineLevel="0" collapsed="false">
      <c r="A105" s="12"/>
      <c r="B105" s="20"/>
      <c r="C105" s="28"/>
      <c r="D105" s="29"/>
      <c r="E105" s="23" t="str">
        <f aca="false">IFERROR(__xludf.dummyfunction("IF(LEN(C105)=0,"""",QUERY(Archive!C:C,""Select COUNT(C) WHERE lower(C) contains '""&amp;LOWER(C105)&amp;""' LABEL COUNT(C) ''""))"),"")</f>
        <v/>
      </c>
      <c r="F105" s="44"/>
      <c r="G105" s="45"/>
      <c r="H105" s="12"/>
      <c r="I105" s="12"/>
      <c r="J105" s="12"/>
      <c r="K105" s="12"/>
      <c r="L105" s="12"/>
    </row>
    <row r="106" customFormat="false" ht="16.5" hidden="false" customHeight="true" outlineLevel="0" collapsed="false">
      <c r="A106" s="12"/>
      <c r="B106" s="20"/>
      <c r="C106" s="28"/>
      <c r="D106" s="29"/>
      <c r="E106" s="23" t="str">
        <f aca="false">IFERROR(__xludf.dummyfunction("IF(LEN(C106)=0,"""",QUERY(Archive!C:C,""Select COUNT(C) WHERE lower(C) contains '""&amp;LOWER(C106)&amp;""' LABEL COUNT(C) ''""))"),"")</f>
        <v/>
      </c>
      <c r="F106" s="44"/>
      <c r="G106" s="45"/>
      <c r="H106" s="12"/>
      <c r="I106" s="12"/>
      <c r="J106" s="12"/>
      <c r="K106" s="12"/>
      <c r="L106" s="12"/>
    </row>
    <row r="107" customFormat="false" ht="16.5" hidden="false" customHeight="true" outlineLevel="0" collapsed="false">
      <c r="A107" s="12"/>
      <c r="B107" s="20"/>
      <c r="C107" s="28"/>
      <c r="D107" s="29"/>
      <c r="E107" s="23" t="str">
        <f aca="false">IFERROR(__xludf.dummyfunction("IF(LEN(C107)=0,"""",QUERY(Archive!C:C,""Select COUNT(C) WHERE lower(C) contains '""&amp;LOWER(C107)&amp;""' LABEL COUNT(C) ''""))"),"")</f>
        <v/>
      </c>
      <c r="F107" s="44"/>
      <c r="G107" s="45"/>
      <c r="H107" s="12"/>
      <c r="I107" s="12"/>
      <c r="J107" s="12"/>
      <c r="K107" s="12"/>
      <c r="L107" s="12"/>
    </row>
    <row r="108" customFormat="false" ht="16.5" hidden="false" customHeight="true" outlineLevel="0" collapsed="false">
      <c r="A108" s="12"/>
      <c r="B108" s="20"/>
      <c r="C108" s="28"/>
      <c r="D108" s="29"/>
      <c r="E108" s="23" t="str">
        <f aca="false">IFERROR(__xludf.dummyfunction("IF(LEN(C108)=0,"""",QUERY(Archive!C:C,""Select COUNT(C) WHERE lower(C) contains '""&amp;LOWER(C108)&amp;""' LABEL COUNT(C) ''""))"),"")</f>
        <v/>
      </c>
      <c r="F108" s="44"/>
      <c r="G108" s="45"/>
      <c r="H108" s="12"/>
      <c r="I108" s="12"/>
      <c r="J108" s="12"/>
      <c r="K108" s="12"/>
      <c r="L108" s="12"/>
    </row>
    <row r="109" customFormat="false" ht="16.5" hidden="false" customHeight="true" outlineLevel="0" collapsed="false">
      <c r="A109" s="12"/>
      <c r="B109" s="20"/>
      <c r="C109" s="28"/>
      <c r="D109" s="29"/>
      <c r="E109" s="23" t="str">
        <f aca="false">IFERROR(__xludf.dummyfunction("IF(LEN(C109)=0,"""",QUERY(Archive!C:C,""Select COUNT(C) WHERE lower(C) contains '""&amp;LOWER(C109)&amp;""' LABEL COUNT(C) ''""))"),"")</f>
        <v/>
      </c>
      <c r="F109" s="44"/>
      <c r="G109" s="45"/>
      <c r="H109" s="12"/>
      <c r="I109" s="12"/>
      <c r="J109" s="12"/>
      <c r="K109" s="12"/>
      <c r="L109" s="12"/>
    </row>
    <row r="110" customFormat="false" ht="16.5" hidden="false" customHeight="true" outlineLevel="0" collapsed="false">
      <c r="A110" s="12"/>
      <c r="B110" s="20"/>
      <c r="C110" s="28"/>
      <c r="D110" s="29"/>
      <c r="E110" s="23" t="str">
        <f aca="false">IFERROR(__xludf.dummyfunction("IF(LEN(C110)=0,"""",QUERY(Archive!C:C,""Select COUNT(C) WHERE lower(C) contains '""&amp;LOWER(C110)&amp;""' LABEL COUNT(C) ''""))"),"")</f>
        <v/>
      </c>
      <c r="F110" s="44"/>
      <c r="G110" s="45"/>
      <c r="H110" s="12"/>
      <c r="I110" s="12"/>
      <c r="J110" s="12"/>
      <c r="K110" s="12"/>
      <c r="L110" s="12"/>
    </row>
    <row r="111" customFormat="false" ht="16.5" hidden="false" customHeight="true" outlineLevel="0" collapsed="false">
      <c r="A111" s="12"/>
      <c r="B111" s="20"/>
      <c r="C111" s="28"/>
      <c r="D111" s="29"/>
      <c r="E111" s="23" t="str">
        <f aca="false">IFERROR(__xludf.dummyfunction("IF(LEN(C111)=0,"""",QUERY(Archive!C:C,""Select COUNT(C) WHERE lower(C) contains '""&amp;LOWER(C111)&amp;""' LABEL COUNT(C) ''""))"),"")</f>
        <v/>
      </c>
      <c r="F111" s="44"/>
      <c r="G111" s="45"/>
      <c r="H111" s="12"/>
      <c r="I111" s="12"/>
      <c r="J111" s="12"/>
      <c r="K111" s="12"/>
      <c r="L111" s="12"/>
    </row>
    <row r="112" customFormat="false" ht="16.5" hidden="false" customHeight="true" outlineLevel="0" collapsed="false">
      <c r="A112" s="12"/>
      <c r="B112" s="20"/>
      <c r="C112" s="28"/>
      <c r="D112" s="29"/>
      <c r="E112" s="23" t="str">
        <f aca="false">IFERROR(__xludf.dummyfunction("IF(LEN(C112)=0,"""",QUERY(Archive!C:C,""Select COUNT(C) WHERE lower(C) contains '""&amp;LOWER(C112)&amp;""' LABEL COUNT(C) ''""))"),"")</f>
        <v/>
      </c>
      <c r="F112" s="44"/>
      <c r="G112" s="45"/>
      <c r="H112" s="12"/>
      <c r="I112" s="12"/>
      <c r="J112" s="12"/>
      <c r="K112" s="12"/>
      <c r="L112" s="12"/>
    </row>
    <row r="113" customFormat="false" ht="16.5" hidden="false" customHeight="true" outlineLevel="0" collapsed="false">
      <c r="A113" s="12"/>
      <c r="B113" s="20"/>
      <c r="C113" s="28"/>
      <c r="D113" s="29"/>
      <c r="E113" s="23" t="str">
        <f aca="false">IFERROR(__xludf.dummyfunction("IF(LEN(C113)=0,"""",QUERY(Archive!C:C,""Select COUNT(C) WHERE lower(C) contains '""&amp;LOWER(C113)&amp;""' LABEL COUNT(C) ''""))"),"")</f>
        <v/>
      </c>
      <c r="F113" s="44"/>
      <c r="G113" s="45"/>
      <c r="H113" s="12"/>
      <c r="I113" s="12"/>
      <c r="J113" s="12"/>
      <c r="K113" s="12"/>
      <c r="L113" s="12"/>
    </row>
    <row r="114" customFormat="false" ht="16.5" hidden="false" customHeight="true" outlineLevel="0" collapsed="false">
      <c r="A114" s="12"/>
      <c r="B114" s="20"/>
      <c r="C114" s="28"/>
      <c r="D114" s="29"/>
      <c r="E114" s="23" t="str">
        <f aca="false">IFERROR(__xludf.dummyfunction("IF(LEN(C114)=0,"""",QUERY(Archive!C:C,""Select COUNT(C) WHERE lower(C) contains '""&amp;LOWER(C114)&amp;""' LABEL COUNT(C) ''""))"),"")</f>
        <v/>
      </c>
      <c r="F114" s="44"/>
      <c r="G114" s="45"/>
      <c r="H114" s="12"/>
      <c r="I114" s="12"/>
      <c r="J114" s="12"/>
      <c r="K114" s="12"/>
      <c r="L114" s="12"/>
    </row>
    <row r="115" customFormat="false" ht="16.5" hidden="false" customHeight="true" outlineLevel="0" collapsed="false">
      <c r="A115" s="12"/>
      <c r="B115" s="20"/>
      <c r="C115" s="28"/>
      <c r="D115" s="29"/>
      <c r="E115" s="23" t="str">
        <f aca="false">IFERROR(__xludf.dummyfunction("IF(LEN(C115)=0,"""",QUERY(Archive!C:C,""Select COUNT(C) WHERE lower(C) contains '""&amp;LOWER(C115)&amp;""' LABEL COUNT(C) ''""))"),"")</f>
        <v/>
      </c>
      <c r="F115" s="44"/>
      <c r="G115" s="45"/>
      <c r="H115" s="12"/>
      <c r="I115" s="12"/>
      <c r="J115" s="12"/>
      <c r="K115" s="12"/>
      <c r="L115" s="12"/>
    </row>
    <row r="116" customFormat="false" ht="16.5" hidden="false" customHeight="true" outlineLevel="0" collapsed="false">
      <c r="A116" s="12"/>
      <c r="B116" s="20"/>
      <c r="C116" s="28"/>
      <c r="D116" s="29"/>
      <c r="E116" s="23" t="str">
        <f aca="false">IFERROR(__xludf.dummyfunction("IF(LEN(C116)=0,"""",QUERY(Archive!C:C,""Select COUNT(C) WHERE lower(C) contains '""&amp;LOWER(C116)&amp;""' LABEL COUNT(C) ''""))"),"")</f>
        <v/>
      </c>
      <c r="F116" s="44"/>
      <c r="G116" s="45"/>
      <c r="H116" s="12"/>
      <c r="I116" s="12"/>
      <c r="J116" s="12"/>
      <c r="K116" s="12"/>
      <c r="L116" s="12"/>
    </row>
    <row r="117" customFormat="false" ht="16.5" hidden="false" customHeight="true" outlineLevel="0" collapsed="false">
      <c r="A117" s="12"/>
      <c r="B117" s="20"/>
      <c r="C117" s="28"/>
      <c r="D117" s="29"/>
      <c r="E117" s="23" t="str">
        <f aca="false">IFERROR(__xludf.dummyfunction("IF(LEN(C117)=0,"""",QUERY(Archive!C:C,""Select COUNT(C) WHERE lower(C) contains '""&amp;LOWER(C117)&amp;""' LABEL COUNT(C) ''""))"),"")</f>
        <v/>
      </c>
      <c r="F117" s="44"/>
      <c r="G117" s="45"/>
      <c r="H117" s="12"/>
      <c r="I117" s="12"/>
      <c r="J117" s="12"/>
      <c r="K117" s="12"/>
      <c r="L117" s="12"/>
    </row>
    <row r="118" customFormat="false" ht="16.5" hidden="false" customHeight="true" outlineLevel="0" collapsed="false">
      <c r="A118" s="12"/>
      <c r="B118" s="20"/>
      <c r="C118" s="28"/>
      <c r="D118" s="29"/>
      <c r="E118" s="23" t="str">
        <f aca="false">IFERROR(__xludf.dummyfunction("IF(LEN(C118)=0,"""",QUERY(Archive!C:C,""Select COUNT(C) WHERE lower(C) contains '""&amp;LOWER(C118)&amp;""' LABEL COUNT(C) ''""))"),"")</f>
        <v/>
      </c>
      <c r="F118" s="44"/>
      <c r="G118" s="45"/>
      <c r="H118" s="12"/>
      <c r="I118" s="12"/>
      <c r="J118" s="12"/>
      <c r="K118" s="12"/>
      <c r="L118" s="12"/>
    </row>
    <row r="119" customFormat="false" ht="16.5" hidden="false" customHeight="true" outlineLevel="0" collapsed="false">
      <c r="A119" s="12"/>
      <c r="B119" s="20"/>
      <c r="C119" s="28"/>
      <c r="D119" s="29"/>
      <c r="E119" s="23" t="str">
        <f aca="false">IFERROR(__xludf.dummyfunction("IF(LEN(C119)=0,"""",QUERY(Archive!C:C,""Select COUNT(C) WHERE lower(C) contains '""&amp;LOWER(C119)&amp;""' LABEL COUNT(C) ''""))"),"")</f>
        <v/>
      </c>
      <c r="F119" s="44"/>
      <c r="G119" s="45"/>
      <c r="H119" s="12"/>
      <c r="I119" s="12"/>
      <c r="J119" s="12"/>
      <c r="K119" s="12"/>
      <c r="L119" s="12"/>
    </row>
    <row r="120" customFormat="false" ht="16.5" hidden="false" customHeight="true" outlineLevel="0" collapsed="false">
      <c r="A120" s="12"/>
      <c r="B120" s="20"/>
      <c r="C120" s="28"/>
      <c r="D120" s="29"/>
      <c r="E120" s="23" t="str">
        <f aca="false">IFERROR(__xludf.dummyfunction("IF(LEN(C120)=0,"""",QUERY(Archive!C:C,""Select COUNT(C) WHERE lower(C) contains '""&amp;LOWER(C120)&amp;""' LABEL COUNT(C) ''""))"),"")</f>
        <v/>
      </c>
      <c r="F120" s="44"/>
      <c r="G120" s="45"/>
      <c r="H120" s="12"/>
      <c r="I120" s="12"/>
      <c r="J120" s="12"/>
      <c r="K120" s="12"/>
      <c r="L120" s="12"/>
    </row>
    <row r="121" customFormat="false" ht="16.5" hidden="false" customHeight="true" outlineLevel="0" collapsed="false">
      <c r="A121" s="12"/>
      <c r="B121" s="20"/>
      <c r="C121" s="28"/>
      <c r="D121" s="29"/>
      <c r="E121" s="23" t="str">
        <f aca="false">IFERROR(__xludf.dummyfunction("IF(LEN(C121)=0,"""",QUERY(Archive!C:C,""Select COUNT(C) WHERE lower(C) contains '""&amp;LOWER(C121)&amp;""' LABEL COUNT(C) ''""))"),"")</f>
        <v/>
      </c>
      <c r="F121" s="44"/>
      <c r="G121" s="45"/>
      <c r="H121" s="12"/>
      <c r="I121" s="12"/>
      <c r="J121" s="12"/>
      <c r="K121" s="12"/>
      <c r="L121" s="12"/>
    </row>
    <row r="122" customFormat="false" ht="16.5" hidden="false" customHeight="true" outlineLevel="0" collapsed="false">
      <c r="A122" s="12"/>
      <c r="B122" s="20"/>
      <c r="C122" s="28"/>
      <c r="D122" s="29"/>
      <c r="E122" s="23" t="str">
        <f aca="false">IFERROR(__xludf.dummyfunction("IF(LEN(C122)=0,"""",QUERY(Archive!C:C,""Select COUNT(C) WHERE lower(C) contains '""&amp;LOWER(C122)&amp;""' LABEL COUNT(C) ''""))"),"")</f>
        <v/>
      </c>
      <c r="F122" s="44"/>
      <c r="G122" s="45"/>
      <c r="H122" s="12"/>
      <c r="I122" s="12"/>
      <c r="J122" s="12"/>
      <c r="K122" s="12"/>
      <c r="L122" s="12"/>
    </row>
    <row r="123" customFormat="false" ht="16.5" hidden="false" customHeight="true" outlineLevel="0" collapsed="false">
      <c r="A123" s="12"/>
      <c r="B123" s="20"/>
      <c r="C123" s="28"/>
      <c r="D123" s="29"/>
      <c r="E123" s="23" t="str">
        <f aca="false">IFERROR(__xludf.dummyfunction("IF(LEN(C123)=0,"""",QUERY(Archive!C:C,""Select COUNT(C) WHERE lower(C) contains '""&amp;LOWER(C123)&amp;""' LABEL COUNT(C) ''""))"),"")</f>
        <v/>
      </c>
      <c r="F123" s="44"/>
      <c r="G123" s="45"/>
      <c r="H123" s="12"/>
      <c r="I123" s="12"/>
      <c r="J123" s="12"/>
      <c r="K123" s="12"/>
      <c r="L123" s="12"/>
    </row>
    <row r="124" customFormat="false" ht="16.5" hidden="false" customHeight="true" outlineLevel="0" collapsed="false">
      <c r="A124" s="12"/>
      <c r="B124" s="20"/>
      <c r="C124" s="28"/>
      <c r="D124" s="29"/>
      <c r="E124" s="23" t="str">
        <f aca="false">IFERROR(__xludf.dummyfunction("IF(LEN(C124)=0,"""",QUERY(Archive!C:C,""Select COUNT(C) WHERE lower(C) contains '""&amp;LOWER(C124)&amp;""' LABEL COUNT(C) ''""))"),"")</f>
        <v/>
      </c>
      <c r="F124" s="44"/>
      <c r="G124" s="45"/>
      <c r="H124" s="12"/>
      <c r="I124" s="12"/>
      <c r="J124" s="12"/>
      <c r="K124" s="12"/>
      <c r="L124" s="12"/>
    </row>
    <row r="125" customFormat="false" ht="16.5" hidden="false" customHeight="true" outlineLevel="0" collapsed="false">
      <c r="A125" s="12"/>
      <c r="B125" s="20"/>
      <c r="C125" s="28"/>
      <c r="D125" s="29"/>
      <c r="E125" s="23" t="str">
        <f aca="false">IFERROR(__xludf.dummyfunction("IF(LEN(C125)=0,"""",QUERY(Archive!C:C,""Select COUNT(C) WHERE lower(C) contains '""&amp;LOWER(C125)&amp;""' LABEL COUNT(C) ''""))"),"")</f>
        <v/>
      </c>
      <c r="F125" s="44"/>
      <c r="G125" s="45"/>
      <c r="H125" s="12"/>
      <c r="I125" s="12"/>
      <c r="J125" s="12"/>
      <c r="K125" s="12"/>
      <c r="L125" s="12"/>
    </row>
    <row r="126" customFormat="false" ht="16.5" hidden="false" customHeight="true" outlineLevel="0" collapsed="false">
      <c r="A126" s="12"/>
      <c r="B126" s="20"/>
      <c r="C126" s="28"/>
      <c r="D126" s="29"/>
      <c r="E126" s="23" t="str">
        <f aca="false">IFERROR(__xludf.dummyfunction("IF(LEN(C126)=0,"""",QUERY(Archive!C:C,""Select COUNT(C) WHERE lower(C) contains '""&amp;LOWER(C126)&amp;""' LABEL COUNT(C) ''""))"),"")</f>
        <v/>
      </c>
      <c r="F126" s="44"/>
      <c r="G126" s="45"/>
      <c r="H126" s="12"/>
      <c r="I126" s="12"/>
      <c r="J126" s="12"/>
      <c r="K126" s="12"/>
      <c r="L126" s="12"/>
    </row>
    <row r="127" customFormat="false" ht="16.5" hidden="false" customHeight="true" outlineLevel="0" collapsed="false">
      <c r="A127" s="12"/>
      <c r="B127" s="20"/>
      <c r="C127" s="28"/>
      <c r="D127" s="29"/>
      <c r="E127" s="23" t="str">
        <f aca="false">IFERROR(__xludf.dummyfunction("IF(LEN(C127)=0,"""",QUERY(Archive!C:C,""Select COUNT(C) WHERE lower(C) contains '""&amp;LOWER(C127)&amp;""' LABEL COUNT(C) ''""))"),"")</f>
        <v/>
      </c>
      <c r="F127" s="44"/>
      <c r="G127" s="45"/>
      <c r="H127" s="12"/>
      <c r="I127" s="12"/>
      <c r="J127" s="12"/>
      <c r="K127" s="12"/>
      <c r="L127" s="12"/>
    </row>
    <row r="128" customFormat="false" ht="16.5" hidden="false" customHeight="true" outlineLevel="0" collapsed="false">
      <c r="A128" s="12"/>
      <c r="B128" s="20"/>
      <c r="C128" s="28"/>
      <c r="D128" s="29"/>
      <c r="E128" s="23" t="str">
        <f aca="false">IFERROR(__xludf.dummyfunction("IF(LEN(C128)=0,"""",QUERY(Archive!C:C,""Select COUNT(C) WHERE lower(C) contains '""&amp;LOWER(C128)&amp;""' LABEL COUNT(C) ''""))"),"")</f>
        <v/>
      </c>
      <c r="F128" s="44"/>
      <c r="G128" s="45"/>
      <c r="H128" s="12"/>
      <c r="I128" s="12"/>
      <c r="J128" s="12"/>
      <c r="K128" s="12"/>
      <c r="L128" s="12"/>
    </row>
    <row r="129" customFormat="false" ht="16.5" hidden="false" customHeight="true" outlineLevel="0" collapsed="false">
      <c r="A129" s="12"/>
      <c r="B129" s="20"/>
      <c r="C129" s="28"/>
      <c r="D129" s="29"/>
      <c r="E129" s="23" t="str">
        <f aca="false">IFERROR(__xludf.dummyfunction("IF(LEN(C129)=0,"""",QUERY(Archive!C:C,""Select COUNT(C) WHERE lower(C) contains '""&amp;LOWER(C129)&amp;""' LABEL COUNT(C) ''""))"),"")</f>
        <v/>
      </c>
      <c r="F129" s="44"/>
      <c r="G129" s="45"/>
      <c r="H129" s="12"/>
      <c r="I129" s="12"/>
      <c r="J129" s="12"/>
      <c r="K129" s="12"/>
      <c r="L129" s="12"/>
    </row>
    <row r="130" customFormat="false" ht="16.5" hidden="false" customHeight="true" outlineLevel="0" collapsed="false">
      <c r="A130" s="12"/>
      <c r="B130" s="20"/>
      <c r="C130" s="28"/>
      <c r="D130" s="29"/>
      <c r="E130" s="23" t="str">
        <f aca="false">IFERROR(__xludf.dummyfunction("IF(LEN(C130)=0,"""",QUERY(Archive!C:C,""Select COUNT(C) WHERE lower(C) contains '""&amp;LOWER(C130)&amp;""' LABEL COUNT(C) ''""))"),"")</f>
        <v/>
      </c>
      <c r="F130" s="44"/>
      <c r="G130" s="45"/>
      <c r="H130" s="12"/>
      <c r="I130" s="12"/>
      <c r="J130" s="12"/>
      <c r="K130" s="12"/>
      <c r="L130" s="12"/>
    </row>
    <row r="131" customFormat="false" ht="16.5" hidden="false" customHeight="true" outlineLevel="0" collapsed="false">
      <c r="A131" s="12"/>
      <c r="B131" s="20"/>
      <c r="C131" s="28"/>
      <c r="D131" s="29"/>
      <c r="E131" s="23" t="str">
        <f aca="false">IFERROR(__xludf.dummyfunction("IF(LEN(C131)=0,"""",QUERY(Archive!C:C,""Select COUNT(C) WHERE lower(C) contains '""&amp;LOWER(C131)&amp;""' LABEL COUNT(C) ''""))"),"")</f>
        <v/>
      </c>
      <c r="F131" s="44"/>
      <c r="G131" s="45"/>
      <c r="H131" s="12"/>
      <c r="I131" s="12"/>
      <c r="J131" s="12"/>
      <c r="K131" s="12"/>
      <c r="L131" s="12"/>
    </row>
    <row r="132" customFormat="false" ht="16.5" hidden="false" customHeight="true" outlineLevel="0" collapsed="false">
      <c r="A132" s="12"/>
      <c r="B132" s="20"/>
      <c r="C132" s="28"/>
      <c r="D132" s="29"/>
      <c r="E132" s="23" t="str">
        <f aca="false">IFERROR(__xludf.dummyfunction("IF(LEN(C132)=0,"""",QUERY(Archive!C:C,""Select COUNT(C) WHERE lower(C) contains '""&amp;LOWER(C132)&amp;""' LABEL COUNT(C) ''""))"),"")</f>
        <v/>
      </c>
      <c r="F132" s="44"/>
      <c r="G132" s="45"/>
      <c r="H132" s="12"/>
      <c r="I132" s="12"/>
      <c r="J132" s="12"/>
      <c r="K132" s="12"/>
      <c r="L132" s="12"/>
    </row>
    <row r="133" customFormat="false" ht="16.5" hidden="false" customHeight="true" outlineLevel="0" collapsed="false">
      <c r="A133" s="12"/>
      <c r="B133" s="20"/>
      <c r="C133" s="28"/>
      <c r="D133" s="29"/>
      <c r="E133" s="23" t="str">
        <f aca="false">IFERROR(__xludf.dummyfunction("IF(LEN(C133)=0,"""",QUERY(Archive!C:C,""Select COUNT(C) WHERE lower(C) contains '""&amp;LOWER(C133)&amp;""' LABEL COUNT(C) ''""))"),"")</f>
        <v/>
      </c>
      <c r="F133" s="44"/>
      <c r="G133" s="45"/>
      <c r="H133" s="12"/>
      <c r="I133" s="12"/>
      <c r="J133" s="12"/>
      <c r="K133" s="12"/>
      <c r="L133" s="12"/>
    </row>
    <row r="134" customFormat="false" ht="16.5" hidden="false" customHeight="true" outlineLevel="0" collapsed="false">
      <c r="A134" s="12"/>
      <c r="B134" s="20"/>
      <c r="C134" s="28"/>
      <c r="D134" s="29"/>
      <c r="E134" s="23" t="str">
        <f aca="false">IFERROR(__xludf.dummyfunction("IF(LEN(C134)=0,"""",QUERY(Archive!C:C,""Select COUNT(C) WHERE lower(C) contains '""&amp;LOWER(C134)&amp;""' LABEL COUNT(C) ''""))"),"")</f>
        <v/>
      </c>
      <c r="F134" s="44"/>
      <c r="G134" s="45"/>
      <c r="H134" s="12"/>
      <c r="I134" s="12"/>
      <c r="J134" s="12"/>
      <c r="K134" s="12"/>
      <c r="L134" s="12"/>
    </row>
    <row r="135" customFormat="false" ht="16.5" hidden="false" customHeight="true" outlineLevel="0" collapsed="false">
      <c r="A135" s="12"/>
      <c r="B135" s="20"/>
      <c r="C135" s="28"/>
      <c r="D135" s="29"/>
      <c r="E135" s="23" t="str">
        <f aca="false">IFERROR(__xludf.dummyfunction("IF(LEN(C135)=0,"""",QUERY(Archive!C:C,""Select COUNT(C) WHERE lower(C) contains '""&amp;LOWER(C135)&amp;""' LABEL COUNT(C) ''""))"),"")</f>
        <v/>
      </c>
      <c r="F135" s="44"/>
      <c r="G135" s="45"/>
      <c r="H135" s="12"/>
      <c r="I135" s="12"/>
      <c r="J135" s="12"/>
      <c r="K135" s="12"/>
      <c r="L135" s="12"/>
    </row>
    <row r="136" customFormat="false" ht="16.5" hidden="false" customHeight="true" outlineLevel="0" collapsed="false">
      <c r="A136" s="12"/>
      <c r="B136" s="20"/>
      <c r="C136" s="28"/>
      <c r="D136" s="29"/>
      <c r="E136" s="23" t="str">
        <f aca="false">IFERROR(__xludf.dummyfunction("IF(LEN(C136)=0,"""",QUERY(Archive!C:C,""Select COUNT(C) WHERE lower(C) contains '""&amp;LOWER(C136)&amp;""' LABEL COUNT(C) ''""))"),"")</f>
        <v/>
      </c>
      <c r="F136" s="44"/>
      <c r="G136" s="45"/>
      <c r="H136" s="12"/>
      <c r="I136" s="12"/>
      <c r="J136" s="12"/>
      <c r="K136" s="12"/>
      <c r="L136" s="12"/>
    </row>
    <row r="137" customFormat="false" ht="16.5" hidden="false" customHeight="true" outlineLevel="0" collapsed="false">
      <c r="A137" s="12"/>
      <c r="B137" s="20"/>
      <c r="C137" s="28"/>
      <c r="D137" s="29"/>
      <c r="E137" s="23" t="str">
        <f aca="false">IFERROR(__xludf.dummyfunction("IF(LEN(C137)=0,"""",QUERY(Archive!C:C,""Select COUNT(C) WHERE lower(C) contains '""&amp;LOWER(C137)&amp;""' LABEL COUNT(C) ''""))"),"")</f>
        <v/>
      </c>
      <c r="F137" s="44"/>
      <c r="G137" s="45"/>
      <c r="H137" s="12"/>
      <c r="I137" s="12"/>
      <c r="J137" s="12"/>
      <c r="K137" s="12"/>
      <c r="L137" s="12"/>
    </row>
    <row r="138" customFormat="false" ht="16.5" hidden="false" customHeight="true" outlineLevel="0" collapsed="false">
      <c r="A138" s="12"/>
      <c r="B138" s="20"/>
      <c r="C138" s="28"/>
      <c r="D138" s="29"/>
      <c r="E138" s="23" t="str">
        <f aca="false">IFERROR(__xludf.dummyfunction("IF(LEN(C138)=0,"""",QUERY(Archive!C:C,""Select COUNT(C) WHERE lower(C) contains '""&amp;LOWER(C138)&amp;""' LABEL COUNT(C) ''""))"),"")</f>
        <v/>
      </c>
      <c r="F138" s="44"/>
      <c r="G138" s="45"/>
      <c r="H138" s="12"/>
      <c r="I138" s="12"/>
      <c r="J138" s="12"/>
      <c r="K138" s="12"/>
      <c r="L138" s="12"/>
    </row>
    <row r="139" customFormat="false" ht="16.5" hidden="false" customHeight="true" outlineLevel="0" collapsed="false">
      <c r="A139" s="12"/>
      <c r="B139" s="20"/>
      <c r="C139" s="28"/>
      <c r="D139" s="29"/>
      <c r="E139" s="23" t="str">
        <f aca="false">IFERROR(__xludf.dummyfunction("IF(LEN(C139)=0,"""",QUERY(Archive!C:C,""Select COUNT(C) WHERE lower(C) contains '""&amp;LOWER(C139)&amp;""' LABEL COUNT(C) ''""))"),"")</f>
        <v/>
      </c>
      <c r="F139" s="44"/>
      <c r="G139" s="45"/>
      <c r="H139" s="12"/>
      <c r="I139" s="12"/>
      <c r="J139" s="12"/>
      <c r="K139" s="12"/>
      <c r="L139" s="12"/>
    </row>
    <row r="140" customFormat="false" ht="16.5" hidden="false" customHeight="true" outlineLevel="0" collapsed="false">
      <c r="A140" s="12"/>
      <c r="B140" s="20"/>
      <c r="C140" s="28"/>
      <c r="D140" s="29"/>
      <c r="E140" s="23" t="str">
        <f aca="false">IFERROR(__xludf.dummyfunction("IF(LEN(C140)=0,"""",QUERY(Archive!C:C,""Select COUNT(C) WHERE lower(C) contains '""&amp;LOWER(C140)&amp;""' LABEL COUNT(C) ''""))"),"")</f>
        <v/>
      </c>
      <c r="F140" s="44"/>
      <c r="G140" s="45"/>
      <c r="H140" s="12"/>
      <c r="I140" s="12"/>
      <c r="J140" s="12"/>
      <c r="K140" s="12"/>
      <c r="L140" s="12"/>
    </row>
    <row r="141" customFormat="false" ht="16.5" hidden="false" customHeight="true" outlineLevel="0" collapsed="false">
      <c r="A141" s="12"/>
      <c r="B141" s="20"/>
      <c r="C141" s="28"/>
      <c r="D141" s="29"/>
      <c r="E141" s="23" t="str">
        <f aca="false">IFERROR(__xludf.dummyfunction("IF(LEN(C141)=0,"""",QUERY(Archive!C:C,""Select COUNT(C) WHERE lower(C) contains '""&amp;LOWER(C141)&amp;""' LABEL COUNT(C) ''""))"),"")</f>
        <v/>
      </c>
      <c r="F141" s="44"/>
      <c r="G141" s="45"/>
      <c r="H141" s="12"/>
      <c r="I141" s="12"/>
      <c r="J141" s="12"/>
      <c r="K141" s="12"/>
      <c r="L141" s="12"/>
    </row>
    <row r="142" customFormat="false" ht="16.5" hidden="false" customHeight="true" outlineLevel="0" collapsed="false">
      <c r="A142" s="12"/>
      <c r="B142" s="20"/>
      <c r="C142" s="28"/>
      <c r="D142" s="29"/>
      <c r="E142" s="23" t="str">
        <f aca="false">IFERROR(__xludf.dummyfunction("IF(LEN(C142)=0,"""",QUERY(Archive!C:C,""Select COUNT(C) WHERE lower(C) contains '""&amp;LOWER(C142)&amp;""' LABEL COUNT(C) ''""))"),"")</f>
        <v/>
      </c>
      <c r="F142" s="44"/>
      <c r="G142" s="45"/>
      <c r="H142" s="12"/>
      <c r="I142" s="12"/>
      <c r="J142" s="12"/>
      <c r="K142" s="12"/>
      <c r="L142" s="12"/>
    </row>
    <row r="143" customFormat="false" ht="16.5" hidden="false" customHeight="true" outlineLevel="0" collapsed="false">
      <c r="A143" s="12"/>
      <c r="B143" s="20"/>
      <c r="C143" s="28"/>
      <c r="D143" s="29"/>
      <c r="E143" s="23" t="str">
        <f aca="false">IFERROR(__xludf.dummyfunction("IF(LEN(C143)=0,"""",QUERY(Archive!C:C,""Select COUNT(C) WHERE lower(C) contains '""&amp;LOWER(C143)&amp;""' LABEL COUNT(C) ''""))"),"")</f>
        <v/>
      </c>
      <c r="F143" s="44"/>
      <c r="G143" s="45"/>
      <c r="H143" s="12"/>
      <c r="I143" s="12"/>
      <c r="J143" s="12"/>
      <c r="K143" s="12"/>
      <c r="L143" s="12"/>
    </row>
    <row r="144" customFormat="false" ht="16.5" hidden="false" customHeight="true" outlineLevel="0" collapsed="false">
      <c r="A144" s="12"/>
      <c r="B144" s="20"/>
      <c r="C144" s="28"/>
      <c r="D144" s="29"/>
      <c r="E144" s="23" t="str">
        <f aca="false">IFERROR(__xludf.dummyfunction("IF(LEN(C144)=0,"""",QUERY(Archive!C:C,""Select COUNT(C) WHERE lower(C) contains '""&amp;LOWER(C144)&amp;""' LABEL COUNT(C) ''""))"),"")</f>
        <v/>
      </c>
      <c r="F144" s="44"/>
      <c r="G144" s="45"/>
      <c r="H144" s="12"/>
      <c r="I144" s="12"/>
      <c r="J144" s="12"/>
      <c r="K144" s="12"/>
      <c r="L144" s="12"/>
    </row>
    <row r="145" customFormat="false" ht="16.5" hidden="false" customHeight="true" outlineLevel="0" collapsed="false">
      <c r="A145" s="12"/>
      <c r="B145" s="20"/>
      <c r="C145" s="28"/>
      <c r="D145" s="29"/>
      <c r="E145" s="23" t="str">
        <f aca="false">IFERROR(__xludf.dummyfunction("IF(LEN(C145)=0,"""",QUERY(Archive!C:C,""Select COUNT(C) WHERE lower(C) contains '""&amp;LOWER(C145)&amp;""' LABEL COUNT(C) ''""))"),"")</f>
        <v/>
      </c>
      <c r="F145" s="44"/>
      <c r="G145" s="45"/>
      <c r="H145" s="12"/>
      <c r="I145" s="12"/>
      <c r="J145" s="12"/>
      <c r="K145" s="12"/>
      <c r="L145" s="12"/>
    </row>
    <row r="146" customFormat="false" ht="16.5" hidden="false" customHeight="true" outlineLevel="0" collapsed="false">
      <c r="A146" s="12"/>
      <c r="B146" s="20"/>
      <c r="C146" s="28"/>
      <c r="D146" s="29"/>
      <c r="E146" s="46"/>
      <c r="F146" s="44"/>
      <c r="G146" s="45"/>
      <c r="H146" s="12"/>
      <c r="I146" s="12"/>
      <c r="J146" s="12"/>
      <c r="K146" s="12"/>
      <c r="L146" s="12"/>
    </row>
    <row r="147" customFormat="false" ht="16.5" hidden="false" customHeight="true" outlineLevel="0" collapsed="false">
      <c r="A147" s="12"/>
      <c r="B147" s="20"/>
      <c r="C147" s="28"/>
      <c r="D147" s="29"/>
      <c r="E147" s="46"/>
      <c r="F147" s="44"/>
      <c r="G147" s="45"/>
      <c r="H147" s="12"/>
      <c r="I147" s="12"/>
      <c r="J147" s="12"/>
      <c r="K147" s="12"/>
      <c r="L147" s="12"/>
    </row>
    <row r="148" customFormat="false" ht="16.5" hidden="false" customHeight="true" outlineLevel="0" collapsed="false">
      <c r="A148" s="12"/>
      <c r="B148" s="20"/>
      <c r="C148" s="28"/>
      <c r="D148" s="29"/>
      <c r="E148" s="46"/>
      <c r="F148" s="44"/>
      <c r="G148" s="45"/>
      <c r="H148" s="12"/>
      <c r="I148" s="12"/>
      <c r="J148" s="12"/>
      <c r="K148" s="12"/>
      <c r="L148" s="12"/>
    </row>
    <row r="149" customFormat="false" ht="16.5" hidden="false" customHeight="true" outlineLevel="0" collapsed="false">
      <c r="A149" s="12"/>
      <c r="B149" s="20"/>
      <c r="C149" s="28"/>
      <c r="D149" s="29"/>
      <c r="E149" s="46"/>
      <c r="F149" s="44"/>
      <c r="G149" s="45"/>
      <c r="H149" s="12"/>
      <c r="I149" s="12"/>
      <c r="J149" s="12"/>
      <c r="K149" s="12"/>
      <c r="L149" s="12"/>
    </row>
    <row r="150" customFormat="false" ht="16.5" hidden="false" customHeight="true" outlineLevel="0" collapsed="false">
      <c r="A150" s="12"/>
      <c r="B150" s="20"/>
      <c r="C150" s="28"/>
      <c r="D150" s="29"/>
      <c r="E150" s="46"/>
      <c r="F150" s="44"/>
      <c r="G150" s="45"/>
      <c r="H150" s="12"/>
      <c r="I150" s="12"/>
      <c r="J150" s="12"/>
      <c r="K150" s="12"/>
      <c r="L150" s="12"/>
    </row>
    <row r="151" customFormat="false" ht="16.5" hidden="false" customHeight="true" outlineLevel="0" collapsed="false">
      <c r="A151" s="12"/>
      <c r="B151" s="20"/>
      <c r="C151" s="28"/>
      <c r="D151" s="29"/>
      <c r="E151" s="46"/>
      <c r="F151" s="44"/>
      <c r="G151" s="45"/>
      <c r="H151" s="12"/>
      <c r="I151" s="12"/>
      <c r="J151" s="12"/>
      <c r="K151" s="12"/>
      <c r="L151" s="12"/>
    </row>
    <row r="152" customFormat="false" ht="16.5" hidden="false" customHeight="true" outlineLevel="0" collapsed="false">
      <c r="A152" s="12"/>
      <c r="B152" s="20"/>
      <c r="C152" s="28"/>
      <c r="D152" s="29"/>
      <c r="E152" s="46"/>
      <c r="F152" s="44"/>
      <c r="G152" s="45"/>
      <c r="H152" s="12"/>
      <c r="I152" s="12"/>
      <c r="J152" s="12"/>
      <c r="K152" s="12"/>
      <c r="L152" s="12"/>
    </row>
    <row r="153" customFormat="false" ht="16.5" hidden="false" customHeight="true" outlineLevel="0" collapsed="false">
      <c r="A153" s="12"/>
      <c r="B153" s="20"/>
      <c r="C153" s="28"/>
      <c r="D153" s="29"/>
      <c r="E153" s="46"/>
      <c r="F153" s="44"/>
      <c r="G153" s="45"/>
      <c r="H153" s="12"/>
      <c r="I153" s="12"/>
      <c r="J153" s="12"/>
      <c r="K153" s="12"/>
      <c r="L153" s="12"/>
    </row>
    <row r="154" customFormat="false" ht="16.5" hidden="false" customHeight="true" outlineLevel="0" collapsed="false">
      <c r="A154" s="12"/>
      <c r="B154" s="20"/>
      <c r="C154" s="28"/>
      <c r="D154" s="29"/>
      <c r="E154" s="46"/>
      <c r="F154" s="44"/>
      <c r="G154" s="45"/>
      <c r="H154" s="12"/>
      <c r="I154" s="12"/>
      <c r="J154" s="12"/>
      <c r="K154" s="12"/>
      <c r="L154" s="12"/>
    </row>
    <row r="155" customFormat="false" ht="16.5" hidden="false" customHeight="true" outlineLevel="0" collapsed="false">
      <c r="A155" s="12"/>
      <c r="B155" s="20"/>
      <c r="C155" s="28"/>
      <c r="D155" s="29"/>
      <c r="E155" s="46"/>
      <c r="F155" s="44"/>
      <c r="G155" s="45"/>
      <c r="H155" s="12"/>
      <c r="I155" s="12"/>
      <c r="J155" s="12"/>
      <c r="K155" s="12"/>
      <c r="L155" s="12"/>
    </row>
    <row r="156" customFormat="false" ht="16.5" hidden="false" customHeight="true" outlineLevel="0" collapsed="false">
      <c r="A156" s="12"/>
      <c r="B156" s="20"/>
      <c r="C156" s="28"/>
      <c r="D156" s="29"/>
      <c r="E156" s="46"/>
      <c r="F156" s="44"/>
      <c r="G156" s="45"/>
      <c r="H156" s="12"/>
      <c r="I156" s="12"/>
      <c r="J156" s="12"/>
      <c r="K156" s="12"/>
      <c r="L156" s="12"/>
    </row>
    <row r="157" customFormat="false" ht="16.5" hidden="false" customHeight="true" outlineLevel="0" collapsed="false">
      <c r="A157" s="12"/>
      <c r="B157" s="20"/>
      <c r="C157" s="28"/>
      <c r="D157" s="29"/>
      <c r="E157" s="46"/>
      <c r="F157" s="44"/>
      <c r="G157" s="45"/>
      <c r="H157" s="12"/>
      <c r="I157" s="12"/>
      <c r="J157" s="12"/>
      <c r="K157" s="12"/>
      <c r="L157" s="12"/>
    </row>
    <row r="158" customFormat="false" ht="16.5" hidden="false" customHeight="true" outlineLevel="0" collapsed="false">
      <c r="A158" s="12"/>
      <c r="B158" s="20"/>
      <c r="C158" s="28"/>
      <c r="D158" s="29"/>
      <c r="E158" s="46"/>
      <c r="F158" s="44"/>
      <c r="G158" s="45"/>
      <c r="H158" s="12"/>
      <c r="I158" s="12"/>
      <c r="J158" s="12"/>
      <c r="K158" s="12"/>
      <c r="L158" s="12"/>
    </row>
    <row r="159" customFormat="false" ht="16.5" hidden="false" customHeight="true" outlineLevel="0" collapsed="false">
      <c r="A159" s="12"/>
      <c r="B159" s="20"/>
      <c r="C159" s="28"/>
      <c r="D159" s="29"/>
      <c r="E159" s="46"/>
      <c r="F159" s="44"/>
      <c r="G159" s="45"/>
      <c r="H159" s="12"/>
      <c r="I159" s="12"/>
      <c r="J159" s="12"/>
      <c r="K159" s="12"/>
      <c r="L159" s="12"/>
    </row>
    <row r="160" customFormat="false" ht="16.5" hidden="false" customHeight="true" outlineLevel="0" collapsed="false">
      <c r="A160" s="12"/>
      <c r="B160" s="20"/>
      <c r="C160" s="28"/>
      <c r="D160" s="29"/>
      <c r="E160" s="46"/>
      <c r="F160" s="44"/>
      <c r="G160" s="45"/>
      <c r="H160" s="12"/>
      <c r="I160" s="12"/>
      <c r="J160" s="12"/>
      <c r="K160" s="12"/>
      <c r="L160" s="12"/>
    </row>
    <row r="161" customFormat="false" ht="16.5" hidden="false" customHeight="true" outlineLevel="0" collapsed="false">
      <c r="A161" s="12"/>
      <c r="B161" s="20"/>
      <c r="C161" s="28"/>
      <c r="D161" s="29"/>
      <c r="E161" s="46"/>
      <c r="F161" s="44"/>
      <c r="G161" s="45"/>
      <c r="H161" s="12"/>
      <c r="I161" s="12"/>
      <c r="J161" s="12"/>
      <c r="K161" s="12"/>
      <c r="L161" s="12"/>
    </row>
    <row r="162" customFormat="false" ht="16.5" hidden="false" customHeight="true" outlineLevel="0" collapsed="false">
      <c r="A162" s="12"/>
      <c r="B162" s="20"/>
      <c r="C162" s="28"/>
      <c r="D162" s="29"/>
      <c r="E162" s="46"/>
      <c r="F162" s="44"/>
      <c r="G162" s="45"/>
      <c r="H162" s="12"/>
      <c r="I162" s="12"/>
      <c r="J162" s="12"/>
      <c r="K162" s="12"/>
      <c r="L162" s="12"/>
    </row>
    <row r="163" customFormat="false" ht="16.5" hidden="false" customHeight="true" outlineLevel="0" collapsed="false">
      <c r="A163" s="12"/>
      <c r="B163" s="20"/>
      <c r="C163" s="28"/>
      <c r="D163" s="29"/>
      <c r="E163" s="46"/>
      <c r="F163" s="44"/>
      <c r="G163" s="45"/>
      <c r="H163" s="12"/>
      <c r="I163" s="12"/>
      <c r="J163" s="12"/>
      <c r="K163" s="12"/>
      <c r="L163" s="12"/>
    </row>
    <row r="164" customFormat="false" ht="16.5" hidden="false" customHeight="true" outlineLevel="0" collapsed="false">
      <c r="A164" s="12"/>
      <c r="B164" s="20"/>
      <c r="C164" s="28"/>
      <c r="D164" s="29"/>
      <c r="E164" s="46"/>
      <c r="F164" s="44"/>
      <c r="G164" s="45"/>
      <c r="H164" s="12"/>
      <c r="I164" s="12"/>
      <c r="J164" s="12"/>
      <c r="K164" s="12"/>
      <c r="L164" s="12"/>
    </row>
    <row r="165" customFormat="false" ht="16.5" hidden="false" customHeight="true" outlineLevel="0" collapsed="false">
      <c r="A165" s="12"/>
      <c r="B165" s="20"/>
      <c r="C165" s="28"/>
      <c r="D165" s="29"/>
      <c r="E165" s="46"/>
      <c r="F165" s="44"/>
      <c r="G165" s="45"/>
      <c r="H165" s="12"/>
      <c r="I165" s="12"/>
      <c r="J165" s="12"/>
      <c r="K165" s="12"/>
      <c r="L165" s="12"/>
    </row>
    <row r="166" customFormat="false" ht="16.5" hidden="false" customHeight="true" outlineLevel="0" collapsed="false">
      <c r="A166" s="12"/>
      <c r="B166" s="20"/>
      <c r="C166" s="28"/>
      <c r="D166" s="29"/>
      <c r="E166" s="46"/>
      <c r="F166" s="44"/>
      <c r="G166" s="45"/>
      <c r="H166" s="12"/>
      <c r="I166" s="12"/>
      <c r="J166" s="12"/>
      <c r="K166" s="12"/>
      <c r="L166" s="12"/>
    </row>
    <row r="167" customFormat="false" ht="16.5" hidden="false" customHeight="true" outlineLevel="0" collapsed="false">
      <c r="A167" s="12"/>
      <c r="B167" s="20"/>
      <c r="C167" s="28"/>
      <c r="D167" s="29"/>
      <c r="E167" s="46"/>
      <c r="F167" s="44"/>
      <c r="G167" s="45"/>
      <c r="H167" s="12"/>
      <c r="I167" s="12"/>
      <c r="J167" s="12"/>
      <c r="K167" s="12"/>
      <c r="L167" s="12"/>
    </row>
    <row r="168" customFormat="false" ht="16.5" hidden="false" customHeight="true" outlineLevel="0" collapsed="false">
      <c r="A168" s="12"/>
      <c r="B168" s="20"/>
      <c r="C168" s="28"/>
      <c r="D168" s="29"/>
      <c r="E168" s="46"/>
      <c r="F168" s="44"/>
      <c r="G168" s="45"/>
      <c r="H168" s="12"/>
      <c r="I168" s="12"/>
      <c r="J168" s="12"/>
      <c r="K168" s="12"/>
      <c r="L168" s="12"/>
    </row>
    <row r="169" customFormat="false" ht="16.5" hidden="false" customHeight="true" outlineLevel="0" collapsed="false">
      <c r="A169" s="12"/>
      <c r="B169" s="20"/>
      <c r="C169" s="28"/>
      <c r="D169" s="29"/>
      <c r="E169" s="46"/>
      <c r="F169" s="44"/>
      <c r="G169" s="45"/>
      <c r="H169" s="12"/>
      <c r="I169" s="12"/>
      <c r="J169" s="12"/>
      <c r="K169" s="12"/>
      <c r="L169" s="12"/>
    </row>
    <row r="170" customFormat="false" ht="16.5" hidden="false" customHeight="true" outlineLevel="0" collapsed="false">
      <c r="A170" s="12"/>
      <c r="B170" s="20"/>
      <c r="C170" s="28"/>
      <c r="D170" s="29"/>
      <c r="E170" s="46"/>
      <c r="F170" s="44"/>
      <c r="G170" s="45"/>
      <c r="H170" s="12"/>
      <c r="I170" s="12"/>
      <c r="J170" s="12"/>
      <c r="K170" s="12"/>
      <c r="L170" s="12"/>
    </row>
    <row r="171" customFormat="false" ht="16.5" hidden="false" customHeight="true" outlineLevel="0" collapsed="false">
      <c r="A171" s="12"/>
      <c r="B171" s="20"/>
      <c r="C171" s="28"/>
      <c r="D171" s="29"/>
      <c r="E171" s="46"/>
      <c r="F171" s="44"/>
      <c r="G171" s="45"/>
      <c r="H171" s="12"/>
      <c r="I171" s="12"/>
      <c r="J171" s="12"/>
      <c r="K171" s="12"/>
      <c r="L171" s="12"/>
    </row>
    <row r="172" customFormat="false" ht="16.5" hidden="false" customHeight="true" outlineLevel="0" collapsed="false">
      <c r="A172" s="12"/>
      <c r="B172" s="20"/>
      <c r="C172" s="28"/>
      <c r="D172" s="29"/>
      <c r="E172" s="46"/>
      <c r="F172" s="44"/>
      <c r="G172" s="45"/>
      <c r="H172" s="12"/>
      <c r="I172" s="12"/>
      <c r="J172" s="12"/>
      <c r="K172" s="12"/>
      <c r="L172" s="12"/>
    </row>
    <row r="173" customFormat="false" ht="16.5" hidden="false" customHeight="true" outlineLevel="0" collapsed="false">
      <c r="A173" s="12"/>
      <c r="B173" s="20"/>
      <c r="C173" s="28"/>
      <c r="D173" s="29"/>
      <c r="E173" s="46"/>
      <c r="F173" s="44"/>
      <c r="G173" s="45"/>
      <c r="H173" s="12"/>
      <c r="I173" s="12"/>
      <c r="J173" s="12"/>
      <c r="K173" s="12"/>
      <c r="L173" s="12"/>
    </row>
    <row r="174" customFormat="false" ht="16.5" hidden="false" customHeight="true" outlineLevel="0" collapsed="false">
      <c r="A174" s="12"/>
      <c r="B174" s="20"/>
      <c r="C174" s="28"/>
      <c r="D174" s="29"/>
      <c r="E174" s="46"/>
      <c r="F174" s="44"/>
      <c r="G174" s="45"/>
      <c r="H174" s="12"/>
      <c r="I174" s="12"/>
      <c r="J174" s="12"/>
      <c r="K174" s="12"/>
      <c r="L174" s="12"/>
    </row>
    <row r="175" customFormat="false" ht="16.5" hidden="false" customHeight="true" outlineLevel="0" collapsed="false">
      <c r="A175" s="12"/>
      <c r="B175" s="20"/>
      <c r="C175" s="28"/>
      <c r="D175" s="29"/>
      <c r="E175" s="46"/>
      <c r="F175" s="44"/>
      <c r="G175" s="45"/>
      <c r="H175" s="12"/>
      <c r="I175" s="12"/>
      <c r="J175" s="12"/>
      <c r="K175" s="12"/>
      <c r="L175" s="12"/>
    </row>
    <row r="176" customFormat="false" ht="16.5" hidden="false" customHeight="true" outlineLevel="0" collapsed="false">
      <c r="A176" s="12"/>
      <c r="B176" s="20"/>
      <c r="C176" s="28"/>
      <c r="D176" s="29"/>
      <c r="E176" s="46"/>
      <c r="F176" s="44"/>
      <c r="G176" s="45"/>
      <c r="H176" s="12"/>
      <c r="I176" s="12"/>
      <c r="J176" s="12"/>
      <c r="K176" s="12"/>
      <c r="L176" s="12"/>
    </row>
    <row r="177" customFormat="false" ht="16.5" hidden="false" customHeight="true" outlineLevel="0" collapsed="false">
      <c r="A177" s="12"/>
      <c r="B177" s="20"/>
      <c r="C177" s="28"/>
      <c r="D177" s="29"/>
      <c r="E177" s="46"/>
      <c r="F177" s="44"/>
      <c r="G177" s="45"/>
      <c r="H177" s="12"/>
      <c r="I177" s="12"/>
      <c r="J177" s="12"/>
      <c r="K177" s="12"/>
      <c r="L177" s="12"/>
    </row>
    <row r="178" customFormat="false" ht="16.5" hidden="false" customHeight="true" outlineLevel="0" collapsed="false">
      <c r="A178" s="12"/>
      <c r="B178" s="20"/>
      <c r="C178" s="28"/>
      <c r="D178" s="29"/>
      <c r="E178" s="46"/>
      <c r="F178" s="44"/>
      <c r="G178" s="45"/>
      <c r="H178" s="12"/>
      <c r="I178" s="12"/>
      <c r="J178" s="12"/>
      <c r="K178" s="12"/>
      <c r="L178" s="12"/>
    </row>
    <row r="179" customFormat="false" ht="16.5" hidden="false" customHeight="true" outlineLevel="0" collapsed="false">
      <c r="A179" s="12"/>
      <c r="B179" s="20"/>
      <c r="C179" s="28"/>
      <c r="D179" s="29"/>
      <c r="E179" s="46"/>
      <c r="F179" s="44"/>
      <c r="G179" s="45"/>
      <c r="H179" s="12"/>
      <c r="I179" s="12"/>
      <c r="J179" s="12"/>
      <c r="K179" s="12"/>
      <c r="L179" s="12"/>
    </row>
    <row r="180" customFormat="false" ht="16.5" hidden="false" customHeight="true" outlineLevel="0" collapsed="false">
      <c r="A180" s="12"/>
      <c r="B180" s="20"/>
      <c r="C180" s="28"/>
      <c r="D180" s="29"/>
      <c r="E180" s="46"/>
      <c r="F180" s="44"/>
      <c r="G180" s="45"/>
      <c r="H180" s="12"/>
      <c r="I180" s="12"/>
      <c r="J180" s="12"/>
      <c r="K180" s="12"/>
      <c r="L180" s="12"/>
    </row>
    <row r="181" customFormat="false" ht="16.5" hidden="false" customHeight="true" outlineLevel="0" collapsed="false">
      <c r="A181" s="12"/>
      <c r="B181" s="20"/>
      <c r="C181" s="28"/>
      <c r="D181" s="29"/>
      <c r="E181" s="46"/>
      <c r="F181" s="44"/>
      <c r="G181" s="45"/>
      <c r="H181" s="12"/>
      <c r="I181" s="12"/>
      <c r="J181" s="12"/>
      <c r="K181" s="12"/>
      <c r="L181" s="12"/>
    </row>
    <row r="182" customFormat="false" ht="16.5" hidden="false" customHeight="true" outlineLevel="0" collapsed="false">
      <c r="A182" s="12"/>
      <c r="B182" s="20"/>
      <c r="C182" s="28"/>
      <c r="D182" s="29"/>
      <c r="E182" s="46"/>
      <c r="F182" s="44"/>
      <c r="G182" s="45"/>
      <c r="H182" s="12"/>
      <c r="I182" s="12"/>
      <c r="J182" s="12"/>
      <c r="K182" s="12"/>
      <c r="L182" s="12"/>
    </row>
    <row r="183" customFormat="false" ht="16.5" hidden="false" customHeight="true" outlineLevel="0" collapsed="false">
      <c r="A183" s="12"/>
      <c r="B183" s="20"/>
      <c r="C183" s="28"/>
      <c r="D183" s="29"/>
      <c r="E183" s="46"/>
      <c r="F183" s="44"/>
      <c r="G183" s="45"/>
      <c r="H183" s="12"/>
      <c r="I183" s="12"/>
      <c r="J183" s="12"/>
      <c r="K183" s="12"/>
      <c r="L183" s="12"/>
    </row>
    <row r="184" customFormat="false" ht="16.5" hidden="false" customHeight="true" outlineLevel="0" collapsed="false">
      <c r="A184" s="12"/>
      <c r="B184" s="20"/>
      <c r="C184" s="28"/>
      <c r="D184" s="29"/>
      <c r="E184" s="46"/>
      <c r="F184" s="44"/>
      <c r="G184" s="45"/>
      <c r="H184" s="12"/>
      <c r="I184" s="12"/>
      <c r="J184" s="12"/>
      <c r="K184" s="12"/>
      <c r="L184" s="12"/>
    </row>
    <row r="185" customFormat="false" ht="16.5" hidden="false" customHeight="true" outlineLevel="0" collapsed="false">
      <c r="A185" s="12"/>
      <c r="B185" s="20"/>
      <c r="C185" s="28"/>
      <c r="D185" s="29"/>
      <c r="E185" s="46"/>
      <c r="F185" s="44"/>
      <c r="G185" s="45"/>
      <c r="H185" s="12"/>
      <c r="I185" s="12"/>
      <c r="J185" s="12"/>
      <c r="K185" s="12"/>
      <c r="L185" s="12"/>
    </row>
    <row r="186" customFormat="false" ht="16.5" hidden="false" customHeight="true" outlineLevel="0" collapsed="false">
      <c r="A186" s="12"/>
      <c r="B186" s="20"/>
      <c r="C186" s="28"/>
      <c r="D186" s="29"/>
      <c r="E186" s="46"/>
      <c r="F186" s="44"/>
      <c r="G186" s="45"/>
      <c r="H186" s="12"/>
      <c r="I186" s="12"/>
      <c r="J186" s="12"/>
      <c r="K186" s="12"/>
      <c r="L186" s="12"/>
    </row>
    <row r="187" customFormat="false" ht="16.5" hidden="false" customHeight="true" outlineLevel="0" collapsed="false">
      <c r="A187" s="12"/>
      <c r="B187" s="20"/>
      <c r="C187" s="28"/>
      <c r="D187" s="29"/>
      <c r="E187" s="46"/>
      <c r="F187" s="44"/>
      <c r="G187" s="45"/>
      <c r="H187" s="12"/>
      <c r="I187" s="12"/>
      <c r="J187" s="12"/>
      <c r="K187" s="12"/>
      <c r="L187" s="12"/>
    </row>
    <row r="188" customFormat="false" ht="16.5" hidden="false" customHeight="true" outlineLevel="0" collapsed="false">
      <c r="A188" s="12"/>
      <c r="B188" s="20"/>
      <c r="C188" s="28"/>
      <c r="D188" s="29"/>
      <c r="E188" s="46"/>
      <c r="F188" s="44"/>
      <c r="G188" s="45"/>
      <c r="H188" s="12"/>
      <c r="I188" s="12"/>
      <c r="J188" s="12"/>
      <c r="K188" s="12"/>
      <c r="L188" s="12"/>
    </row>
    <row r="189" customFormat="false" ht="16.5" hidden="false" customHeight="true" outlineLevel="0" collapsed="false">
      <c r="A189" s="12"/>
      <c r="B189" s="20"/>
      <c r="C189" s="28"/>
      <c r="D189" s="29"/>
      <c r="E189" s="46"/>
      <c r="F189" s="44"/>
      <c r="G189" s="45"/>
      <c r="H189" s="12"/>
      <c r="I189" s="12"/>
      <c r="J189" s="12"/>
      <c r="K189" s="12"/>
      <c r="L189" s="12"/>
    </row>
    <row r="190" customFormat="false" ht="16.5" hidden="false" customHeight="true" outlineLevel="0" collapsed="false">
      <c r="A190" s="12"/>
      <c r="B190" s="20"/>
      <c r="C190" s="28"/>
      <c r="D190" s="29"/>
      <c r="E190" s="46"/>
      <c r="F190" s="44"/>
      <c r="G190" s="45"/>
      <c r="H190" s="12"/>
      <c r="I190" s="12"/>
      <c r="J190" s="12"/>
      <c r="K190" s="12"/>
      <c r="L190" s="12"/>
    </row>
    <row r="191" customFormat="false" ht="16.5" hidden="false" customHeight="true" outlineLevel="0" collapsed="false">
      <c r="A191" s="12"/>
      <c r="B191" s="20"/>
      <c r="C191" s="28"/>
      <c r="D191" s="29"/>
      <c r="E191" s="46"/>
      <c r="F191" s="44"/>
      <c r="G191" s="45"/>
      <c r="H191" s="12"/>
      <c r="I191" s="12"/>
      <c r="J191" s="12"/>
      <c r="K191" s="12"/>
      <c r="L191" s="12"/>
    </row>
    <row r="192" customFormat="false" ht="16.5" hidden="false" customHeight="true" outlineLevel="0" collapsed="false">
      <c r="A192" s="12"/>
      <c r="B192" s="20"/>
      <c r="C192" s="28"/>
      <c r="D192" s="29"/>
      <c r="E192" s="46"/>
      <c r="F192" s="44"/>
      <c r="G192" s="45"/>
      <c r="H192" s="12"/>
      <c r="I192" s="12"/>
      <c r="J192" s="12"/>
      <c r="K192" s="12"/>
      <c r="L192" s="12"/>
    </row>
    <row r="193" customFormat="false" ht="16.5" hidden="false" customHeight="true" outlineLevel="0" collapsed="false">
      <c r="A193" s="12"/>
      <c r="B193" s="20"/>
      <c r="C193" s="28"/>
      <c r="D193" s="29"/>
      <c r="E193" s="46"/>
      <c r="F193" s="44"/>
      <c r="G193" s="45"/>
      <c r="H193" s="12"/>
      <c r="I193" s="12"/>
      <c r="J193" s="12"/>
      <c r="K193" s="12"/>
      <c r="L193" s="12"/>
    </row>
    <row r="194" customFormat="false" ht="16.5" hidden="false" customHeight="true" outlineLevel="0" collapsed="false">
      <c r="A194" s="12"/>
      <c r="B194" s="20"/>
      <c r="C194" s="28"/>
      <c r="D194" s="29"/>
      <c r="E194" s="46"/>
      <c r="F194" s="44"/>
      <c r="G194" s="45"/>
      <c r="H194" s="12"/>
      <c r="I194" s="12"/>
      <c r="J194" s="12"/>
      <c r="K194" s="12"/>
      <c r="L194" s="12"/>
    </row>
    <row r="195" customFormat="false" ht="16.5" hidden="false" customHeight="true" outlineLevel="0" collapsed="false">
      <c r="A195" s="12"/>
      <c r="B195" s="20"/>
      <c r="C195" s="28"/>
      <c r="D195" s="29"/>
      <c r="E195" s="46"/>
      <c r="F195" s="44"/>
      <c r="G195" s="45"/>
      <c r="H195" s="12"/>
      <c r="I195" s="12"/>
      <c r="J195" s="12"/>
      <c r="K195" s="12"/>
      <c r="L195" s="12"/>
    </row>
    <row r="196" customFormat="false" ht="16.5" hidden="false" customHeight="true" outlineLevel="0" collapsed="false">
      <c r="A196" s="12"/>
      <c r="B196" s="20"/>
      <c r="C196" s="28"/>
      <c r="D196" s="29"/>
      <c r="E196" s="46"/>
      <c r="F196" s="44"/>
      <c r="G196" s="45"/>
      <c r="H196" s="12"/>
      <c r="I196" s="12"/>
      <c r="J196" s="12"/>
      <c r="K196" s="12"/>
      <c r="L196" s="12"/>
    </row>
    <row r="197" customFormat="false" ht="16.5" hidden="false" customHeight="true" outlineLevel="0" collapsed="false">
      <c r="A197" s="12"/>
      <c r="B197" s="20"/>
      <c r="C197" s="28"/>
      <c r="D197" s="29"/>
      <c r="E197" s="46"/>
      <c r="F197" s="44"/>
      <c r="G197" s="45"/>
      <c r="H197" s="12"/>
      <c r="I197" s="12"/>
      <c r="J197" s="12"/>
      <c r="K197" s="12"/>
      <c r="L197" s="12"/>
    </row>
    <row r="198" customFormat="false" ht="16.5" hidden="false" customHeight="true" outlineLevel="0" collapsed="false">
      <c r="A198" s="12"/>
      <c r="B198" s="20"/>
      <c r="C198" s="28"/>
      <c r="D198" s="29"/>
      <c r="E198" s="46"/>
      <c r="F198" s="44"/>
      <c r="G198" s="45"/>
      <c r="H198" s="12"/>
      <c r="I198" s="12"/>
      <c r="J198" s="12"/>
      <c r="K198" s="12"/>
      <c r="L198" s="12"/>
    </row>
    <row r="199" customFormat="false" ht="16.5" hidden="false" customHeight="true" outlineLevel="0" collapsed="false">
      <c r="A199" s="12"/>
      <c r="B199" s="20"/>
      <c r="C199" s="28"/>
      <c r="D199" s="29"/>
      <c r="E199" s="46"/>
      <c r="F199" s="44"/>
      <c r="G199" s="45"/>
      <c r="H199" s="12"/>
      <c r="I199" s="12"/>
      <c r="J199" s="12"/>
      <c r="K199" s="12"/>
      <c r="L199" s="12"/>
    </row>
    <row r="200" customFormat="false" ht="16.5" hidden="false" customHeight="true" outlineLevel="0" collapsed="false">
      <c r="A200" s="12"/>
      <c r="B200" s="20"/>
      <c r="C200" s="28"/>
      <c r="D200" s="29"/>
      <c r="E200" s="46"/>
      <c r="F200" s="44"/>
      <c r="G200" s="45"/>
      <c r="H200" s="12"/>
      <c r="I200" s="12"/>
      <c r="J200" s="12"/>
      <c r="K200" s="12"/>
      <c r="L200" s="12"/>
    </row>
    <row r="201" customFormat="false" ht="16.5" hidden="false" customHeight="true" outlineLevel="0" collapsed="false">
      <c r="A201" s="12"/>
      <c r="B201" s="20"/>
      <c r="C201" s="28"/>
      <c r="D201" s="29"/>
      <c r="E201" s="46"/>
      <c r="F201" s="44"/>
      <c r="G201" s="45"/>
      <c r="H201" s="12"/>
      <c r="I201" s="12"/>
      <c r="J201" s="12"/>
      <c r="K201" s="12"/>
      <c r="L201" s="12"/>
    </row>
    <row r="202" customFormat="false" ht="16.5" hidden="false" customHeight="true" outlineLevel="0" collapsed="false">
      <c r="A202" s="12"/>
      <c r="B202" s="20"/>
      <c r="C202" s="28"/>
      <c r="D202" s="29"/>
      <c r="E202" s="46"/>
      <c r="F202" s="44"/>
      <c r="G202" s="45"/>
      <c r="H202" s="12"/>
      <c r="I202" s="12"/>
      <c r="J202" s="12"/>
      <c r="K202" s="12"/>
      <c r="L202" s="12"/>
    </row>
    <row r="203" customFormat="false" ht="16.5" hidden="false" customHeight="true" outlineLevel="0" collapsed="false">
      <c r="A203" s="12"/>
      <c r="B203" s="20"/>
      <c r="C203" s="28"/>
      <c r="D203" s="29"/>
      <c r="E203" s="46"/>
      <c r="F203" s="44"/>
      <c r="G203" s="45"/>
      <c r="H203" s="12"/>
      <c r="I203" s="12"/>
      <c r="J203" s="12"/>
      <c r="K203" s="12"/>
      <c r="L203" s="12"/>
    </row>
    <row r="204" customFormat="false" ht="16.5" hidden="false" customHeight="true" outlineLevel="0" collapsed="false">
      <c r="A204" s="12"/>
      <c r="B204" s="20"/>
      <c r="C204" s="28"/>
      <c r="D204" s="29"/>
      <c r="E204" s="46"/>
      <c r="F204" s="44"/>
      <c r="G204" s="45"/>
      <c r="H204" s="12"/>
      <c r="I204" s="12"/>
      <c r="J204" s="12"/>
      <c r="K204" s="12"/>
      <c r="L204" s="12"/>
    </row>
    <row r="205" customFormat="false" ht="16.5" hidden="false" customHeight="true" outlineLevel="0" collapsed="false">
      <c r="A205" s="12"/>
      <c r="B205" s="20"/>
      <c r="C205" s="28"/>
      <c r="D205" s="29"/>
      <c r="E205" s="46"/>
      <c r="F205" s="44"/>
      <c r="G205" s="45"/>
      <c r="H205" s="12"/>
      <c r="I205" s="12"/>
      <c r="J205" s="12"/>
      <c r="K205" s="12"/>
      <c r="L205" s="12"/>
    </row>
    <row r="206" customFormat="false" ht="16.5" hidden="false" customHeight="true" outlineLevel="0" collapsed="false">
      <c r="A206" s="12"/>
      <c r="B206" s="20"/>
      <c r="C206" s="28"/>
      <c r="D206" s="29"/>
      <c r="E206" s="46"/>
      <c r="F206" s="44"/>
      <c r="G206" s="45"/>
      <c r="H206" s="12"/>
      <c r="I206" s="12"/>
      <c r="J206" s="12"/>
      <c r="K206" s="12"/>
      <c r="L206" s="12"/>
    </row>
    <row r="207" customFormat="false" ht="16.5" hidden="false" customHeight="true" outlineLevel="0" collapsed="false">
      <c r="A207" s="12"/>
      <c r="B207" s="20"/>
      <c r="C207" s="28"/>
      <c r="D207" s="29"/>
      <c r="E207" s="46"/>
      <c r="F207" s="44"/>
      <c r="G207" s="45"/>
      <c r="H207" s="12"/>
      <c r="I207" s="12"/>
      <c r="J207" s="12"/>
      <c r="K207" s="12"/>
      <c r="L207" s="12"/>
    </row>
    <row r="208" customFormat="false" ht="16.5" hidden="false" customHeight="true" outlineLevel="0" collapsed="false">
      <c r="A208" s="12"/>
      <c r="B208" s="20"/>
      <c r="C208" s="28"/>
      <c r="D208" s="29"/>
      <c r="E208" s="46"/>
      <c r="F208" s="44"/>
      <c r="G208" s="45"/>
      <c r="H208" s="12"/>
      <c r="I208" s="12"/>
      <c r="J208" s="12"/>
      <c r="K208" s="12"/>
      <c r="L208" s="12"/>
    </row>
    <row r="209" customFormat="false" ht="16.5" hidden="false" customHeight="true" outlineLevel="0" collapsed="false">
      <c r="A209" s="12"/>
      <c r="B209" s="20"/>
      <c r="C209" s="28"/>
      <c r="D209" s="29"/>
      <c r="E209" s="46"/>
      <c r="F209" s="44"/>
      <c r="G209" s="45"/>
      <c r="H209" s="12"/>
      <c r="I209" s="12"/>
      <c r="J209" s="12"/>
      <c r="K209" s="12"/>
      <c r="L209" s="12"/>
    </row>
    <row r="210" customFormat="false" ht="16.5" hidden="false" customHeight="true" outlineLevel="0" collapsed="false">
      <c r="A210" s="12"/>
      <c r="B210" s="20"/>
      <c r="C210" s="28"/>
      <c r="D210" s="29"/>
      <c r="E210" s="46"/>
      <c r="F210" s="44"/>
      <c r="G210" s="45"/>
      <c r="H210" s="12"/>
      <c r="I210" s="12"/>
      <c r="J210" s="12"/>
      <c r="K210" s="12"/>
      <c r="L210" s="12"/>
    </row>
    <row r="211" customFormat="false" ht="16.5" hidden="false" customHeight="true" outlineLevel="0" collapsed="false">
      <c r="A211" s="12"/>
      <c r="B211" s="20"/>
      <c r="C211" s="28"/>
      <c r="D211" s="29"/>
      <c r="E211" s="46"/>
      <c r="F211" s="44"/>
      <c r="G211" s="45"/>
      <c r="H211" s="12"/>
      <c r="I211" s="12"/>
      <c r="J211" s="12"/>
      <c r="K211" s="12"/>
      <c r="L211" s="12"/>
    </row>
    <row r="212" customFormat="false" ht="16.5" hidden="false" customHeight="true" outlineLevel="0" collapsed="false">
      <c r="A212" s="12"/>
      <c r="B212" s="20"/>
      <c r="C212" s="28"/>
      <c r="D212" s="29"/>
      <c r="E212" s="46"/>
      <c r="F212" s="44"/>
      <c r="G212" s="45"/>
      <c r="H212" s="12"/>
      <c r="I212" s="12"/>
      <c r="J212" s="12"/>
      <c r="K212" s="12"/>
      <c r="L212" s="12"/>
    </row>
    <row r="213" customFormat="false" ht="16.5" hidden="false" customHeight="true" outlineLevel="0" collapsed="false">
      <c r="A213" s="12"/>
      <c r="B213" s="20"/>
      <c r="C213" s="28"/>
      <c r="D213" s="29"/>
      <c r="E213" s="46"/>
      <c r="F213" s="44"/>
      <c r="G213" s="45"/>
      <c r="H213" s="12"/>
      <c r="I213" s="12"/>
      <c r="J213" s="12"/>
      <c r="K213" s="12"/>
      <c r="L213" s="12"/>
    </row>
    <row r="214" customFormat="false" ht="16.5" hidden="false" customHeight="true" outlineLevel="0" collapsed="false">
      <c r="A214" s="12"/>
      <c r="B214" s="20"/>
      <c r="C214" s="28"/>
      <c r="D214" s="29"/>
      <c r="E214" s="46"/>
      <c r="F214" s="44"/>
      <c r="G214" s="45"/>
      <c r="H214" s="12"/>
      <c r="I214" s="12"/>
      <c r="J214" s="12"/>
      <c r="K214" s="12"/>
      <c r="L214" s="12"/>
    </row>
    <row r="215" customFormat="false" ht="16.5" hidden="false" customHeight="true" outlineLevel="0" collapsed="false">
      <c r="A215" s="12"/>
      <c r="B215" s="20"/>
      <c r="C215" s="28"/>
      <c r="D215" s="29"/>
      <c r="E215" s="46"/>
      <c r="F215" s="44"/>
      <c r="G215" s="45"/>
      <c r="H215" s="12"/>
      <c r="I215" s="12"/>
      <c r="J215" s="12"/>
      <c r="K215" s="12"/>
      <c r="L215" s="12"/>
    </row>
    <row r="216" customFormat="false" ht="16.5" hidden="false" customHeight="true" outlineLevel="0" collapsed="false">
      <c r="A216" s="12"/>
      <c r="B216" s="20"/>
      <c r="C216" s="28"/>
      <c r="D216" s="29"/>
      <c r="E216" s="46"/>
      <c r="F216" s="44"/>
      <c r="G216" s="45"/>
      <c r="H216" s="12"/>
      <c r="I216" s="12"/>
      <c r="J216" s="12"/>
      <c r="K216" s="12"/>
      <c r="L216" s="12"/>
    </row>
    <row r="217" customFormat="false" ht="16.5" hidden="false" customHeight="true" outlineLevel="0" collapsed="false">
      <c r="A217" s="12"/>
      <c r="B217" s="20"/>
      <c r="C217" s="28"/>
      <c r="D217" s="29"/>
      <c r="E217" s="46"/>
      <c r="F217" s="44"/>
      <c r="G217" s="45"/>
      <c r="H217" s="12"/>
      <c r="I217" s="12"/>
      <c r="J217" s="12"/>
      <c r="K217" s="12"/>
      <c r="L217" s="12"/>
    </row>
    <row r="218" customFormat="false" ht="16.5" hidden="false" customHeight="true" outlineLevel="0" collapsed="false">
      <c r="A218" s="12"/>
      <c r="B218" s="20"/>
      <c r="C218" s="28"/>
      <c r="D218" s="29"/>
      <c r="E218" s="46"/>
      <c r="F218" s="44"/>
      <c r="G218" s="45"/>
      <c r="H218" s="12"/>
      <c r="I218" s="12"/>
      <c r="J218" s="12"/>
      <c r="K218" s="12"/>
      <c r="L218" s="12"/>
    </row>
    <row r="219" customFormat="false" ht="16.5" hidden="false" customHeight="true" outlineLevel="0" collapsed="false">
      <c r="A219" s="12"/>
      <c r="B219" s="20"/>
      <c r="C219" s="28"/>
      <c r="D219" s="29"/>
      <c r="E219" s="46"/>
      <c r="F219" s="44"/>
      <c r="G219" s="45"/>
      <c r="H219" s="12"/>
      <c r="I219" s="12"/>
      <c r="J219" s="12"/>
      <c r="K219" s="12"/>
      <c r="L219" s="12"/>
    </row>
    <row r="220" customFormat="false" ht="16.5" hidden="false" customHeight="true" outlineLevel="0" collapsed="false">
      <c r="A220" s="12"/>
      <c r="B220" s="20"/>
      <c r="C220" s="28"/>
      <c r="D220" s="29"/>
      <c r="E220" s="46"/>
      <c r="F220" s="44"/>
      <c r="G220" s="45"/>
      <c r="H220" s="12"/>
      <c r="I220" s="12"/>
      <c r="J220" s="12"/>
      <c r="K220" s="12"/>
      <c r="L220" s="12"/>
    </row>
    <row r="221" customFormat="false" ht="16.5" hidden="false" customHeight="true" outlineLevel="0" collapsed="false">
      <c r="A221" s="12"/>
      <c r="B221" s="20"/>
      <c r="C221" s="28"/>
      <c r="D221" s="29"/>
      <c r="E221" s="46"/>
      <c r="F221" s="44"/>
      <c r="G221" s="45"/>
      <c r="H221" s="12"/>
      <c r="I221" s="12"/>
      <c r="J221" s="12"/>
      <c r="K221" s="12"/>
      <c r="L221" s="12"/>
    </row>
    <row r="222" customFormat="false" ht="16.5" hidden="false" customHeight="true" outlineLevel="0" collapsed="false">
      <c r="A222" s="12"/>
      <c r="B222" s="20"/>
      <c r="C222" s="28"/>
      <c r="D222" s="29"/>
      <c r="E222" s="46"/>
      <c r="F222" s="44"/>
      <c r="G222" s="45"/>
      <c r="H222" s="12"/>
      <c r="I222" s="12"/>
      <c r="J222" s="12"/>
      <c r="K222" s="12"/>
      <c r="L222" s="12"/>
    </row>
    <row r="223" customFormat="false" ht="16.5" hidden="false" customHeight="true" outlineLevel="0" collapsed="false">
      <c r="A223" s="12"/>
      <c r="B223" s="20"/>
      <c r="C223" s="28"/>
      <c r="D223" s="29"/>
      <c r="E223" s="46"/>
      <c r="F223" s="44"/>
      <c r="G223" s="45"/>
      <c r="H223" s="12"/>
      <c r="I223" s="12"/>
      <c r="J223" s="12"/>
      <c r="K223" s="12"/>
      <c r="L223" s="12"/>
    </row>
    <row r="224" customFormat="false" ht="16.5" hidden="false" customHeight="true" outlineLevel="0" collapsed="false">
      <c r="A224" s="12"/>
      <c r="B224" s="20"/>
      <c r="C224" s="28"/>
      <c r="D224" s="29"/>
      <c r="E224" s="46"/>
      <c r="F224" s="44"/>
      <c r="G224" s="45"/>
      <c r="H224" s="12"/>
      <c r="I224" s="12"/>
      <c r="J224" s="12"/>
      <c r="K224" s="12"/>
      <c r="L224" s="12"/>
    </row>
    <row r="225" customFormat="false" ht="16.5" hidden="false" customHeight="true" outlineLevel="0" collapsed="false">
      <c r="A225" s="12"/>
      <c r="B225" s="20"/>
      <c r="C225" s="28"/>
      <c r="D225" s="29"/>
      <c r="E225" s="46"/>
      <c r="F225" s="44"/>
      <c r="G225" s="45"/>
      <c r="H225" s="12"/>
      <c r="I225" s="12"/>
      <c r="J225" s="12"/>
      <c r="K225" s="12"/>
      <c r="L225" s="12"/>
    </row>
    <row r="226" customFormat="false" ht="16.5" hidden="false" customHeight="true" outlineLevel="0" collapsed="false">
      <c r="A226" s="12"/>
      <c r="B226" s="20"/>
      <c r="C226" s="28"/>
      <c r="D226" s="29"/>
      <c r="E226" s="46"/>
      <c r="F226" s="44"/>
      <c r="G226" s="45"/>
      <c r="H226" s="12"/>
      <c r="I226" s="12"/>
      <c r="J226" s="12"/>
      <c r="K226" s="12"/>
      <c r="L226" s="12"/>
    </row>
    <row r="227" customFormat="false" ht="16.5" hidden="false" customHeight="true" outlineLevel="0" collapsed="false">
      <c r="A227" s="12"/>
      <c r="B227" s="20"/>
      <c r="C227" s="28"/>
      <c r="D227" s="29"/>
      <c r="E227" s="46"/>
      <c r="F227" s="44"/>
      <c r="G227" s="45"/>
      <c r="H227" s="12"/>
      <c r="I227" s="12"/>
      <c r="J227" s="12"/>
      <c r="K227" s="12"/>
      <c r="L227" s="12"/>
    </row>
    <row r="228" customFormat="false" ht="16.5" hidden="false" customHeight="true" outlineLevel="0" collapsed="false">
      <c r="A228" s="12"/>
      <c r="B228" s="20"/>
      <c r="C228" s="28"/>
      <c r="D228" s="29"/>
      <c r="E228" s="46"/>
      <c r="F228" s="44"/>
      <c r="G228" s="45"/>
      <c r="H228" s="12"/>
      <c r="I228" s="12"/>
      <c r="J228" s="12"/>
      <c r="K228" s="12"/>
      <c r="L228" s="12"/>
    </row>
    <row r="229" customFormat="false" ht="16.5" hidden="false" customHeight="true" outlineLevel="0" collapsed="false">
      <c r="A229" s="12"/>
      <c r="B229" s="20"/>
      <c r="C229" s="28"/>
      <c r="D229" s="29"/>
      <c r="E229" s="46"/>
      <c r="F229" s="44"/>
      <c r="G229" s="45"/>
      <c r="H229" s="12"/>
      <c r="I229" s="12"/>
      <c r="J229" s="12"/>
      <c r="K229" s="12"/>
      <c r="L229" s="12"/>
    </row>
    <row r="230" customFormat="false" ht="16.5" hidden="false" customHeight="true" outlineLevel="0" collapsed="false">
      <c r="A230" s="12"/>
      <c r="B230" s="20"/>
      <c r="C230" s="28"/>
      <c r="D230" s="29"/>
      <c r="E230" s="46"/>
      <c r="F230" s="44"/>
      <c r="G230" s="45"/>
      <c r="H230" s="12"/>
      <c r="I230" s="12"/>
      <c r="J230" s="12"/>
      <c r="K230" s="12"/>
      <c r="L230" s="12"/>
    </row>
    <row r="231" customFormat="false" ht="16.5" hidden="false" customHeight="true" outlineLevel="0" collapsed="false">
      <c r="A231" s="12"/>
      <c r="B231" s="20"/>
      <c r="C231" s="28"/>
      <c r="D231" s="29"/>
      <c r="E231" s="46"/>
      <c r="F231" s="44"/>
      <c r="G231" s="45"/>
      <c r="H231" s="12"/>
      <c r="I231" s="12"/>
      <c r="J231" s="12"/>
      <c r="K231" s="12"/>
      <c r="L231" s="12"/>
    </row>
    <row r="232" customFormat="false" ht="16.5" hidden="false" customHeight="true" outlineLevel="0" collapsed="false">
      <c r="A232" s="12"/>
      <c r="B232" s="20"/>
      <c r="C232" s="28"/>
      <c r="D232" s="29"/>
      <c r="E232" s="46"/>
      <c r="F232" s="44"/>
      <c r="G232" s="45"/>
      <c r="H232" s="12"/>
      <c r="I232" s="12"/>
      <c r="J232" s="12"/>
      <c r="K232" s="12"/>
      <c r="L232" s="12"/>
    </row>
    <row r="233" customFormat="false" ht="16.5" hidden="false" customHeight="true" outlineLevel="0" collapsed="false">
      <c r="A233" s="12"/>
      <c r="B233" s="20"/>
      <c r="C233" s="28"/>
      <c r="D233" s="29"/>
      <c r="E233" s="46"/>
      <c r="F233" s="44"/>
      <c r="G233" s="45"/>
      <c r="H233" s="12"/>
      <c r="I233" s="12"/>
      <c r="J233" s="12"/>
      <c r="K233" s="12"/>
      <c r="L233" s="12"/>
    </row>
    <row r="234" customFormat="false" ht="16.5" hidden="false" customHeight="true" outlineLevel="0" collapsed="false">
      <c r="A234" s="12"/>
      <c r="B234" s="20"/>
      <c r="C234" s="28"/>
      <c r="D234" s="29"/>
      <c r="E234" s="46"/>
      <c r="F234" s="44"/>
      <c r="G234" s="45"/>
      <c r="H234" s="12"/>
      <c r="I234" s="12"/>
      <c r="J234" s="12"/>
      <c r="K234" s="12"/>
      <c r="L234" s="12"/>
    </row>
    <row r="235" customFormat="false" ht="16.5" hidden="false" customHeight="true" outlineLevel="0" collapsed="false">
      <c r="A235" s="12"/>
      <c r="B235" s="20"/>
      <c r="C235" s="28"/>
      <c r="D235" s="29"/>
      <c r="E235" s="46"/>
      <c r="F235" s="44"/>
      <c r="G235" s="45"/>
      <c r="H235" s="12"/>
      <c r="I235" s="12"/>
      <c r="J235" s="12"/>
      <c r="K235" s="12"/>
      <c r="L235" s="12"/>
    </row>
    <row r="236" customFormat="false" ht="16.5" hidden="false" customHeight="true" outlineLevel="0" collapsed="false">
      <c r="A236" s="12"/>
      <c r="B236" s="20"/>
      <c r="C236" s="28"/>
      <c r="D236" s="29"/>
      <c r="E236" s="46"/>
      <c r="F236" s="44"/>
      <c r="G236" s="45"/>
      <c r="H236" s="12"/>
      <c r="I236" s="12"/>
      <c r="J236" s="12"/>
      <c r="K236" s="12"/>
      <c r="L236" s="12"/>
    </row>
    <row r="237" customFormat="false" ht="16.5" hidden="false" customHeight="true" outlineLevel="0" collapsed="false">
      <c r="A237" s="12"/>
      <c r="B237" s="20"/>
      <c r="C237" s="28"/>
      <c r="D237" s="29"/>
      <c r="E237" s="46"/>
      <c r="F237" s="44"/>
      <c r="G237" s="45"/>
      <c r="H237" s="12"/>
      <c r="I237" s="12"/>
      <c r="J237" s="12"/>
      <c r="K237" s="12"/>
      <c r="L237" s="12"/>
    </row>
    <row r="238" customFormat="false" ht="16.5" hidden="false" customHeight="true" outlineLevel="0" collapsed="false">
      <c r="A238" s="12"/>
      <c r="B238" s="20"/>
      <c r="C238" s="28"/>
      <c r="D238" s="29"/>
      <c r="E238" s="46"/>
      <c r="F238" s="44"/>
      <c r="G238" s="45"/>
      <c r="H238" s="12"/>
      <c r="I238" s="12"/>
      <c r="J238" s="12"/>
      <c r="K238" s="12"/>
      <c r="L238" s="12"/>
    </row>
    <row r="239" customFormat="false" ht="16.5" hidden="false" customHeight="true" outlineLevel="0" collapsed="false">
      <c r="A239" s="12"/>
      <c r="B239" s="20"/>
      <c r="C239" s="28"/>
      <c r="D239" s="29"/>
      <c r="E239" s="46"/>
      <c r="F239" s="44"/>
      <c r="G239" s="45"/>
      <c r="H239" s="12"/>
      <c r="I239" s="12"/>
      <c r="J239" s="12"/>
      <c r="K239" s="12"/>
      <c r="L239" s="12"/>
    </row>
    <row r="240" customFormat="false" ht="16.5" hidden="false" customHeight="true" outlineLevel="0" collapsed="false">
      <c r="A240" s="12"/>
      <c r="B240" s="20"/>
      <c r="C240" s="28"/>
      <c r="D240" s="29"/>
      <c r="E240" s="46"/>
      <c r="F240" s="44"/>
      <c r="G240" s="45"/>
      <c r="H240" s="12"/>
      <c r="I240" s="12"/>
      <c r="J240" s="12"/>
      <c r="K240" s="12"/>
      <c r="L240" s="12"/>
    </row>
    <row r="241" customFormat="false" ht="16.5" hidden="false" customHeight="true" outlineLevel="0" collapsed="false">
      <c r="A241" s="12"/>
      <c r="B241" s="20"/>
      <c r="C241" s="28"/>
      <c r="D241" s="29"/>
      <c r="E241" s="46"/>
      <c r="F241" s="44"/>
      <c r="G241" s="45"/>
      <c r="H241" s="12"/>
      <c r="I241" s="12"/>
      <c r="J241" s="12"/>
      <c r="K241" s="12"/>
      <c r="L241" s="12"/>
    </row>
    <row r="242" customFormat="false" ht="16.5" hidden="false" customHeight="true" outlineLevel="0" collapsed="false">
      <c r="A242" s="12"/>
      <c r="B242" s="20"/>
      <c r="C242" s="28"/>
      <c r="D242" s="29"/>
      <c r="E242" s="46"/>
      <c r="F242" s="44"/>
      <c r="G242" s="45"/>
      <c r="H242" s="12"/>
      <c r="I242" s="12"/>
      <c r="J242" s="12"/>
      <c r="K242" s="12"/>
      <c r="L242" s="12"/>
    </row>
    <row r="243" customFormat="false" ht="16.5" hidden="false" customHeight="true" outlineLevel="0" collapsed="false">
      <c r="A243" s="12"/>
      <c r="B243" s="20"/>
      <c r="C243" s="28"/>
      <c r="D243" s="29"/>
      <c r="E243" s="46"/>
      <c r="F243" s="44"/>
      <c r="G243" s="45"/>
      <c r="H243" s="12"/>
      <c r="I243" s="12"/>
      <c r="J243" s="12"/>
      <c r="K243" s="12"/>
      <c r="L243" s="12"/>
    </row>
    <row r="244" customFormat="false" ht="16.5" hidden="false" customHeight="true" outlineLevel="0" collapsed="false">
      <c r="A244" s="12"/>
      <c r="B244" s="20"/>
      <c r="C244" s="28"/>
      <c r="D244" s="29"/>
      <c r="E244" s="46"/>
      <c r="F244" s="44"/>
      <c r="G244" s="45"/>
      <c r="H244" s="12"/>
      <c r="I244" s="12"/>
      <c r="J244" s="12"/>
      <c r="K244" s="12"/>
      <c r="L244" s="12"/>
    </row>
    <row r="245" customFormat="false" ht="16.5" hidden="false" customHeight="true" outlineLevel="0" collapsed="false">
      <c r="A245" s="12"/>
      <c r="B245" s="20"/>
      <c r="C245" s="28"/>
      <c r="D245" s="29"/>
      <c r="E245" s="46"/>
      <c r="F245" s="44"/>
      <c r="G245" s="45"/>
      <c r="H245" s="12"/>
      <c r="I245" s="12"/>
      <c r="J245" s="12"/>
      <c r="K245" s="12"/>
      <c r="L245" s="12"/>
    </row>
    <row r="246" customFormat="false" ht="16.5" hidden="false" customHeight="true" outlineLevel="0" collapsed="false">
      <c r="A246" s="12"/>
      <c r="B246" s="20"/>
      <c r="C246" s="28"/>
      <c r="D246" s="29"/>
      <c r="E246" s="46"/>
      <c r="F246" s="44"/>
      <c r="G246" s="45"/>
      <c r="H246" s="12"/>
      <c r="I246" s="12"/>
      <c r="J246" s="12"/>
      <c r="K246" s="12"/>
      <c r="L246" s="12"/>
    </row>
    <row r="247" customFormat="false" ht="16.5" hidden="false" customHeight="true" outlineLevel="0" collapsed="false">
      <c r="A247" s="12"/>
      <c r="B247" s="20"/>
      <c r="C247" s="28"/>
      <c r="D247" s="29"/>
      <c r="E247" s="46"/>
      <c r="F247" s="44"/>
      <c r="G247" s="45"/>
      <c r="H247" s="12"/>
      <c r="I247" s="12"/>
      <c r="J247" s="12"/>
      <c r="K247" s="12"/>
      <c r="L247" s="12"/>
    </row>
    <row r="248" customFormat="false" ht="16.5" hidden="false" customHeight="true" outlineLevel="0" collapsed="false">
      <c r="A248" s="12"/>
      <c r="B248" s="20"/>
      <c r="C248" s="28"/>
      <c r="D248" s="29"/>
      <c r="E248" s="46"/>
      <c r="F248" s="44"/>
      <c r="G248" s="45"/>
      <c r="H248" s="12"/>
      <c r="I248" s="12"/>
      <c r="J248" s="12"/>
      <c r="K248" s="12"/>
      <c r="L248" s="12"/>
    </row>
    <row r="249" customFormat="false" ht="16.5" hidden="false" customHeight="true" outlineLevel="0" collapsed="false">
      <c r="A249" s="12"/>
      <c r="B249" s="20"/>
      <c r="C249" s="28"/>
      <c r="D249" s="29"/>
      <c r="E249" s="46"/>
      <c r="F249" s="44"/>
      <c r="G249" s="45"/>
      <c r="H249" s="12"/>
      <c r="I249" s="12"/>
      <c r="J249" s="12"/>
      <c r="K249" s="12"/>
      <c r="L249" s="12"/>
    </row>
    <row r="250" customFormat="false" ht="16.5" hidden="false" customHeight="true" outlineLevel="0" collapsed="false">
      <c r="A250" s="12"/>
      <c r="B250" s="20"/>
      <c r="C250" s="28"/>
      <c r="D250" s="29"/>
      <c r="E250" s="46"/>
      <c r="F250" s="44"/>
      <c r="G250" s="45"/>
      <c r="H250" s="12"/>
      <c r="I250" s="12"/>
      <c r="J250" s="12"/>
      <c r="K250" s="12"/>
      <c r="L250" s="12"/>
    </row>
    <row r="251" customFormat="false" ht="16.5" hidden="false" customHeight="true" outlineLevel="0" collapsed="false">
      <c r="A251" s="12"/>
      <c r="B251" s="20"/>
      <c r="C251" s="28"/>
      <c r="D251" s="29"/>
      <c r="E251" s="46"/>
      <c r="F251" s="44"/>
      <c r="G251" s="45"/>
      <c r="H251" s="12"/>
      <c r="I251" s="12"/>
      <c r="J251" s="12"/>
      <c r="K251" s="12"/>
      <c r="L251" s="12"/>
    </row>
    <row r="252" customFormat="false" ht="16.5" hidden="false" customHeight="true" outlineLevel="0" collapsed="false">
      <c r="A252" s="12"/>
      <c r="B252" s="20"/>
      <c r="C252" s="28"/>
      <c r="D252" s="29"/>
      <c r="E252" s="46"/>
      <c r="F252" s="44"/>
      <c r="G252" s="45"/>
      <c r="H252" s="12"/>
      <c r="I252" s="12"/>
      <c r="J252" s="12"/>
      <c r="K252" s="12"/>
      <c r="L252" s="12"/>
    </row>
    <row r="253" customFormat="false" ht="16.5" hidden="false" customHeight="true" outlineLevel="0" collapsed="false">
      <c r="A253" s="12"/>
      <c r="B253" s="20"/>
      <c r="C253" s="28"/>
      <c r="D253" s="29"/>
      <c r="E253" s="46"/>
      <c r="F253" s="44"/>
      <c r="G253" s="45"/>
      <c r="H253" s="12"/>
      <c r="I253" s="12"/>
      <c r="J253" s="12"/>
      <c r="K253" s="12"/>
      <c r="L253" s="12"/>
    </row>
    <row r="254" customFormat="false" ht="16.5" hidden="false" customHeight="true" outlineLevel="0" collapsed="false">
      <c r="A254" s="12"/>
      <c r="B254" s="20"/>
      <c r="C254" s="28"/>
      <c r="D254" s="29"/>
      <c r="E254" s="46"/>
      <c r="F254" s="44"/>
      <c r="G254" s="45"/>
      <c r="H254" s="12"/>
      <c r="I254" s="12"/>
      <c r="J254" s="12"/>
      <c r="K254" s="12"/>
      <c r="L254" s="12"/>
    </row>
    <row r="255" customFormat="false" ht="16.5" hidden="false" customHeight="true" outlineLevel="0" collapsed="false">
      <c r="A255" s="12"/>
      <c r="B255" s="20"/>
      <c r="C255" s="28"/>
      <c r="D255" s="29"/>
      <c r="E255" s="46"/>
      <c r="F255" s="44"/>
      <c r="G255" s="45"/>
      <c r="H255" s="12"/>
      <c r="I255" s="12"/>
      <c r="J255" s="12"/>
      <c r="K255" s="12"/>
      <c r="L255" s="12"/>
    </row>
    <row r="256" customFormat="false" ht="16.5" hidden="false" customHeight="true" outlineLevel="0" collapsed="false">
      <c r="A256" s="12"/>
      <c r="B256" s="20"/>
      <c r="C256" s="28"/>
      <c r="D256" s="29"/>
      <c r="E256" s="46"/>
      <c r="F256" s="44"/>
      <c r="G256" s="45"/>
      <c r="H256" s="12"/>
      <c r="I256" s="12"/>
      <c r="J256" s="12"/>
      <c r="K256" s="12"/>
      <c r="L256" s="12"/>
    </row>
    <row r="257" customFormat="false" ht="16.5" hidden="false" customHeight="true" outlineLevel="0" collapsed="false">
      <c r="A257" s="12"/>
      <c r="B257" s="20"/>
      <c r="C257" s="28"/>
      <c r="D257" s="29"/>
      <c r="E257" s="46"/>
      <c r="F257" s="44"/>
      <c r="G257" s="45"/>
      <c r="H257" s="12"/>
      <c r="I257" s="12"/>
      <c r="J257" s="12"/>
      <c r="K257" s="12"/>
      <c r="L257" s="12"/>
    </row>
    <row r="258" customFormat="false" ht="16.5" hidden="false" customHeight="true" outlineLevel="0" collapsed="false">
      <c r="A258" s="12"/>
      <c r="B258" s="20"/>
      <c r="C258" s="28"/>
      <c r="D258" s="29"/>
      <c r="E258" s="46"/>
      <c r="F258" s="44"/>
      <c r="G258" s="45"/>
      <c r="H258" s="12"/>
      <c r="I258" s="12"/>
      <c r="J258" s="12"/>
      <c r="K258" s="12"/>
      <c r="L258" s="12"/>
    </row>
    <row r="259" customFormat="false" ht="16.5" hidden="false" customHeight="true" outlineLevel="0" collapsed="false">
      <c r="A259" s="12"/>
      <c r="B259" s="20"/>
      <c r="C259" s="28"/>
      <c r="D259" s="29"/>
      <c r="E259" s="46"/>
      <c r="F259" s="44"/>
      <c r="G259" s="45"/>
      <c r="H259" s="12"/>
      <c r="I259" s="12"/>
      <c r="J259" s="12"/>
      <c r="K259" s="12"/>
      <c r="L259" s="12"/>
    </row>
    <row r="260" customFormat="false" ht="16.5" hidden="false" customHeight="true" outlineLevel="0" collapsed="false">
      <c r="A260" s="12"/>
      <c r="B260" s="20"/>
      <c r="C260" s="28"/>
      <c r="D260" s="29"/>
      <c r="E260" s="46"/>
      <c r="F260" s="44"/>
      <c r="G260" s="45"/>
      <c r="H260" s="12"/>
      <c r="I260" s="12"/>
      <c r="J260" s="12"/>
      <c r="K260" s="12"/>
      <c r="L260" s="12"/>
    </row>
    <row r="261" customFormat="false" ht="16.5" hidden="false" customHeight="true" outlineLevel="0" collapsed="false">
      <c r="A261" s="12"/>
      <c r="B261" s="20"/>
      <c r="C261" s="28"/>
      <c r="D261" s="29"/>
      <c r="E261" s="46"/>
      <c r="F261" s="44"/>
      <c r="G261" s="45"/>
      <c r="H261" s="12"/>
      <c r="I261" s="12"/>
      <c r="J261" s="12"/>
      <c r="K261" s="12"/>
      <c r="L261" s="12"/>
    </row>
    <row r="262" customFormat="false" ht="16.5" hidden="false" customHeight="true" outlineLevel="0" collapsed="false">
      <c r="A262" s="12"/>
      <c r="B262" s="20"/>
      <c r="C262" s="28"/>
      <c r="D262" s="29"/>
      <c r="E262" s="46"/>
      <c r="F262" s="44"/>
      <c r="G262" s="45"/>
      <c r="H262" s="12"/>
      <c r="I262" s="12"/>
      <c r="J262" s="12"/>
      <c r="K262" s="12"/>
      <c r="L262" s="12"/>
    </row>
    <row r="263" customFormat="false" ht="16.5" hidden="false" customHeight="true" outlineLevel="0" collapsed="false">
      <c r="A263" s="12"/>
      <c r="B263" s="20"/>
      <c r="C263" s="28"/>
      <c r="D263" s="29"/>
      <c r="E263" s="46"/>
      <c r="F263" s="44"/>
      <c r="G263" s="45"/>
      <c r="H263" s="12"/>
      <c r="I263" s="12"/>
      <c r="J263" s="12"/>
      <c r="K263" s="12"/>
      <c r="L263" s="12"/>
    </row>
    <row r="264" customFormat="false" ht="16.5" hidden="false" customHeight="true" outlineLevel="0" collapsed="false">
      <c r="A264" s="12"/>
      <c r="B264" s="20"/>
      <c r="C264" s="28"/>
      <c r="D264" s="29"/>
      <c r="E264" s="46"/>
      <c r="F264" s="44"/>
      <c r="G264" s="45"/>
      <c r="H264" s="12"/>
      <c r="I264" s="12"/>
      <c r="J264" s="12"/>
      <c r="K264" s="12"/>
      <c r="L264" s="12"/>
    </row>
    <row r="265" customFormat="false" ht="16.5" hidden="false" customHeight="true" outlineLevel="0" collapsed="false">
      <c r="A265" s="12"/>
      <c r="B265" s="20"/>
      <c r="C265" s="28"/>
      <c r="D265" s="29"/>
      <c r="E265" s="46"/>
      <c r="F265" s="44"/>
      <c r="G265" s="45"/>
      <c r="H265" s="12"/>
      <c r="I265" s="12"/>
      <c r="J265" s="12"/>
      <c r="K265" s="12"/>
      <c r="L265" s="12"/>
    </row>
    <row r="266" customFormat="false" ht="16.5" hidden="false" customHeight="true" outlineLevel="0" collapsed="false">
      <c r="A266" s="12"/>
      <c r="B266" s="20"/>
      <c r="C266" s="28"/>
      <c r="D266" s="29"/>
      <c r="E266" s="46"/>
      <c r="F266" s="44"/>
      <c r="G266" s="45"/>
      <c r="H266" s="12"/>
      <c r="I266" s="12"/>
      <c r="J266" s="12"/>
      <c r="K266" s="12"/>
      <c r="L266" s="12"/>
    </row>
    <row r="267" customFormat="false" ht="16.5" hidden="false" customHeight="true" outlineLevel="0" collapsed="false">
      <c r="A267" s="12"/>
      <c r="B267" s="20"/>
      <c r="C267" s="28"/>
      <c r="D267" s="29"/>
      <c r="E267" s="46"/>
      <c r="F267" s="44"/>
      <c r="G267" s="45"/>
      <c r="H267" s="12"/>
      <c r="I267" s="12"/>
      <c r="J267" s="12"/>
      <c r="K267" s="12"/>
      <c r="L267" s="12"/>
    </row>
    <row r="268" customFormat="false" ht="16.5" hidden="false" customHeight="true" outlineLevel="0" collapsed="false">
      <c r="A268" s="12"/>
      <c r="B268" s="20"/>
      <c r="C268" s="28"/>
      <c r="D268" s="29"/>
      <c r="E268" s="46"/>
      <c r="F268" s="44"/>
      <c r="G268" s="45"/>
      <c r="H268" s="12"/>
      <c r="I268" s="12"/>
      <c r="J268" s="12"/>
      <c r="K268" s="12"/>
      <c r="L268" s="12"/>
    </row>
    <row r="269" customFormat="false" ht="16.5" hidden="false" customHeight="true" outlineLevel="0" collapsed="false">
      <c r="A269" s="12"/>
      <c r="B269" s="20"/>
      <c r="C269" s="28"/>
      <c r="D269" s="29"/>
      <c r="E269" s="46"/>
      <c r="F269" s="44"/>
      <c r="G269" s="45"/>
      <c r="H269" s="12"/>
      <c r="I269" s="12"/>
      <c r="J269" s="12"/>
      <c r="K269" s="12"/>
      <c r="L269" s="12"/>
    </row>
    <row r="270" customFormat="false" ht="16.5" hidden="false" customHeight="true" outlineLevel="0" collapsed="false">
      <c r="A270" s="12"/>
      <c r="B270" s="20"/>
      <c r="C270" s="28"/>
      <c r="D270" s="29"/>
      <c r="E270" s="46"/>
      <c r="F270" s="44"/>
      <c r="G270" s="45"/>
      <c r="H270" s="12"/>
      <c r="I270" s="12"/>
      <c r="J270" s="12"/>
      <c r="K270" s="12"/>
      <c r="L270" s="12"/>
    </row>
    <row r="271" customFormat="false" ht="16.5" hidden="false" customHeight="true" outlineLevel="0" collapsed="false">
      <c r="A271" s="12"/>
      <c r="B271" s="20"/>
      <c r="C271" s="28"/>
      <c r="D271" s="29"/>
      <c r="E271" s="46"/>
      <c r="F271" s="44"/>
      <c r="G271" s="45"/>
      <c r="H271" s="12"/>
      <c r="I271" s="12"/>
      <c r="J271" s="12"/>
      <c r="K271" s="12"/>
      <c r="L271" s="12"/>
    </row>
    <row r="272" customFormat="false" ht="16.5" hidden="false" customHeight="true" outlineLevel="0" collapsed="false">
      <c r="A272" s="12"/>
      <c r="B272" s="20"/>
      <c r="C272" s="28"/>
      <c r="D272" s="29"/>
      <c r="E272" s="46"/>
      <c r="F272" s="44"/>
      <c r="G272" s="45"/>
      <c r="H272" s="12"/>
      <c r="I272" s="12"/>
      <c r="J272" s="12"/>
      <c r="K272" s="12"/>
      <c r="L272" s="12"/>
    </row>
    <row r="273" customFormat="false" ht="16.5" hidden="false" customHeight="true" outlineLevel="0" collapsed="false">
      <c r="A273" s="12"/>
      <c r="B273" s="20"/>
      <c r="C273" s="28"/>
      <c r="D273" s="29"/>
      <c r="E273" s="46"/>
      <c r="F273" s="44"/>
      <c r="G273" s="45"/>
      <c r="H273" s="12"/>
      <c r="I273" s="12"/>
      <c r="J273" s="12"/>
      <c r="K273" s="12"/>
      <c r="L273" s="12"/>
    </row>
    <row r="274" customFormat="false" ht="16.5" hidden="false" customHeight="true" outlineLevel="0" collapsed="false">
      <c r="A274" s="12"/>
      <c r="B274" s="20"/>
      <c r="C274" s="28"/>
      <c r="D274" s="29"/>
      <c r="E274" s="46"/>
      <c r="F274" s="44"/>
      <c r="G274" s="45"/>
      <c r="H274" s="12"/>
      <c r="I274" s="12"/>
      <c r="J274" s="12"/>
      <c r="K274" s="12"/>
      <c r="L274" s="12"/>
    </row>
    <row r="275" customFormat="false" ht="16.5" hidden="false" customHeight="true" outlineLevel="0" collapsed="false">
      <c r="A275" s="12"/>
      <c r="B275" s="20"/>
      <c r="C275" s="28"/>
      <c r="D275" s="29"/>
      <c r="E275" s="46"/>
      <c r="F275" s="44"/>
      <c r="G275" s="45"/>
      <c r="H275" s="12"/>
      <c r="I275" s="12"/>
      <c r="J275" s="12"/>
      <c r="K275" s="12"/>
      <c r="L275" s="12"/>
    </row>
    <row r="276" customFormat="false" ht="16.5" hidden="false" customHeight="true" outlineLevel="0" collapsed="false">
      <c r="A276" s="12"/>
      <c r="B276" s="20"/>
      <c r="C276" s="28"/>
      <c r="D276" s="29"/>
      <c r="E276" s="46"/>
      <c r="F276" s="44"/>
      <c r="G276" s="45"/>
      <c r="H276" s="12"/>
      <c r="I276" s="12"/>
      <c r="J276" s="12"/>
      <c r="K276" s="12"/>
      <c r="L276" s="12"/>
    </row>
    <row r="277" customFormat="false" ht="16.5" hidden="false" customHeight="true" outlineLevel="0" collapsed="false">
      <c r="A277" s="12"/>
      <c r="B277" s="20"/>
      <c r="C277" s="28"/>
      <c r="D277" s="29"/>
      <c r="E277" s="46"/>
      <c r="F277" s="44"/>
      <c r="G277" s="45"/>
      <c r="H277" s="12"/>
      <c r="I277" s="12"/>
      <c r="J277" s="12"/>
      <c r="K277" s="12"/>
      <c r="L277" s="12"/>
    </row>
    <row r="278" customFormat="false" ht="16.5" hidden="false" customHeight="true" outlineLevel="0" collapsed="false">
      <c r="A278" s="12"/>
      <c r="B278" s="20"/>
      <c r="C278" s="28"/>
      <c r="D278" s="29"/>
      <c r="E278" s="46"/>
      <c r="F278" s="44"/>
      <c r="G278" s="45"/>
      <c r="H278" s="12"/>
      <c r="I278" s="12"/>
      <c r="J278" s="12"/>
      <c r="K278" s="12"/>
      <c r="L278" s="12"/>
    </row>
    <row r="279" customFormat="false" ht="16.5" hidden="false" customHeight="true" outlineLevel="0" collapsed="false">
      <c r="A279" s="12"/>
      <c r="B279" s="20"/>
      <c r="C279" s="28"/>
      <c r="D279" s="29"/>
      <c r="E279" s="46"/>
      <c r="F279" s="44"/>
      <c r="G279" s="45"/>
      <c r="H279" s="12"/>
      <c r="I279" s="12"/>
      <c r="J279" s="12"/>
      <c r="K279" s="12"/>
      <c r="L279" s="12"/>
    </row>
    <row r="280" customFormat="false" ht="16.5" hidden="false" customHeight="true" outlineLevel="0" collapsed="false">
      <c r="A280" s="12"/>
      <c r="B280" s="20"/>
      <c r="C280" s="28"/>
      <c r="D280" s="29"/>
      <c r="E280" s="46"/>
      <c r="F280" s="44"/>
      <c r="G280" s="45"/>
      <c r="H280" s="12"/>
      <c r="I280" s="12"/>
      <c r="J280" s="12"/>
      <c r="K280" s="12"/>
      <c r="L280" s="12"/>
    </row>
    <row r="281" customFormat="false" ht="16.5" hidden="false" customHeight="true" outlineLevel="0" collapsed="false">
      <c r="A281" s="12"/>
      <c r="B281" s="20"/>
      <c r="C281" s="28"/>
      <c r="D281" s="29"/>
      <c r="E281" s="46"/>
      <c r="F281" s="44"/>
      <c r="G281" s="45"/>
      <c r="H281" s="12"/>
      <c r="I281" s="12"/>
      <c r="J281" s="12"/>
      <c r="K281" s="12"/>
      <c r="L281" s="12"/>
    </row>
    <row r="282" customFormat="false" ht="16.5" hidden="false" customHeight="true" outlineLevel="0" collapsed="false">
      <c r="A282" s="12"/>
      <c r="B282" s="20"/>
      <c r="C282" s="28"/>
      <c r="D282" s="29"/>
      <c r="E282" s="46"/>
      <c r="F282" s="44"/>
      <c r="G282" s="45"/>
      <c r="H282" s="12"/>
      <c r="I282" s="12"/>
      <c r="J282" s="12"/>
      <c r="K282" s="12"/>
      <c r="L282" s="12"/>
    </row>
    <row r="283" customFormat="false" ht="16.5" hidden="false" customHeight="true" outlineLevel="0" collapsed="false">
      <c r="A283" s="12"/>
      <c r="B283" s="20"/>
      <c r="C283" s="28"/>
      <c r="D283" s="29"/>
      <c r="E283" s="46"/>
      <c r="F283" s="44"/>
      <c r="G283" s="45"/>
      <c r="H283" s="12"/>
      <c r="I283" s="12"/>
      <c r="J283" s="12"/>
      <c r="K283" s="12"/>
      <c r="L283" s="12"/>
    </row>
    <row r="284" customFormat="false" ht="16.5" hidden="false" customHeight="true" outlineLevel="0" collapsed="false">
      <c r="A284" s="12"/>
      <c r="B284" s="20"/>
      <c r="C284" s="28"/>
      <c r="D284" s="29"/>
      <c r="E284" s="46"/>
      <c r="F284" s="44"/>
      <c r="G284" s="45"/>
      <c r="H284" s="12"/>
      <c r="I284" s="12"/>
      <c r="J284" s="12"/>
      <c r="K284" s="12"/>
      <c r="L284" s="12"/>
    </row>
    <row r="285" customFormat="false" ht="16.5" hidden="false" customHeight="true" outlineLevel="0" collapsed="false">
      <c r="A285" s="12"/>
      <c r="B285" s="20"/>
      <c r="C285" s="28"/>
      <c r="D285" s="29"/>
      <c r="E285" s="46"/>
      <c r="F285" s="44"/>
      <c r="G285" s="45"/>
      <c r="H285" s="12"/>
      <c r="I285" s="12"/>
      <c r="J285" s="12"/>
      <c r="K285" s="12"/>
      <c r="L285" s="12"/>
    </row>
    <row r="286" customFormat="false" ht="16.5" hidden="false" customHeight="true" outlineLevel="0" collapsed="false">
      <c r="A286" s="12"/>
      <c r="B286" s="20"/>
      <c r="C286" s="28"/>
      <c r="D286" s="29"/>
      <c r="E286" s="46"/>
      <c r="F286" s="44"/>
      <c r="G286" s="45"/>
      <c r="H286" s="12"/>
      <c r="I286" s="12"/>
      <c r="J286" s="12"/>
      <c r="K286" s="12"/>
      <c r="L286" s="12"/>
    </row>
    <row r="287" customFormat="false" ht="16.5" hidden="false" customHeight="true" outlineLevel="0" collapsed="false">
      <c r="A287" s="12"/>
      <c r="B287" s="20"/>
      <c r="C287" s="28"/>
      <c r="D287" s="29"/>
      <c r="E287" s="46"/>
      <c r="F287" s="44"/>
      <c r="G287" s="45"/>
      <c r="H287" s="12"/>
      <c r="I287" s="12"/>
      <c r="J287" s="12"/>
      <c r="K287" s="12"/>
      <c r="L287" s="12"/>
    </row>
    <row r="288" customFormat="false" ht="16.5" hidden="false" customHeight="true" outlineLevel="0" collapsed="false">
      <c r="A288" s="12"/>
      <c r="B288" s="20"/>
      <c r="C288" s="28"/>
      <c r="D288" s="29"/>
      <c r="E288" s="46"/>
      <c r="F288" s="44"/>
      <c r="G288" s="45"/>
      <c r="H288" s="12"/>
      <c r="I288" s="12"/>
      <c r="J288" s="12"/>
      <c r="K288" s="12"/>
      <c r="L288" s="12"/>
    </row>
    <row r="289" customFormat="false" ht="16.5" hidden="false" customHeight="true" outlineLevel="0" collapsed="false">
      <c r="A289" s="12"/>
      <c r="B289" s="20"/>
      <c r="C289" s="28"/>
      <c r="D289" s="29"/>
      <c r="E289" s="46"/>
      <c r="F289" s="44"/>
      <c r="G289" s="45"/>
      <c r="H289" s="12"/>
      <c r="I289" s="12"/>
      <c r="J289" s="12"/>
      <c r="K289" s="12"/>
      <c r="L289" s="12"/>
    </row>
    <row r="290" customFormat="false" ht="16.5" hidden="false" customHeight="true" outlineLevel="0" collapsed="false">
      <c r="A290" s="12"/>
      <c r="B290" s="20"/>
      <c r="C290" s="28"/>
      <c r="D290" s="29"/>
      <c r="E290" s="46"/>
      <c r="F290" s="44"/>
      <c r="G290" s="45"/>
      <c r="H290" s="12"/>
      <c r="I290" s="12"/>
      <c r="J290" s="12"/>
      <c r="K290" s="12"/>
      <c r="L290" s="12"/>
    </row>
    <row r="291" customFormat="false" ht="16.5" hidden="false" customHeight="true" outlineLevel="0" collapsed="false">
      <c r="A291" s="12"/>
      <c r="B291" s="20"/>
      <c r="C291" s="28"/>
      <c r="D291" s="29"/>
      <c r="E291" s="46"/>
      <c r="F291" s="44"/>
      <c r="G291" s="45"/>
      <c r="H291" s="12"/>
      <c r="I291" s="12"/>
      <c r="J291" s="12"/>
      <c r="K291" s="12"/>
      <c r="L291" s="12"/>
    </row>
    <row r="292" customFormat="false" ht="16.5" hidden="false" customHeight="true" outlineLevel="0" collapsed="false">
      <c r="A292" s="12"/>
      <c r="B292" s="20"/>
      <c r="C292" s="28"/>
      <c r="D292" s="29"/>
      <c r="E292" s="46"/>
      <c r="F292" s="44"/>
      <c r="G292" s="45"/>
      <c r="H292" s="12"/>
      <c r="I292" s="12"/>
      <c r="J292" s="12"/>
      <c r="K292" s="12"/>
      <c r="L292" s="12"/>
    </row>
    <row r="293" customFormat="false" ht="16.5" hidden="false" customHeight="true" outlineLevel="0" collapsed="false">
      <c r="A293" s="12"/>
      <c r="B293" s="20"/>
      <c r="C293" s="28"/>
      <c r="D293" s="29"/>
      <c r="E293" s="46"/>
      <c r="F293" s="44"/>
      <c r="G293" s="45"/>
      <c r="H293" s="12"/>
      <c r="I293" s="12"/>
      <c r="J293" s="12"/>
      <c r="K293" s="12"/>
      <c r="L293" s="12"/>
    </row>
    <row r="294" customFormat="false" ht="16.5" hidden="false" customHeight="true" outlineLevel="0" collapsed="false">
      <c r="A294" s="12"/>
      <c r="B294" s="20"/>
      <c r="C294" s="28"/>
      <c r="D294" s="29"/>
      <c r="E294" s="46"/>
      <c r="F294" s="44"/>
      <c r="G294" s="45"/>
      <c r="H294" s="12"/>
      <c r="I294" s="12"/>
      <c r="J294" s="12"/>
      <c r="K294" s="12"/>
      <c r="L294" s="12"/>
    </row>
    <row r="295" customFormat="false" ht="16.5" hidden="false" customHeight="true" outlineLevel="0" collapsed="false">
      <c r="A295" s="12"/>
      <c r="B295" s="20"/>
      <c r="C295" s="28"/>
      <c r="D295" s="29"/>
      <c r="E295" s="46"/>
      <c r="F295" s="44"/>
      <c r="G295" s="45"/>
      <c r="H295" s="12"/>
      <c r="I295" s="12"/>
      <c r="J295" s="12"/>
      <c r="K295" s="12"/>
      <c r="L295" s="12"/>
    </row>
    <row r="296" customFormat="false" ht="16.5" hidden="false" customHeight="true" outlineLevel="0" collapsed="false">
      <c r="A296" s="12"/>
      <c r="B296" s="20"/>
      <c r="C296" s="28"/>
      <c r="D296" s="29"/>
      <c r="E296" s="46"/>
      <c r="F296" s="44"/>
      <c r="G296" s="45"/>
      <c r="H296" s="12"/>
      <c r="I296" s="12"/>
      <c r="J296" s="12"/>
      <c r="K296" s="12"/>
      <c r="L296" s="12"/>
    </row>
    <row r="297" customFormat="false" ht="16.5" hidden="false" customHeight="true" outlineLevel="0" collapsed="false">
      <c r="A297" s="12"/>
      <c r="B297" s="20"/>
      <c r="C297" s="28"/>
      <c r="D297" s="29"/>
      <c r="E297" s="46"/>
      <c r="F297" s="44"/>
      <c r="G297" s="45"/>
      <c r="H297" s="12"/>
      <c r="I297" s="12"/>
      <c r="J297" s="12"/>
      <c r="K297" s="12"/>
      <c r="L297" s="12"/>
    </row>
    <row r="298" customFormat="false" ht="16.5" hidden="false" customHeight="true" outlineLevel="0" collapsed="false">
      <c r="A298" s="12"/>
      <c r="B298" s="20"/>
      <c r="C298" s="28"/>
      <c r="D298" s="29"/>
      <c r="E298" s="46"/>
      <c r="F298" s="44"/>
      <c r="G298" s="45"/>
      <c r="H298" s="12"/>
      <c r="I298" s="12"/>
      <c r="J298" s="12"/>
      <c r="K298" s="12"/>
      <c r="L298" s="12"/>
    </row>
    <row r="299" customFormat="false" ht="16.5" hidden="false" customHeight="true" outlineLevel="0" collapsed="false">
      <c r="A299" s="12"/>
      <c r="B299" s="20"/>
      <c r="C299" s="28"/>
      <c r="D299" s="29"/>
      <c r="E299" s="46"/>
      <c r="F299" s="44"/>
      <c r="G299" s="45"/>
      <c r="H299" s="12"/>
      <c r="I299" s="12"/>
      <c r="J299" s="12"/>
      <c r="K299" s="12"/>
      <c r="L299" s="12"/>
    </row>
    <row r="300" customFormat="false" ht="16.5" hidden="false" customHeight="true" outlineLevel="0" collapsed="false">
      <c r="A300" s="12"/>
      <c r="B300" s="20"/>
      <c r="C300" s="28"/>
      <c r="D300" s="29"/>
      <c r="E300" s="46"/>
      <c r="F300" s="44"/>
      <c r="G300" s="45"/>
      <c r="H300" s="12"/>
      <c r="I300" s="12"/>
      <c r="J300" s="12"/>
      <c r="K300" s="12"/>
      <c r="L300" s="12"/>
    </row>
    <row r="301" customFormat="false" ht="16.5" hidden="false" customHeight="true" outlineLevel="0" collapsed="false">
      <c r="A301" s="12"/>
      <c r="B301" s="20"/>
      <c r="C301" s="28"/>
      <c r="D301" s="29"/>
      <c r="E301" s="46"/>
      <c r="F301" s="44"/>
      <c r="G301" s="45"/>
      <c r="H301" s="12"/>
      <c r="I301" s="12"/>
      <c r="J301" s="12"/>
      <c r="K301" s="12"/>
      <c r="L301" s="12"/>
    </row>
    <row r="302" customFormat="false" ht="16.5" hidden="false" customHeight="true" outlineLevel="0" collapsed="false">
      <c r="A302" s="12"/>
      <c r="B302" s="20"/>
      <c r="C302" s="28"/>
      <c r="D302" s="29"/>
      <c r="E302" s="46"/>
      <c r="F302" s="44"/>
      <c r="G302" s="45"/>
      <c r="H302" s="12"/>
      <c r="I302" s="12"/>
      <c r="J302" s="12"/>
      <c r="K302" s="12"/>
      <c r="L302" s="12"/>
    </row>
    <row r="303" customFormat="false" ht="16.5" hidden="false" customHeight="true" outlineLevel="0" collapsed="false">
      <c r="A303" s="12"/>
      <c r="B303" s="20"/>
      <c r="C303" s="28"/>
      <c r="D303" s="29"/>
      <c r="E303" s="46"/>
      <c r="F303" s="44"/>
      <c r="G303" s="45"/>
      <c r="H303" s="12"/>
      <c r="I303" s="12"/>
      <c r="J303" s="12"/>
      <c r="K303" s="12"/>
      <c r="L303" s="12"/>
    </row>
    <row r="304" customFormat="false" ht="16.5" hidden="false" customHeight="true" outlineLevel="0" collapsed="false">
      <c r="A304" s="12"/>
      <c r="B304" s="20"/>
      <c r="C304" s="28"/>
      <c r="D304" s="29"/>
      <c r="E304" s="46"/>
      <c r="F304" s="44"/>
      <c r="G304" s="45"/>
      <c r="H304" s="12"/>
      <c r="I304" s="12"/>
      <c r="J304" s="12"/>
      <c r="K304" s="12"/>
      <c r="L304" s="12"/>
    </row>
    <row r="305" customFormat="false" ht="16.5" hidden="false" customHeight="true" outlineLevel="0" collapsed="false">
      <c r="A305" s="12"/>
      <c r="B305" s="20"/>
      <c r="C305" s="28"/>
      <c r="D305" s="29"/>
      <c r="E305" s="46"/>
      <c r="F305" s="44"/>
      <c r="G305" s="45"/>
      <c r="H305" s="12"/>
      <c r="I305" s="12"/>
      <c r="J305" s="12"/>
      <c r="K305" s="12"/>
      <c r="L305" s="12"/>
    </row>
    <row r="306" customFormat="false" ht="16.5" hidden="false" customHeight="true" outlineLevel="0" collapsed="false">
      <c r="A306" s="12"/>
      <c r="B306" s="20"/>
      <c r="C306" s="28"/>
      <c r="D306" s="29"/>
      <c r="E306" s="46"/>
      <c r="F306" s="44"/>
      <c r="G306" s="45"/>
      <c r="H306" s="12"/>
      <c r="I306" s="12"/>
      <c r="J306" s="12"/>
      <c r="K306" s="12"/>
      <c r="L306" s="12"/>
    </row>
    <row r="307" customFormat="false" ht="16.5" hidden="false" customHeight="true" outlineLevel="0" collapsed="false">
      <c r="A307" s="12"/>
      <c r="B307" s="20"/>
      <c r="C307" s="28"/>
      <c r="D307" s="29"/>
      <c r="E307" s="46"/>
      <c r="F307" s="44"/>
      <c r="G307" s="45"/>
      <c r="H307" s="12"/>
      <c r="I307" s="12"/>
      <c r="J307" s="12"/>
      <c r="K307" s="12"/>
      <c r="L307" s="12"/>
    </row>
    <row r="308" customFormat="false" ht="16.5" hidden="false" customHeight="true" outlineLevel="0" collapsed="false">
      <c r="A308" s="12"/>
      <c r="B308" s="20"/>
      <c r="C308" s="28"/>
      <c r="D308" s="29"/>
      <c r="E308" s="46"/>
      <c r="F308" s="44"/>
      <c r="G308" s="45"/>
      <c r="H308" s="12"/>
      <c r="I308" s="12"/>
      <c r="J308" s="12"/>
      <c r="K308" s="12"/>
      <c r="L308" s="12"/>
    </row>
    <row r="309" customFormat="false" ht="16.5" hidden="false" customHeight="true" outlineLevel="0" collapsed="false">
      <c r="A309" s="12"/>
      <c r="B309" s="20"/>
      <c r="C309" s="28"/>
      <c r="D309" s="29"/>
      <c r="E309" s="12"/>
      <c r="F309" s="44"/>
      <c r="G309" s="45"/>
      <c r="H309" s="12"/>
      <c r="I309" s="12"/>
      <c r="J309" s="12"/>
      <c r="K309" s="12"/>
      <c r="L309" s="12"/>
    </row>
    <row r="310" customFormat="false" ht="16.5" hidden="false" customHeight="true" outlineLevel="0" collapsed="false">
      <c r="A310" s="12"/>
      <c r="B310" s="20"/>
      <c r="C310" s="28"/>
      <c r="D310" s="29"/>
      <c r="E310" s="12"/>
      <c r="F310" s="44"/>
      <c r="G310" s="45"/>
      <c r="H310" s="12"/>
      <c r="I310" s="12"/>
      <c r="J310" s="12"/>
      <c r="K310" s="12"/>
      <c r="L310" s="12"/>
    </row>
    <row r="311" customFormat="false" ht="16.5" hidden="false" customHeight="true" outlineLevel="0" collapsed="false">
      <c r="A311" s="12"/>
      <c r="B311" s="20"/>
      <c r="C311" s="28"/>
      <c r="D311" s="29"/>
      <c r="E311" s="12"/>
      <c r="F311" s="44"/>
      <c r="G311" s="45"/>
      <c r="H311" s="12"/>
      <c r="I311" s="12"/>
      <c r="J311" s="12"/>
      <c r="K311" s="12"/>
      <c r="L311" s="12"/>
    </row>
    <row r="312" customFormat="false" ht="16.5" hidden="false" customHeight="true" outlineLevel="0" collapsed="false">
      <c r="A312" s="12"/>
      <c r="B312" s="20"/>
      <c r="C312" s="28"/>
      <c r="D312" s="29"/>
      <c r="E312" s="12"/>
      <c r="F312" s="44"/>
      <c r="G312" s="45"/>
      <c r="H312" s="12"/>
      <c r="I312" s="12"/>
      <c r="J312" s="12"/>
      <c r="K312" s="12"/>
      <c r="L312" s="12"/>
    </row>
    <row r="313" customFormat="false" ht="16.5" hidden="false" customHeight="true" outlineLevel="0" collapsed="false">
      <c r="A313" s="12"/>
      <c r="B313" s="20"/>
      <c r="C313" s="28"/>
      <c r="D313" s="29"/>
      <c r="E313" s="12"/>
      <c r="F313" s="44"/>
      <c r="G313" s="45"/>
      <c r="H313" s="12"/>
      <c r="I313" s="12"/>
      <c r="J313" s="12"/>
      <c r="K313" s="12"/>
      <c r="L313" s="12"/>
    </row>
    <row r="314" customFormat="false" ht="16.5" hidden="false" customHeight="true" outlineLevel="0" collapsed="false">
      <c r="A314" s="12"/>
      <c r="B314" s="20"/>
      <c r="C314" s="28"/>
      <c r="D314" s="29"/>
      <c r="E314" s="12"/>
      <c r="F314" s="44"/>
      <c r="G314" s="45"/>
      <c r="H314" s="12"/>
      <c r="I314" s="12"/>
      <c r="J314" s="12"/>
      <c r="K314" s="12"/>
      <c r="L314" s="12"/>
    </row>
    <row r="315" customFormat="false" ht="16.5" hidden="false" customHeight="true" outlineLevel="0" collapsed="false">
      <c r="A315" s="12"/>
      <c r="B315" s="20"/>
      <c r="C315" s="28"/>
      <c r="D315" s="29"/>
      <c r="E315" s="12"/>
      <c r="F315" s="44"/>
      <c r="G315" s="45"/>
      <c r="H315" s="12"/>
      <c r="I315" s="12"/>
      <c r="J315" s="12"/>
      <c r="K315" s="12"/>
      <c r="L315" s="12"/>
    </row>
    <row r="316" customFormat="false" ht="16.5" hidden="false" customHeight="true" outlineLevel="0" collapsed="false">
      <c r="A316" s="12"/>
      <c r="B316" s="20"/>
      <c r="C316" s="28"/>
      <c r="D316" s="29"/>
      <c r="E316" s="12"/>
      <c r="F316" s="44"/>
      <c r="G316" s="45"/>
      <c r="H316" s="12"/>
      <c r="I316" s="12"/>
      <c r="J316" s="12"/>
      <c r="K316" s="12"/>
      <c r="L316" s="12"/>
    </row>
    <row r="317" customFormat="false" ht="16.5" hidden="false" customHeight="true" outlineLevel="0" collapsed="false">
      <c r="A317" s="12"/>
      <c r="B317" s="20"/>
      <c r="C317" s="28"/>
      <c r="D317" s="29"/>
      <c r="E317" s="12"/>
      <c r="F317" s="44"/>
      <c r="G317" s="45"/>
      <c r="H317" s="12"/>
      <c r="I317" s="12"/>
      <c r="J317" s="12"/>
      <c r="K317" s="12"/>
      <c r="L317" s="12"/>
    </row>
    <row r="318" customFormat="false" ht="16.5" hidden="false" customHeight="true" outlineLevel="0" collapsed="false">
      <c r="A318" s="12"/>
      <c r="B318" s="20"/>
      <c r="C318" s="28"/>
      <c r="D318" s="29"/>
      <c r="E318" s="12"/>
      <c r="F318" s="44"/>
      <c r="G318" s="45"/>
      <c r="H318" s="12"/>
      <c r="I318" s="12"/>
      <c r="J318" s="12"/>
      <c r="K318" s="12"/>
      <c r="L318" s="12"/>
    </row>
    <row r="319" customFormat="false" ht="16.5" hidden="false" customHeight="true" outlineLevel="0" collapsed="false">
      <c r="A319" s="12"/>
      <c r="B319" s="20"/>
      <c r="C319" s="28"/>
      <c r="D319" s="29"/>
      <c r="E319" s="12"/>
      <c r="F319" s="44"/>
      <c r="G319" s="45"/>
      <c r="H319" s="12"/>
      <c r="I319" s="12"/>
      <c r="J319" s="12"/>
      <c r="K319" s="12"/>
      <c r="L319" s="12"/>
    </row>
    <row r="320" customFormat="false" ht="16.5" hidden="false" customHeight="true" outlineLevel="0" collapsed="false">
      <c r="A320" s="12"/>
      <c r="B320" s="20"/>
      <c r="C320" s="28"/>
      <c r="D320" s="29"/>
      <c r="E320" s="12"/>
      <c r="F320" s="44"/>
      <c r="G320" s="45"/>
      <c r="H320" s="12"/>
      <c r="I320" s="12"/>
      <c r="J320" s="12"/>
      <c r="K320" s="12"/>
      <c r="L320" s="12"/>
    </row>
    <row r="321" customFormat="false" ht="16.5" hidden="false" customHeight="true" outlineLevel="0" collapsed="false">
      <c r="A321" s="12"/>
      <c r="B321" s="20"/>
      <c r="C321" s="28"/>
      <c r="D321" s="29"/>
      <c r="E321" s="12"/>
      <c r="F321" s="44"/>
      <c r="G321" s="45"/>
      <c r="H321" s="12"/>
      <c r="I321" s="12"/>
      <c r="J321" s="12"/>
      <c r="K321" s="12"/>
      <c r="L321" s="12"/>
    </row>
    <row r="322" customFormat="false" ht="16.5" hidden="false" customHeight="true" outlineLevel="0" collapsed="false">
      <c r="A322" s="12"/>
      <c r="B322" s="20"/>
      <c r="C322" s="28"/>
      <c r="D322" s="29"/>
      <c r="E322" s="12"/>
      <c r="F322" s="44"/>
      <c r="G322" s="45"/>
      <c r="H322" s="12"/>
      <c r="I322" s="12"/>
      <c r="J322" s="12"/>
      <c r="K322" s="12"/>
      <c r="L322" s="12"/>
    </row>
    <row r="323" customFormat="false" ht="16.5" hidden="false" customHeight="true" outlineLevel="0" collapsed="false">
      <c r="A323" s="12"/>
      <c r="B323" s="20"/>
      <c r="C323" s="28"/>
      <c r="D323" s="29"/>
      <c r="E323" s="12"/>
      <c r="F323" s="44"/>
      <c r="G323" s="45"/>
      <c r="H323" s="12"/>
      <c r="I323" s="12"/>
      <c r="J323" s="12"/>
      <c r="K323" s="12"/>
      <c r="L323" s="12"/>
    </row>
    <row r="324" customFormat="false" ht="16.5" hidden="false" customHeight="true" outlineLevel="0" collapsed="false">
      <c r="A324" s="12"/>
      <c r="B324" s="20"/>
      <c r="C324" s="28"/>
      <c r="D324" s="29"/>
      <c r="E324" s="12"/>
      <c r="F324" s="44"/>
      <c r="G324" s="45"/>
      <c r="H324" s="12"/>
      <c r="I324" s="12"/>
      <c r="J324" s="12"/>
      <c r="K324" s="12"/>
      <c r="L324" s="12"/>
    </row>
    <row r="325" customFormat="false" ht="16.5" hidden="false" customHeight="true" outlineLevel="0" collapsed="false">
      <c r="A325" s="12"/>
      <c r="B325" s="20"/>
      <c r="C325" s="28"/>
      <c r="D325" s="29"/>
      <c r="E325" s="12"/>
      <c r="F325" s="44"/>
      <c r="G325" s="45"/>
      <c r="H325" s="12"/>
      <c r="I325" s="12"/>
      <c r="J325" s="12"/>
      <c r="K325" s="12"/>
      <c r="L325" s="12"/>
    </row>
    <row r="326" customFormat="false" ht="16.5" hidden="false" customHeight="true" outlineLevel="0" collapsed="false">
      <c r="A326" s="12"/>
      <c r="B326" s="20"/>
      <c r="C326" s="28"/>
      <c r="D326" s="29"/>
      <c r="E326" s="12"/>
      <c r="F326" s="44"/>
      <c r="G326" s="45"/>
      <c r="H326" s="12"/>
      <c r="I326" s="12"/>
      <c r="J326" s="12"/>
      <c r="K326" s="12"/>
      <c r="L326" s="12"/>
    </row>
    <row r="327" customFormat="false" ht="16.5" hidden="false" customHeight="true" outlineLevel="0" collapsed="false">
      <c r="A327" s="12"/>
      <c r="B327" s="20"/>
      <c r="C327" s="28"/>
      <c r="D327" s="29"/>
      <c r="E327" s="12"/>
      <c r="F327" s="44"/>
      <c r="G327" s="45"/>
      <c r="H327" s="12"/>
      <c r="I327" s="12"/>
      <c r="J327" s="12"/>
      <c r="K327" s="12"/>
      <c r="L327" s="12"/>
    </row>
    <row r="328" customFormat="false" ht="16.5" hidden="false" customHeight="true" outlineLevel="0" collapsed="false">
      <c r="A328" s="12"/>
      <c r="B328" s="20"/>
      <c r="C328" s="28"/>
      <c r="D328" s="29"/>
      <c r="E328" s="12"/>
      <c r="F328" s="44"/>
      <c r="G328" s="45"/>
      <c r="H328" s="12"/>
      <c r="I328" s="12"/>
      <c r="J328" s="12"/>
      <c r="K328" s="12"/>
      <c r="L328" s="12"/>
    </row>
    <row r="329" customFormat="false" ht="16.5" hidden="false" customHeight="true" outlineLevel="0" collapsed="false">
      <c r="A329" s="12"/>
      <c r="B329" s="20"/>
      <c r="C329" s="28"/>
      <c r="D329" s="29"/>
      <c r="E329" s="12"/>
      <c r="F329" s="44"/>
      <c r="G329" s="45"/>
      <c r="H329" s="12"/>
      <c r="I329" s="12"/>
      <c r="J329" s="12"/>
      <c r="K329" s="12"/>
      <c r="L329" s="12"/>
    </row>
    <row r="330" customFormat="false" ht="16.5" hidden="false" customHeight="true" outlineLevel="0" collapsed="false">
      <c r="A330" s="12"/>
      <c r="B330" s="20"/>
      <c r="C330" s="28"/>
      <c r="D330" s="29"/>
      <c r="E330" s="12"/>
      <c r="F330" s="44"/>
      <c r="G330" s="45"/>
      <c r="H330" s="12"/>
      <c r="I330" s="12"/>
      <c r="J330" s="12"/>
      <c r="K330" s="12"/>
      <c r="L330" s="12"/>
    </row>
    <row r="331" customFormat="false" ht="16.5" hidden="false" customHeight="true" outlineLevel="0" collapsed="false">
      <c r="A331" s="12"/>
      <c r="B331" s="20"/>
      <c r="C331" s="28"/>
      <c r="D331" s="29"/>
      <c r="E331" s="12"/>
      <c r="F331" s="44"/>
      <c r="G331" s="45"/>
      <c r="H331" s="12"/>
      <c r="I331" s="12"/>
      <c r="J331" s="12"/>
      <c r="K331" s="12"/>
      <c r="L331" s="12"/>
    </row>
    <row r="332" customFormat="false" ht="16.5" hidden="false" customHeight="true" outlineLevel="0" collapsed="false">
      <c r="A332" s="12"/>
      <c r="B332" s="20"/>
      <c r="C332" s="28"/>
      <c r="D332" s="29"/>
      <c r="E332" s="12"/>
      <c r="F332" s="44"/>
      <c r="G332" s="45"/>
      <c r="H332" s="12"/>
      <c r="I332" s="12"/>
      <c r="J332" s="12"/>
      <c r="K332" s="12"/>
      <c r="L332" s="12"/>
    </row>
    <row r="333" customFormat="false" ht="16.5" hidden="false" customHeight="true" outlineLevel="0" collapsed="false">
      <c r="A333" s="12"/>
      <c r="B333" s="20"/>
      <c r="C333" s="28"/>
      <c r="D333" s="29"/>
      <c r="E333" s="12"/>
      <c r="F333" s="44"/>
      <c r="G333" s="45"/>
      <c r="H333" s="12"/>
      <c r="I333" s="12"/>
      <c r="J333" s="12"/>
      <c r="K333" s="12"/>
      <c r="L333" s="12"/>
    </row>
    <row r="334" customFormat="false" ht="16.5" hidden="false" customHeight="true" outlineLevel="0" collapsed="false">
      <c r="A334" s="12"/>
      <c r="B334" s="20"/>
      <c r="C334" s="28"/>
      <c r="D334" s="29"/>
      <c r="E334" s="12"/>
      <c r="F334" s="44"/>
      <c r="G334" s="45"/>
      <c r="H334" s="12"/>
      <c r="I334" s="12"/>
      <c r="J334" s="12"/>
      <c r="K334" s="12"/>
      <c r="L334" s="12"/>
    </row>
    <row r="335" customFormat="false" ht="16.5" hidden="false" customHeight="true" outlineLevel="0" collapsed="false">
      <c r="A335" s="12"/>
      <c r="B335" s="20"/>
      <c r="C335" s="28"/>
      <c r="D335" s="29"/>
      <c r="E335" s="12"/>
      <c r="F335" s="44"/>
      <c r="G335" s="45"/>
      <c r="H335" s="12"/>
      <c r="I335" s="12"/>
      <c r="J335" s="12"/>
      <c r="K335" s="12"/>
      <c r="L335" s="12"/>
    </row>
    <row r="336" customFormat="false" ht="16.5" hidden="false" customHeight="true" outlineLevel="0" collapsed="false">
      <c r="A336" s="12"/>
      <c r="B336" s="20"/>
      <c r="C336" s="28"/>
      <c r="D336" s="29"/>
      <c r="E336" s="12"/>
      <c r="F336" s="44"/>
      <c r="G336" s="45"/>
      <c r="H336" s="12"/>
      <c r="I336" s="12"/>
      <c r="J336" s="12"/>
      <c r="K336" s="12"/>
      <c r="L336" s="12"/>
    </row>
    <row r="337" customFormat="false" ht="16.5" hidden="false" customHeight="true" outlineLevel="0" collapsed="false">
      <c r="A337" s="12"/>
      <c r="B337" s="20"/>
      <c r="C337" s="28"/>
      <c r="D337" s="29"/>
      <c r="E337" s="12"/>
      <c r="F337" s="44"/>
      <c r="G337" s="45"/>
      <c r="H337" s="12"/>
      <c r="I337" s="12"/>
      <c r="J337" s="12"/>
      <c r="K337" s="12"/>
      <c r="L337" s="12"/>
    </row>
    <row r="338" customFormat="false" ht="16.5" hidden="false" customHeight="true" outlineLevel="0" collapsed="false">
      <c r="A338" s="12"/>
      <c r="B338" s="20"/>
      <c r="C338" s="28"/>
      <c r="D338" s="29"/>
      <c r="E338" s="12"/>
      <c r="F338" s="44"/>
      <c r="G338" s="45"/>
      <c r="H338" s="12"/>
      <c r="I338" s="12"/>
      <c r="J338" s="12"/>
      <c r="K338" s="12"/>
      <c r="L338" s="12"/>
    </row>
    <row r="339" customFormat="false" ht="16.5" hidden="false" customHeight="true" outlineLevel="0" collapsed="false">
      <c r="A339" s="12"/>
      <c r="B339" s="20"/>
      <c r="C339" s="28"/>
      <c r="D339" s="29"/>
      <c r="E339" s="12"/>
      <c r="F339" s="44"/>
      <c r="G339" s="45"/>
      <c r="H339" s="12"/>
      <c r="I339" s="12"/>
      <c r="J339" s="12"/>
      <c r="K339" s="12"/>
      <c r="L339" s="12"/>
    </row>
    <row r="340" customFormat="false" ht="16.5" hidden="false" customHeight="true" outlineLevel="0" collapsed="false">
      <c r="A340" s="12"/>
      <c r="B340" s="20"/>
      <c r="C340" s="28"/>
      <c r="D340" s="29"/>
      <c r="E340" s="12"/>
      <c r="F340" s="44"/>
      <c r="G340" s="45"/>
      <c r="H340" s="12"/>
      <c r="I340" s="12"/>
      <c r="J340" s="12"/>
      <c r="K340" s="12"/>
      <c r="L340" s="12"/>
    </row>
    <row r="341" customFormat="false" ht="16.5" hidden="false" customHeight="true" outlineLevel="0" collapsed="false">
      <c r="A341" s="12"/>
      <c r="B341" s="20"/>
      <c r="C341" s="28"/>
      <c r="D341" s="29"/>
      <c r="E341" s="12"/>
      <c r="F341" s="44"/>
      <c r="G341" s="45"/>
      <c r="H341" s="12"/>
      <c r="I341" s="12"/>
      <c r="J341" s="12"/>
      <c r="K341" s="12"/>
      <c r="L341" s="12"/>
    </row>
    <row r="342" customFormat="false" ht="16.5" hidden="false" customHeight="true" outlineLevel="0" collapsed="false">
      <c r="A342" s="12"/>
      <c r="B342" s="20"/>
      <c r="C342" s="28"/>
      <c r="D342" s="29"/>
      <c r="E342" s="12"/>
      <c r="F342" s="44"/>
      <c r="G342" s="45"/>
      <c r="H342" s="12"/>
      <c r="I342" s="12"/>
      <c r="J342" s="12"/>
      <c r="K342" s="12"/>
      <c r="L342" s="12"/>
    </row>
    <row r="343" customFormat="false" ht="16.5" hidden="false" customHeight="true" outlineLevel="0" collapsed="false">
      <c r="A343" s="12"/>
      <c r="B343" s="20"/>
      <c r="C343" s="28"/>
      <c r="D343" s="29"/>
      <c r="E343" s="12"/>
      <c r="F343" s="44"/>
      <c r="G343" s="45"/>
      <c r="H343" s="12"/>
      <c r="I343" s="12"/>
      <c r="J343" s="12"/>
      <c r="K343" s="12"/>
      <c r="L343" s="12"/>
    </row>
    <row r="344" customFormat="false" ht="16.5" hidden="false" customHeight="true" outlineLevel="0" collapsed="false">
      <c r="A344" s="12"/>
      <c r="B344" s="20"/>
      <c r="C344" s="28"/>
      <c r="D344" s="29"/>
      <c r="E344" s="12"/>
      <c r="F344" s="44"/>
      <c r="G344" s="45"/>
      <c r="H344" s="12"/>
      <c r="I344" s="12"/>
      <c r="J344" s="12"/>
      <c r="K344" s="12"/>
      <c r="L344" s="12"/>
    </row>
    <row r="345" customFormat="false" ht="16.5" hidden="false" customHeight="true" outlineLevel="0" collapsed="false">
      <c r="A345" s="12"/>
      <c r="B345" s="20"/>
      <c r="C345" s="28"/>
      <c r="D345" s="29"/>
      <c r="E345" s="12"/>
      <c r="F345" s="44"/>
      <c r="G345" s="45"/>
      <c r="H345" s="12"/>
      <c r="I345" s="12"/>
      <c r="J345" s="12"/>
      <c r="K345" s="12"/>
      <c r="L345" s="12"/>
    </row>
    <row r="346" customFormat="false" ht="16.5" hidden="false" customHeight="true" outlineLevel="0" collapsed="false">
      <c r="A346" s="12"/>
      <c r="B346" s="20"/>
      <c r="C346" s="28"/>
      <c r="D346" s="29"/>
      <c r="E346" s="12"/>
      <c r="F346" s="44"/>
      <c r="G346" s="45"/>
      <c r="H346" s="12"/>
      <c r="I346" s="12"/>
      <c r="J346" s="12"/>
      <c r="K346" s="12"/>
      <c r="L346" s="12"/>
    </row>
    <row r="347" customFormat="false" ht="16.5" hidden="false" customHeight="true" outlineLevel="0" collapsed="false">
      <c r="A347" s="12"/>
      <c r="B347" s="20"/>
      <c r="C347" s="28"/>
      <c r="D347" s="29"/>
      <c r="E347" s="12"/>
      <c r="F347" s="44"/>
      <c r="G347" s="45"/>
      <c r="H347" s="12"/>
      <c r="I347" s="12"/>
      <c r="J347" s="12"/>
      <c r="K347" s="12"/>
      <c r="L347" s="12"/>
    </row>
    <row r="348" customFormat="false" ht="16.5" hidden="false" customHeight="true" outlineLevel="0" collapsed="false">
      <c r="A348" s="12"/>
      <c r="B348" s="20"/>
      <c r="C348" s="28"/>
      <c r="D348" s="29"/>
      <c r="E348" s="12"/>
      <c r="F348" s="44"/>
      <c r="G348" s="45"/>
      <c r="H348" s="12"/>
      <c r="I348" s="12"/>
      <c r="J348" s="12"/>
      <c r="K348" s="12"/>
      <c r="L348" s="12"/>
    </row>
    <row r="349" customFormat="false" ht="16.5" hidden="false" customHeight="true" outlineLevel="0" collapsed="false">
      <c r="A349" s="12"/>
      <c r="B349" s="20"/>
      <c r="C349" s="28"/>
      <c r="D349" s="29"/>
      <c r="E349" s="12"/>
      <c r="F349" s="44"/>
      <c r="G349" s="45"/>
      <c r="H349" s="12"/>
      <c r="I349" s="12"/>
      <c r="J349" s="12"/>
      <c r="K349" s="12"/>
      <c r="L349" s="12"/>
    </row>
    <row r="350" customFormat="false" ht="16.5" hidden="false" customHeight="true" outlineLevel="0" collapsed="false">
      <c r="A350" s="12"/>
      <c r="B350" s="20"/>
      <c r="C350" s="28"/>
      <c r="D350" s="29"/>
      <c r="E350" s="12"/>
      <c r="F350" s="44"/>
      <c r="G350" s="45"/>
      <c r="H350" s="12"/>
      <c r="I350" s="12"/>
      <c r="J350" s="12"/>
      <c r="K350" s="12"/>
      <c r="L350" s="12"/>
    </row>
    <row r="351" customFormat="false" ht="16.5" hidden="false" customHeight="true" outlineLevel="0" collapsed="false">
      <c r="A351" s="12"/>
      <c r="B351" s="20"/>
      <c r="C351" s="28"/>
      <c r="D351" s="29"/>
      <c r="E351" s="12"/>
      <c r="F351" s="44"/>
      <c r="G351" s="45"/>
      <c r="H351" s="12"/>
      <c r="I351" s="12"/>
      <c r="J351" s="12"/>
      <c r="K351" s="12"/>
      <c r="L351" s="12"/>
    </row>
    <row r="352" customFormat="false" ht="16.5" hidden="false" customHeight="true" outlineLevel="0" collapsed="false">
      <c r="A352" s="12"/>
      <c r="B352" s="20"/>
      <c r="C352" s="28"/>
      <c r="D352" s="29"/>
      <c r="E352" s="12"/>
      <c r="F352" s="44"/>
      <c r="G352" s="45"/>
      <c r="H352" s="12"/>
      <c r="I352" s="12"/>
      <c r="J352" s="12"/>
      <c r="K352" s="12"/>
      <c r="L352" s="12"/>
    </row>
    <row r="353" customFormat="false" ht="16.5" hidden="false" customHeight="true" outlineLevel="0" collapsed="false">
      <c r="A353" s="12"/>
      <c r="B353" s="20"/>
      <c r="C353" s="28"/>
      <c r="D353" s="29"/>
      <c r="E353" s="12"/>
      <c r="F353" s="44"/>
      <c r="G353" s="45"/>
      <c r="H353" s="12"/>
      <c r="I353" s="12"/>
      <c r="J353" s="12"/>
      <c r="K353" s="12"/>
      <c r="L353" s="12"/>
    </row>
    <row r="354" customFormat="false" ht="16.5" hidden="false" customHeight="true" outlineLevel="0" collapsed="false">
      <c r="A354" s="12"/>
      <c r="B354" s="20"/>
      <c r="C354" s="28"/>
      <c r="D354" s="29"/>
      <c r="E354" s="12"/>
      <c r="F354" s="44"/>
      <c r="G354" s="45"/>
      <c r="H354" s="12"/>
      <c r="I354" s="12"/>
      <c r="J354" s="12"/>
      <c r="K354" s="12"/>
      <c r="L354" s="12"/>
    </row>
    <row r="355" customFormat="false" ht="16.5" hidden="false" customHeight="true" outlineLevel="0" collapsed="false">
      <c r="A355" s="12"/>
      <c r="B355" s="20"/>
      <c r="C355" s="28"/>
      <c r="D355" s="29"/>
      <c r="E355" s="12"/>
      <c r="F355" s="44"/>
      <c r="G355" s="45"/>
      <c r="H355" s="12"/>
      <c r="I355" s="12"/>
      <c r="J355" s="12"/>
      <c r="K355" s="12"/>
      <c r="L355" s="12"/>
    </row>
    <row r="356" customFormat="false" ht="16.5" hidden="false" customHeight="true" outlineLevel="0" collapsed="false">
      <c r="A356" s="12"/>
      <c r="B356" s="20"/>
      <c r="C356" s="28"/>
      <c r="D356" s="29"/>
      <c r="E356" s="12"/>
      <c r="F356" s="44"/>
      <c r="G356" s="45"/>
      <c r="H356" s="12"/>
      <c r="I356" s="12"/>
      <c r="J356" s="12"/>
      <c r="K356" s="12"/>
      <c r="L356" s="12"/>
    </row>
    <row r="357" customFormat="false" ht="16.5" hidden="false" customHeight="true" outlineLevel="0" collapsed="false">
      <c r="A357" s="12"/>
      <c r="B357" s="20"/>
      <c r="C357" s="28"/>
      <c r="D357" s="29"/>
      <c r="E357" s="12"/>
      <c r="F357" s="44"/>
      <c r="G357" s="45"/>
      <c r="H357" s="12"/>
      <c r="I357" s="12"/>
      <c r="J357" s="12"/>
      <c r="K357" s="12"/>
      <c r="L357" s="12"/>
    </row>
    <row r="358" customFormat="false" ht="16.5" hidden="false" customHeight="true" outlineLevel="0" collapsed="false">
      <c r="A358" s="12"/>
      <c r="B358" s="20"/>
      <c r="C358" s="28"/>
      <c r="D358" s="29"/>
      <c r="E358" s="12"/>
      <c r="F358" s="44"/>
      <c r="G358" s="45"/>
      <c r="H358" s="12"/>
      <c r="I358" s="12"/>
      <c r="J358" s="12"/>
      <c r="K358" s="12"/>
      <c r="L358" s="12"/>
    </row>
    <row r="359" customFormat="false" ht="16.5" hidden="false" customHeight="true" outlineLevel="0" collapsed="false">
      <c r="A359" s="12"/>
      <c r="B359" s="20"/>
      <c r="C359" s="28"/>
      <c r="D359" s="29"/>
      <c r="E359" s="12"/>
      <c r="F359" s="44"/>
      <c r="G359" s="45"/>
      <c r="H359" s="12"/>
      <c r="I359" s="12"/>
      <c r="J359" s="12"/>
      <c r="K359" s="12"/>
      <c r="L359" s="12"/>
    </row>
    <row r="360" customFormat="false" ht="16.5" hidden="false" customHeight="true" outlineLevel="0" collapsed="false">
      <c r="A360" s="12"/>
      <c r="B360" s="20"/>
      <c r="C360" s="28"/>
      <c r="D360" s="29"/>
      <c r="E360" s="12"/>
      <c r="F360" s="44"/>
      <c r="G360" s="45"/>
      <c r="H360" s="12"/>
      <c r="I360" s="12"/>
      <c r="J360" s="12"/>
      <c r="K360" s="12"/>
      <c r="L360" s="12"/>
    </row>
    <row r="361" customFormat="false" ht="16.5" hidden="false" customHeight="true" outlineLevel="0" collapsed="false">
      <c r="A361" s="12"/>
      <c r="B361" s="20"/>
      <c r="C361" s="28"/>
      <c r="D361" s="29"/>
      <c r="E361" s="12"/>
      <c r="F361" s="44"/>
      <c r="G361" s="45"/>
      <c r="H361" s="12"/>
      <c r="I361" s="12"/>
      <c r="J361" s="12"/>
      <c r="K361" s="12"/>
      <c r="L361" s="12"/>
    </row>
    <row r="362" customFormat="false" ht="16.5" hidden="false" customHeight="true" outlineLevel="0" collapsed="false">
      <c r="A362" s="12"/>
      <c r="B362" s="20"/>
      <c r="C362" s="28"/>
      <c r="D362" s="29"/>
      <c r="E362" s="12"/>
      <c r="F362" s="44"/>
      <c r="G362" s="45"/>
      <c r="H362" s="12"/>
      <c r="I362" s="12"/>
      <c r="J362" s="12"/>
      <c r="K362" s="12"/>
      <c r="L362" s="12"/>
    </row>
    <row r="363" customFormat="false" ht="16.5" hidden="false" customHeight="true" outlineLevel="0" collapsed="false">
      <c r="A363" s="12"/>
      <c r="B363" s="20"/>
      <c r="C363" s="28"/>
      <c r="D363" s="29"/>
      <c r="E363" s="12"/>
      <c r="F363" s="44"/>
      <c r="G363" s="45"/>
      <c r="H363" s="12"/>
      <c r="I363" s="12"/>
      <c r="J363" s="12"/>
      <c r="K363" s="12"/>
      <c r="L363" s="12"/>
    </row>
    <row r="364" customFormat="false" ht="16.5" hidden="false" customHeight="true" outlineLevel="0" collapsed="false">
      <c r="A364" s="12"/>
      <c r="B364" s="20"/>
      <c r="C364" s="28"/>
      <c r="D364" s="29"/>
      <c r="E364" s="12"/>
      <c r="F364" s="44"/>
      <c r="G364" s="45"/>
      <c r="H364" s="12"/>
      <c r="I364" s="12"/>
      <c r="J364" s="12"/>
      <c r="K364" s="12"/>
      <c r="L364" s="12"/>
    </row>
    <row r="365" customFormat="false" ht="16.5" hidden="false" customHeight="true" outlineLevel="0" collapsed="false">
      <c r="A365" s="12"/>
      <c r="B365" s="20"/>
      <c r="C365" s="28"/>
      <c r="D365" s="29"/>
      <c r="E365" s="12"/>
      <c r="F365" s="44"/>
      <c r="G365" s="45"/>
      <c r="H365" s="12"/>
      <c r="I365" s="12"/>
      <c r="J365" s="12"/>
      <c r="K365" s="12"/>
      <c r="L365" s="12"/>
    </row>
    <row r="366" customFormat="false" ht="16.5" hidden="false" customHeight="true" outlineLevel="0" collapsed="false">
      <c r="A366" s="12"/>
      <c r="B366" s="20"/>
      <c r="C366" s="28"/>
      <c r="D366" s="29"/>
      <c r="E366" s="12"/>
      <c r="F366" s="44"/>
      <c r="G366" s="45"/>
      <c r="H366" s="12"/>
      <c r="I366" s="12"/>
      <c r="J366" s="12"/>
      <c r="K366" s="12"/>
      <c r="L366" s="12"/>
    </row>
    <row r="367" customFormat="false" ht="16.5" hidden="false" customHeight="true" outlineLevel="0" collapsed="false">
      <c r="A367" s="12"/>
      <c r="B367" s="20"/>
      <c r="C367" s="28"/>
      <c r="D367" s="29"/>
      <c r="E367" s="12"/>
      <c r="F367" s="44"/>
      <c r="G367" s="45"/>
      <c r="H367" s="12"/>
      <c r="I367" s="12"/>
      <c r="J367" s="12"/>
      <c r="K367" s="12"/>
      <c r="L367" s="12"/>
    </row>
    <row r="368" customFormat="false" ht="16.5" hidden="false" customHeight="true" outlineLevel="0" collapsed="false">
      <c r="A368" s="12"/>
      <c r="B368" s="20"/>
      <c r="C368" s="28"/>
      <c r="D368" s="29"/>
      <c r="E368" s="12"/>
      <c r="F368" s="44"/>
      <c r="G368" s="45"/>
      <c r="H368" s="12"/>
      <c r="I368" s="12"/>
      <c r="J368" s="12"/>
      <c r="K368" s="12"/>
      <c r="L368" s="12"/>
    </row>
    <row r="369" customFormat="false" ht="16.5" hidden="false" customHeight="true" outlineLevel="0" collapsed="false">
      <c r="A369" s="12"/>
      <c r="B369" s="20"/>
      <c r="C369" s="28"/>
      <c r="D369" s="29"/>
      <c r="E369" s="12"/>
      <c r="F369" s="44"/>
      <c r="G369" s="45"/>
      <c r="H369" s="12"/>
      <c r="I369" s="12"/>
      <c r="J369" s="12"/>
      <c r="K369" s="12"/>
      <c r="L369" s="12"/>
    </row>
    <row r="370" customFormat="false" ht="16.5" hidden="false" customHeight="true" outlineLevel="0" collapsed="false">
      <c r="A370" s="12"/>
      <c r="B370" s="20"/>
      <c r="C370" s="28"/>
      <c r="D370" s="29"/>
      <c r="E370" s="12"/>
      <c r="F370" s="44"/>
      <c r="G370" s="45"/>
      <c r="H370" s="12"/>
      <c r="I370" s="12"/>
      <c r="J370" s="12"/>
      <c r="K370" s="12"/>
      <c r="L370" s="12"/>
    </row>
    <row r="371" customFormat="false" ht="16.5" hidden="false" customHeight="true" outlineLevel="0" collapsed="false">
      <c r="A371" s="12"/>
      <c r="B371" s="20"/>
      <c r="C371" s="28"/>
      <c r="D371" s="29"/>
      <c r="E371" s="12"/>
      <c r="F371" s="44"/>
      <c r="G371" s="45"/>
      <c r="H371" s="12"/>
      <c r="I371" s="12"/>
      <c r="J371" s="12"/>
      <c r="K371" s="12"/>
      <c r="L371" s="12"/>
    </row>
    <row r="372" customFormat="false" ht="16.5" hidden="false" customHeight="true" outlineLevel="0" collapsed="false">
      <c r="A372" s="12"/>
      <c r="B372" s="20"/>
      <c r="C372" s="28"/>
      <c r="D372" s="29"/>
      <c r="E372" s="12"/>
      <c r="F372" s="44"/>
      <c r="G372" s="45"/>
      <c r="H372" s="12"/>
      <c r="I372" s="12"/>
      <c r="J372" s="12"/>
      <c r="K372" s="12"/>
      <c r="L372" s="12"/>
    </row>
    <row r="373" customFormat="false" ht="16.5" hidden="false" customHeight="true" outlineLevel="0" collapsed="false">
      <c r="A373" s="12"/>
      <c r="B373" s="20"/>
      <c r="C373" s="28"/>
      <c r="D373" s="29"/>
      <c r="E373" s="12"/>
      <c r="F373" s="44"/>
      <c r="G373" s="45"/>
      <c r="H373" s="12"/>
      <c r="I373" s="12"/>
      <c r="J373" s="12"/>
      <c r="K373" s="12"/>
      <c r="L373" s="12"/>
    </row>
    <row r="374" customFormat="false" ht="16.5" hidden="false" customHeight="true" outlineLevel="0" collapsed="false">
      <c r="A374" s="12"/>
      <c r="B374" s="20"/>
      <c r="C374" s="28"/>
      <c r="D374" s="29"/>
      <c r="E374" s="12"/>
      <c r="F374" s="44"/>
      <c r="G374" s="45"/>
      <c r="H374" s="12"/>
      <c r="I374" s="12"/>
      <c r="J374" s="12"/>
      <c r="K374" s="12"/>
      <c r="L374" s="12"/>
    </row>
    <row r="375" customFormat="false" ht="16.5" hidden="false" customHeight="true" outlineLevel="0" collapsed="false">
      <c r="A375" s="12"/>
      <c r="B375" s="20"/>
      <c r="C375" s="28"/>
      <c r="D375" s="29"/>
      <c r="E375" s="12"/>
      <c r="F375" s="44"/>
      <c r="G375" s="45"/>
      <c r="H375" s="12"/>
      <c r="I375" s="12"/>
      <c r="J375" s="12"/>
      <c r="K375" s="12"/>
      <c r="L375" s="12"/>
    </row>
    <row r="376" customFormat="false" ht="16.5" hidden="false" customHeight="true" outlineLevel="0" collapsed="false">
      <c r="A376" s="12"/>
      <c r="B376" s="20"/>
      <c r="C376" s="28"/>
      <c r="D376" s="29"/>
      <c r="E376" s="12"/>
      <c r="F376" s="44"/>
      <c r="G376" s="45"/>
      <c r="H376" s="12"/>
      <c r="I376" s="12"/>
      <c r="J376" s="12"/>
      <c r="K376" s="12"/>
      <c r="L376" s="12"/>
    </row>
    <row r="377" customFormat="false" ht="16.5" hidden="false" customHeight="true" outlineLevel="0" collapsed="false">
      <c r="A377" s="12"/>
      <c r="B377" s="20"/>
      <c r="C377" s="28"/>
      <c r="D377" s="29"/>
      <c r="E377" s="12"/>
      <c r="F377" s="44"/>
      <c r="G377" s="45"/>
      <c r="H377" s="12"/>
      <c r="I377" s="12"/>
      <c r="J377" s="12"/>
      <c r="K377" s="12"/>
      <c r="L377" s="12"/>
    </row>
    <row r="378" customFormat="false" ht="16.5" hidden="false" customHeight="true" outlineLevel="0" collapsed="false">
      <c r="A378" s="12"/>
      <c r="B378" s="20"/>
      <c r="C378" s="28"/>
      <c r="D378" s="29"/>
      <c r="E378" s="12"/>
      <c r="F378" s="44"/>
      <c r="G378" s="45"/>
      <c r="H378" s="12"/>
      <c r="I378" s="12"/>
      <c r="J378" s="12"/>
      <c r="K378" s="12"/>
      <c r="L378" s="12"/>
    </row>
    <row r="379" customFormat="false" ht="16.5" hidden="false" customHeight="true" outlineLevel="0" collapsed="false">
      <c r="A379" s="12"/>
      <c r="B379" s="20"/>
      <c r="C379" s="28"/>
      <c r="D379" s="29"/>
      <c r="E379" s="12"/>
      <c r="F379" s="44"/>
      <c r="G379" s="45"/>
      <c r="H379" s="12"/>
      <c r="I379" s="12"/>
      <c r="J379" s="12"/>
      <c r="K379" s="12"/>
      <c r="L379" s="12"/>
    </row>
    <row r="380" customFormat="false" ht="16.5" hidden="false" customHeight="true" outlineLevel="0" collapsed="false">
      <c r="A380" s="12"/>
      <c r="B380" s="20"/>
      <c r="C380" s="28"/>
      <c r="D380" s="29"/>
      <c r="E380" s="12"/>
      <c r="F380" s="44"/>
      <c r="G380" s="45"/>
      <c r="H380" s="12"/>
      <c r="I380" s="12"/>
      <c r="J380" s="12"/>
      <c r="K380" s="12"/>
      <c r="L380" s="12"/>
    </row>
    <row r="381" customFormat="false" ht="16.5" hidden="false" customHeight="true" outlineLevel="0" collapsed="false">
      <c r="A381" s="12"/>
      <c r="B381" s="20"/>
      <c r="C381" s="28"/>
      <c r="D381" s="29"/>
      <c r="E381" s="12"/>
      <c r="F381" s="44"/>
      <c r="G381" s="45"/>
      <c r="H381" s="12"/>
      <c r="I381" s="12"/>
      <c r="J381" s="12"/>
      <c r="K381" s="12"/>
      <c r="L381" s="12"/>
    </row>
    <row r="382" customFormat="false" ht="16.5" hidden="false" customHeight="true" outlineLevel="0" collapsed="false">
      <c r="A382" s="12"/>
      <c r="B382" s="20"/>
      <c r="C382" s="28"/>
      <c r="D382" s="29"/>
      <c r="E382" s="12"/>
      <c r="F382" s="44"/>
      <c r="G382" s="45"/>
      <c r="H382" s="12"/>
      <c r="I382" s="12"/>
      <c r="J382" s="12"/>
      <c r="K382" s="12"/>
      <c r="L382" s="12"/>
    </row>
    <row r="383" customFormat="false" ht="16.5" hidden="false" customHeight="true" outlineLevel="0" collapsed="false">
      <c r="A383" s="12"/>
      <c r="B383" s="20"/>
      <c r="C383" s="28"/>
      <c r="D383" s="29"/>
      <c r="E383" s="12"/>
      <c r="F383" s="44"/>
      <c r="G383" s="45"/>
      <c r="H383" s="12"/>
      <c r="I383" s="12"/>
      <c r="J383" s="12"/>
      <c r="K383" s="12"/>
      <c r="L383" s="12"/>
    </row>
    <row r="384" customFormat="false" ht="16.5" hidden="false" customHeight="true" outlineLevel="0" collapsed="false">
      <c r="A384" s="12"/>
      <c r="B384" s="20"/>
      <c r="C384" s="28"/>
      <c r="D384" s="29"/>
      <c r="E384" s="12"/>
      <c r="F384" s="44"/>
      <c r="G384" s="45"/>
      <c r="H384" s="12"/>
      <c r="I384" s="12"/>
      <c r="J384" s="12"/>
      <c r="K384" s="12"/>
      <c r="L384" s="12"/>
    </row>
    <row r="385" customFormat="false" ht="16.5" hidden="false" customHeight="true" outlineLevel="0" collapsed="false">
      <c r="A385" s="12"/>
      <c r="B385" s="20"/>
      <c r="C385" s="28"/>
      <c r="D385" s="29"/>
      <c r="E385" s="12"/>
      <c r="F385" s="44"/>
      <c r="G385" s="45"/>
      <c r="H385" s="12"/>
      <c r="I385" s="12"/>
      <c r="J385" s="12"/>
      <c r="K385" s="12"/>
      <c r="L385" s="12"/>
    </row>
    <row r="386" customFormat="false" ht="16.5" hidden="false" customHeight="true" outlineLevel="0" collapsed="false">
      <c r="A386" s="12"/>
      <c r="B386" s="20"/>
      <c r="C386" s="28"/>
      <c r="D386" s="29"/>
      <c r="E386" s="12"/>
      <c r="F386" s="44"/>
      <c r="G386" s="45"/>
      <c r="H386" s="12"/>
      <c r="I386" s="12"/>
      <c r="J386" s="12"/>
      <c r="K386" s="12"/>
      <c r="L386" s="12"/>
    </row>
    <row r="387" customFormat="false" ht="16.5" hidden="false" customHeight="true" outlineLevel="0" collapsed="false">
      <c r="A387" s="12"/>
      <c r="B387" s="20"/>
      <c r="C387" s="28"/>
      <c r="D387" s="29"/>
      <c r="E387" s="12"/>
      <c r="F387" s="44"/>
      <c r="G387" s="45"/>
      <c r="H387" s="12"/>
      <c r="I387" s="12"/>
      <c r="J387" s="12"/>
      <c r="K387" s="12"/>
      <c r="L387" s="12"/>
    </row>
    <row r="388" customFormat="false" ht="16.5" hidden="false" customHeight="true" outlineLevel="0" collapsed="false">
      <c r="A388" s="12"/>
      <c r="B388" s="20"/>
      <c r="C388" s="28"/>
      <c r="D388" s="29"/>
      <c r="E388" s="12"/>
      <c r="F388" s="44"/>
      <c r="G388" s="45"/>
      <c r="H388" s="12"/>
      <c r="I388" s="12"/>
      <c r="J388" s="12"/>
      <c r="K388" s="12"/>
      <c r="L388" s="12"/>
    </row>
    <row r="389" customFormat="false" ht="16.5" hidden="false" customHeight="true" outlineLevel="0" collapsed="false">
      <c r="A389" s="12"/>
      <c r="B389" s="20"/>
      <c r="C389" s="28"/>
      <c r="D389" s="29"/>
      <c r="E389" s="12"/>
      <c r="F389" s="44"/>
      <c r="G389" s="45"/>
      <c r="H389" s="12"/>
      <c r="I389" s="12"/>
      <c r="J389" s="12"/>
      <c r="K389" s="12"/>
      <c r="L389" s="12"/>
    </row>
    <row r="390" customFormat="false" ht="16.5" hidden="false" customHeight="true" outlineLevel="0" collapsed="false">
      <c r="A390" s="12"/>
      <c r="B390" s="20"/>
      <c r="C390" s="28"/>
      <c r="D390" s="29"/>
      <c r="E390" s="12"/>
      <c r="F390" s="44"/>
      <c r="G390" s="45"/>
      <c r="H390" s="12"/>
      <c r="I390" s="12"/>
      <c r="J390" s="12"/>
      <c r="K390" s="12"/>
      <c r="L390" s="12"/>
    </row>
    <row r="391" customFormat="false" ht="16.5" hidden="false" customHeight="true" outlineLevel="0" collapsed="false">
      <c r="A391" s="12"/>
      <c r="B391" s="20"/>
      <c r="C391" s="28"/>
      <c r="D391" s="29"/>
      <c r="E391" s="12"/>
      <c r="F391" s="44"/>
      <c r="G391" s="45"/>
      <c r="H391" s="12"/>
      <c r="I391" s="12"/>
      <c r="J391" s="12"/>
      <c r="K391" s="12"/>
      <c r="L391" s="12"/>
    </row>
    <row r="392" customFormat="false" ht="16.5" hidden="false" customHeight="true" outlineLevel="0" collapsed="false">
      <c r="A392" s="12"/>
      <c r="B392" s="20"/>
      <c r="C392" s="28"/>
      <c r="D392" s="29"/>
      <c r="E392" s="12"/>
      <c r="F392" s="44"/>
      <c r="G392" s="45"/>
      <c r="H392" s="12"/>
      <c r="I392" s="12"/>
      <c r="J392" s="12"/>
      <c r="K392" s="12"/>
      <c r="L392" s="12"/>
    </row>
    <row r="393" customFormat="false" ht="16.5" hidden="false" customHeight="true" outlineLevel="0" collapsed="false">
      <c r="A393" s="12"/>
      <c r="B393" s="20"/>
      <c r="C393" s="28"/>
      <c r="D393" s="29"/>
      <c r="E393" s="12"/>
      <c r="F393" s="44"/>
      <c r="G393" s="45"/>
      <c r="H393" s="12"/>
      <c r="I393" s="12"/>
      <c r="J393" s="12"/>
      <c r="K393" s="12"/>
      <c r="L393" s="12"/>
    </row>
    <row r="394" customFormat="false" ht="16.5" hidden="false" customHeight="true" outlineLevel="0" collapsed="false">
      <c r="A394" s="12"/>
      <c r="B394" s="20"/>
      <c r="C394" s="28"/>
      <c r="D394" s="29"/>
      <c r="E394" s="12"/>
      <c r="F394" s="44"/>
      <c r="G394" s="45"/>
      <c r="H394" s="12"/>
      <c r="I394" s="12"/>
      <c r="J394" s="12"/>
      <c r="K394" s="12"/>
      <c r="L394" s="12"/>
    </row>
    <row r="395" customFormat="false" ht="16.5" hidden="false" customHeight="true" outlineLevel="0" collapsed="false">
      <c r="A395" s="12"/>
      <c r="B395" s="20"/>
      <c r="C395" s="28"/>
      <c r="D395" s="29"/>
      <c r="E395" s="12"/>
      <c r="F395" s="44"/>
      <c r="G395" s="45"/>
      <c r="H395" s="12"/>
      <c r="I395" s="12"/>
      <c r="J395" s="12"/>
      <c r="K395" s="12"/>
      <c r="L395" s="12"/>
    </row>
    <row r="396" customFormat="false" ht="16.5" hidden="false" customHeight="true" outlineLevel="0" collapsed="false">
      <c r="A396" s="12"/>
      <c r="B396" s="20"/>
      <c r="C396" s="28"/>
      <c r="D396" s="29"/>
      <c r="E396" s="12"/>
      <c r="F396" s="44"/>
      <c r="G396" s="45"/>
      <c r="H396" s="12"/>
      <c r="I396" s="12"/>
      <c r="J396" s="12"/>
      <c r="K396" s="12"/>
      <c r="L396" s="12"/>
    </row>
    <row r="397" customFormat="false" ht="16.5" hidden="false" customHeight="true" outlineLevel="0" collapsed="false">
      <c r="A397" s="12"/>
      <c r="B397" s="20"/>
      <c r="C397" s="28"/>
      <c r="D397" s="29"/>
      <c r="E397" s="12"/>
      <c r="F397" s="44"/>
      <c r="G397" s="45"/>
      <c r="H397" s="12"/>
      <c r="I397" s="12"/>
      <c r="J397" s="12"/>
      <c r="K397" s="12"/>
      <c r="L397" s="12"/>
    </row>
    <row r="398" customFormat="false" ht="16.5" hidden="false" customHeight="true" outlineLevel="0" collapsed="false">
      <c r="A398" s="12"/>
      <c r="B398" s="20"/>
      <c r="C398" s="28"/>
      <c r="D398" s="29"/>
      <c r="E398" s="12"/>
      <c r="F398" s="44"/>
      <c r="G398" s="45"/>
      <c r="H398" s="12"/>
      <c r="I398" s="12"/>
      <c r="J398" s="12"/>
      <c r="K398" s="12"/>
      <c r="L398" s="12"/>
    </row>
    <row r="399" customFormat="false" ht="16.5" hidden="false" customHeight="true" outlineLevel="0" collapsed="false">
      <c r="A399" s="12"/>
      <c r="B399" s="20"/>
      <c r="C399" s="28"/>
      <c r="D399" s="29"/>
      <c r="E399" s="12"/>
      <c r="F399" s="44"/>
      <c r="G399" s="45"/>
      <c r="H399" s="12"/>
      <c r="I399" s="12"/>
      <c r="J399" s="12"/>
      <c r="K399" s="12"/>
      <c r="L399" s="12"/>
    </row>
    <row r="400" customFormat="false" ht="16.5" hidden="false" customHeight="true" outlineLevel="0" collapsed="false">
      <c r="A400" s="12"/>
      <c r="B400" s="20"/>
      <c r="C400" s="28"/>
      <c r="D400" s="29"/>
      <c r="E400" s="12"/>
      <c r="F400" s="44"/>
      <c r="G400" s="45"/>
      <c r="H400" s="12"/>
      <c r="I400" s="12"/>
      <c r="J400" s="12"/>
      <c r="K400" s="12"/>
      <c r="L400" s="12"/>
    </row>
    <row r="401" customFormat="false" ht="16.5" hidden="false" customHeight="true" outlineLevel="0" collapsed="false">
      <c r="A401" s="12"/>
      <c r="B401" s="20"/>
      <c r="C401" s="28"/>
      <c r="D401" s="29"/>
      <c r="E401" s="12"/>
      <c r="F401" s="44"/>
      <c r="G401" s="45"/>
      <c r="H401" s="12"/>
      <c r="I401" s="12"/>
      <c r="J401" s="12"/>
      <c r="K401" s="12"/>
      <c r="L401" s="12"/>
    </row>
    <row r="402" customFormat="false" ht="16.5" hidden="false" customHeight="true" outlineLevel="0" collapsed="false">
      <c r="A402" s="12"/>
      <c r="B402" s="20"/>
      <c r="C402" s="28"/>
      <c r="D402" s="29"/>
      <c r="E402" s="12"/>
      <c r="F402" s="44"/>
      <c r="G402" s="45"/>
      <c r="H402" s="12"/>
      <c r="I402" s="12"/>
      <c r="J402" s="12"/>
      <c r="K402" s="12"/>
      <c r="L402" s="12"/>
    </row>
    <row r="403" customFormat="false" ht="16.5" hidden="false" customHeight="true" outlineLevel="0" collapsed="false">
      <c r="A403" s="12"/>
      <c r="B403" s="20"/>
      <c r="C403" s="28"/>
      <c r="D403" s="29"/>
      <c r="E403" s="12"/>
      <c r="F403" s="44"/>
      <c r="G403" s="45"/>
      <c r="H403" s="12"/>
      <c r="I403" s="12"/>
      <c r="J403" s="12"/>
      <c r="K403" s="12"/>
      <c r="L403" s="12"/>
    </row>
    <row r="404" customFormat="false" ht="16.5" hidden="false" customHeight="true" outlineLevel="0" collapsed="false">
      <c r="A404" s="12"/>
      <c r="B404" s="20"/>
      <c r="C404" s="28"/>
      <c r="D404" s="29"/>
      <c r="E404" s="12"/>
      <c r="F404" s="44"/>
      <c r="G404" s="45"/>
      <c r="H404" s="12"/>
      <c r="I404" s="12"/>
      <c r="J404" s="12"/>
      <c r="K404" s="12"/>
      <c r="L404" s="12"/>
    </row>
    <row r="405" customFormat="false" ht="16.5" hidden="false" customHeight="true" outlineLevel="0" collapsed="false">
      <c r="A405" s="12"/>
      <c r="B405" s="20"/>
      <c r="C405" s="28"/>
      <c r="D405" s="29"/>
      <c r="E405" s="12"/>
      <c r="F405" s="44"/>
      <c r="G405" s="45"/>
      <c r="H405" s="12"/>
      <c r="I405" s="12"/>
      <c r="J405" s="12"/>
      <c r="K405" s="12"/>
      <c r="L405" s="12"/>
    </row>
    <row r="406" customFormat="false" ht="16.5" hidden="false" customHeight="true" outlineLevel="0" collapsed="false">
      <c r="A406" s="12"/>
      <c r="B406" s="20"/>
      <c r="C406" s="28"/>
      <c r="D406" s="29"/>
      <c r="E406" s="12"/>
      <c r="F406" s="44"/>
      <c r="G406" s="45"/>
      <c r="H406" s="12"/>
      <c r="I406" s="12"/>
      <c r="J406" s="12"/>
      <c r="K406" s="12"/>
      <c r="L406" s="12"/>
    </row>
    <row r="407" customFormat="false" ht="16.5" hidden="false" customHeight="true" outlineLevel="0" collapsed="false">
      <c r="A407" s="12"/>
      <c r="B407" s="20"/>
      <c r="C407" s="28"/>
      <c r="D407" s="29"/>
      <c r="E407" s="12"/>
      <c r="F407" s="44"/>
      <c r="G407" s="45"/>
      <c r="H407" s="12"/>
      <c r="I407" s="12"/>
      <c r="J407" s="12"/>
      <c r="K407" s="12"/>
      <c r="L407" s="12"/>
    </row>
    <row r="408" customFormat="false" ht="16.5" hidden="false" customHeight="true" outlineLevel="0" collapsed="false">
      <c r="A408" s="12"/>
      <c r="B408" s="20"/>
      <c r="C408" s="28"/>
      <c r="D408" s="29"/>
      <c r="E408" s="12"/>
      <c r="F408" s="44"/>
      <c r="G408" s="45"/>
      <c r="H408" s="12"/>
      <c r="I408" s="12"/>
      <c r="J408" s="12"/>
      <c r="K408" s="12"/>
      <c r="L408" s="12"/>
    </row>
    <row r="409" customFormat="false" ht="16.5" hidden="false" customHeight="true" outlineLevel="0" collapsed="false">
      <c r="A409" s="12"/>
      <c r="B409" s="20"/>
      <c r="C409" s="28"/>
      <c r="D409" s="29"/>
      <c r="E409" s="12"/>
      <c r="F409" s="44"/>
      <c r="G409" s="45"/>
      <c r="H409" s="12"/>
      <c r="I409" s="12"/>
      <c r="J409" s="12"/>
      <c r="K409" s="12"/>
      <c r="L409" s="12"/>
    </row>
    <row r="410" customFormat="false" ht="16.5" hidden="false" customHeight="true" outlineLevel="0" collapsed="false">
      <c r="A410" s="12"/>
      <c r="B410" s="20"/>
      <c r="C410" s="28"/>
      <c r="D410" s="29"/>
      <c r="E410" s="12"/>
      <c r="F410" s="44"/>
      <c r="G410" s="45"/>
      <c r="H410" s="12"/>
      <c r="I410" s="12"/>
      <c r="J410" s="12"/>
      <c r="K410" s="12"/>
      <c r="L410" s="12"/>
    </row>
    <row r="411" customFormat="false" ht="16.5" hidden="false" customHeight="true" outlineLevel="0" collapsed="false">
      <c r="A411" s="12"/>
      <c r="B411" s="20"/>
      <c r="C411" s="28"/>
      <c r="D411" s="29"/>
      <c r="E411" s="12"/>
      <c r="F411" s="44"/>
      <c r="G411" s="45"/>
      <c r="H411" s="12"/>
      <c r="I411" s="12"/>
      <c r="J411" s="12"/>
      <c r="K411" s="12"/>
      <c r="L411" s="12"/>
    </row>
    <row r="412" customFormat="false" ht="16.5" hidden="false" customHeight="true" outlineLevel="0" collapsed="false">
      <c r="A412" s="12"/>
      <c r="B412" s="20"/>
      <c r="C412" s="28"/>
      <c r="D412" s="29"/>
      <c r="E412" s="12"/>
      <c r="F412" s="44"/>
      <c r="G412" s="45"/>
      <c r="H412" s="12"/>
      <c r="I412" s="12"/>
      <c r="J412" s="12"/>
      <c r="K412" s="12"/>
      <c r="L412" s="12"/>
    </row>
    <row r="413" customFormat="false" ht="16.5" hidden="false" customHeight="true" outlineLevel="0" collapsed="false">
      <c r="A413" s="12"/>
      <c r="B413" s="20"/>
      <c r="C413" s="28"/>
      <c r="D413" s="29"/>
      <c r="E413" s="12"/>
      <c r="F413" s="44"/>
      <c r="G413" s="45"/>
      <c r="H413" s="12"/>
      <c r="I413" s="12"/>
      <c r="J413" s="12"/>
      <c r="K413" s="12"/>
      <c r="L413" s="12"/>
    </row>
    <row r="414" customFormat="false" ht="16.5" hidden="false" customHeight="true" outlineLevel="0" collapsed="false">
      <c r="A414" s="12"/>
      <c r="B414" s="20"/>
      <c r="C414" s="28"/>
      <c r="D414" s="29"/>
      <c r="E414" s="12"/>
      <c r="F414" s="44"/>
      <c r="G414" s="45"/>
      <c r="H414" s="12"/>
      <c r="I414" s="12"/>
      <c r="J414" s="12"/>
      <c r="K414" s="12"/>
      <c r="L414" s="12"/>
    </row>
    <row r="415" customFormat="false" ht="16.5" hidden="false" customHeight="true" outlineLevel="0" collapsed="false">
      <c r="A415" s="12"/>
      <c r="B415" s="20"/>
      <c r="C415" s="28"/>
      <c r="D415" s="29"/>
      <c r="E415" s="12"/>
      <c r="F415" s="44"/>
      <c r="G415" s="45"/>
      <c r="H415" s="12"/>
      <c r="I415" s="12"/>
      <c r="J415" s="12"/>
      <c r="K415" s="12"/>
      <c r="L415" s="12"/>
    </row>
    <row r="416" customFormat="false" ht="16.5" hidden="false" customHeight="true" outlineLevel="0" collapsed="false">
      <c r="A416" s="12"/>
      <c r="B416" s="20"/>
      <c r="C416" s="28"/>
      <c r="D416" s="29"/>
      <c r="E416" s="12"/>
      <c r="F416" s="44"/>
      <c r="G416" s="45"/>
      <c r="H416" s="12"/>
      <c r="I416" s="12"/>
      <c r="J416" s="12"/>
      <c r="K416" s="12"/>
      <c r="L416" s="12"/>
    </row>
    <row r="417" customFormat="false" ht="16.5" hidden="false" customHeight="true" outlineLevel="0" collapsed="false">
      <c r="A417" s="12"/>
      <c r="B417" s="20"/>
      <c r="C417" s="28"/>
      <c r="D417" s="29"/>
      <c r="E417" s="12"/>
      <c r="F417" s="44"/>
      <c r="G417" s="45"/>
      <c r="H417" s="12"/>
      <c r="I417" s="12"/>
      <c r="J417" s="12"/>
      <c r="K417" s="12"/>
      <c r="L417" s="12"/>
    </row>
    <row r="418" customFormat="false" ht="16.5" hidden="false" customHeight="true" outlineLevel="0" collapsed="false">
      <c r="A418" s="12"/>
      <c r="B418" s="20"/>
      <c r="C418" s="28"/>
      <c r="D418" s="29"/>
      <c r="E418" s="12"/>
      <c r="F418" s="44"/>
      <c r="G418" s="45"/>
      <c r="H418" s="12"/>
      <c r="I418" s="12"/>
      <c r="J418" s="12"/>
      <c r="K418" s="12"/>
      <c r="L418" s="12"/>
    </row>
    <row r="419" customFormat="false" ht="16.5" hidden="false" customHeight="true" outlineLevel="0" collapsed="false">
      <c r="A419" s="12"/>
      <c r="B419" s="20"/>
      <c r="C419" s="28"/>
      <c r="D419" s="29"/>
      <c r="E419" s="12"/>
      <c r="F419" s="44"/>
      <c r="G419" s="45"/>
      <c r="H419" s="12"/>
      <c r="I419" s="12"/>
      <c r="J419" s="12"/>
      <c r="K419" s="12"/>
      <c r="L419" s="12"/>
    </row>
    <row r="420" customFormat="false" ht="16.5" hidden="false" customHeight="true" outlineLevel="0" collapsed="false">
      <c r="A420" s="12"/>
      <c r="B420" s="20"/>
      <c r="C420" s="28"/>
      <c r="D420" s="29"/>
      <c r="E420" s="12"/>
      <c r="F420" s="44"/>
      <c r="G420" s="45"/>
      <c r="H420" s="12"/>
      <c r="I420" s="12"/>
      <c r="J420" s="12"/>
      <c r="K420" s="12"/>
      <c r="L420" s="12"/>
    </row>
    <row r="421" customFormat="false" ht="16.5" hidden="false" customHeight="true" outlineLevel="0" collapsed="false">
      <c r="A421" s="12"/>
      <c r="B421" s="20"/>
      <c r="C421" s="28"/>
      <c r="D421" s="29"/>
      <c r="E421" s="12"/>
      <c r="F421" s="44"/>
      <c r="G421" s="45"/>
      <c r="H421" s="12"/>
      <c r="I421" s="12"/>
      <c r="J421" s="12"/>
      <c r="K421" s="12"/>
      <c r="L421" s="12"/>
    </row>
    <row r="422" customFormat="false" ht="16.5" hidden="false" customHeight="true" outlineLevel="0" collapsed="false">
      <c r="A422" s="12"/>
      <c r="B422" s="20"/>
      <c r="C422" s="28"/>
      <c r="D422" s="29"/>
      <c r="E422" s="12"/>
      <c r="F422" s="44"/>
      <c r="G422" s="45"/>
      <c r="H422" s="12"/>
      <c r="I422" s="12"/>
      <c r="J422" s="12"/>
      <c r="K422" s="12"/>
      <c r="L422" s="12"/>
    </row>
    <row r="423" customFormat="false" ht="16.5" hidden="false" customHeight="true" outlineLevel="0" collapsed="false">
      <c r="A423" s="12"/>
      <c r="B423" s="20"/>
      <c r="C423" s="28"/>
      <c r="D423" s="29"/>
      <c r="E423" s="12"/>
      <c r="F423" s="44"/>
      <c r="G423" s="45"/>
      <c r="H423" s="12"/>
      <c r="I423" s="12"/>
      <c r="J423" s="12"/>
      <c r="K423" s="12"/>
      <c r="L423" s="12"/>
    </row>
    <row r="424" customFormat="false" ht="16.5" hidden="false" customHeight="true" outlineLevel="0" collapsed="false">
      <c r="A424" s="12"/>
      <c r="B424" s="20"/>
      <c r="C424" s="28"/>
      <c r="D424" s="29"/>
      <c r="E424" s="12"/>
      <c r="F424" s="44"/>
      <c r="G424" s="45"/>
      <c r="H424" s="12"/>
      <c r="I424" s="12"/>
      <c r="J424" s="12"/>
      <c r="K424" s="12"/>
      <c r="L424" s="12"/>
    </row>
    <row r="425" customFormat="false" ht="16.5" hidden="false" customHeight="true" outlineLevel="0" collapsed="false">
      <c r="A425" s="12"/>
      <c r="B425" s="20"/>
      <c r="C425" s="28"/>
      <c r="D425" s="29"/>
      <c r="E425" s="12"/>
      <c r="F425" s="44"/>
      <c r="G425" s="45"/>
      <c r="H425" s="12"/>
      <c r="I425" s="12"/>
      <c r="J425" s="12"/>
      <c r="K425" s="12"/>
      <c r="L425" s="12"/>
    </row>
    <row r="426" customFormat="false" ht="16.5" hidden="false" customHeight="true" outlineLevel="0" collapsed="false">
      <c r="A426" s="12"/>
      <c r="B426" s="20"/>
      <c r="C426" s="28"/>
      <c r="D426" s="29"/>
      <c r="E426" s="12"/>
      <c r="F426" s="44"/>
      <c r="G426" s="45"/>
      <c r="H426" s="12"/>
      <c r="I426" s="12"/>
      <c r="J426" s="12"/>
      <c r="K426" s="12"/>
      <c r="L426" s="12"/>
    </row>
    <row r="427" customFormat="false" ht="16.5" hidden="false" customHeight="true" outlineLevel="0" collapsed="false">
      <c r="A427" s="12"/>
      <c r="B427" s="20"/>
      <c r="C427" s="28"/>
      <c r="D427" s="29"/>
      <c r="E427" s="12"/>
      <c r="F427" s="44"/>
      <c r="G427" s="45"/>
      <c r="H427" s="12"/>
      <c r="I427" s="12"/>
      <c r="J427" s="12"/>
      <c r="K427" s="12"/>
      <c r="L427" s="12"/>
    </row>
    <row r="428" customFormat="false" ht="16.5" hidden="false" customHeight="true" outlineLevel="0" collapsed="false">
      <c r="A428" s="12"/>
      <c r="B428" s="20"/>
      <c r="C428" s="28"/>
      <c r="D428" s="29"/>
      <c r="E428" s="12"/>
      <c r="F428" s="44"/>
      <c r="G428" s="45"/>
      <c r="H428" s="12"/>
      <c r="I428" s="12"/>
      <c r="J428" s="12"/>
      <c r="K428" s="12"/>
      <c r="L428" s="12"/>
    </row>
    <row r="429" customFormat="false" ht="16.5" hidden="false" customHeight="true" outlineLevel="0" collapsed="false">
      <c r="A429" s="12"/>
      <c r="B429" s="20"/>
      <c r="C429" s="28"/>
      <c r="D429" s="29"/>
      <c r="E429" s="12"/>
      <c r="F429" s="44"/>
      <c r="G429" s="45"/>
      <c r="H429" s="12"/>
      <c r="I429" s="12"/>
      <c r="J429" s="12"/>
      <c r="K429" s="12"/>
      <c r="L429" s="12"/>
    </row>
    <row r="430" customFormat="false" ht="16.5" hidden="false" customHeight="true" outlineLevel="0" collapsed="false">
      <c r="A430" s="12"/>
      <c r="B430" s="20"/>
      <c r="C430" s="28"/>
      <c r="D430" s="29"/>
      <c r="E430" s="12"/>
      <c r="F430" s="44"/>
      <c r="G430" s="45"/>
      <c r="H430" s="12"/>
      <c r="I430" s="12"/>
      <c r="J430" s="12"/>
      <c r="K430" s="12"/>
      <c r="L430" s="12"/>
    </row>
    <row r="431" customFormat="false" ht="16.5" hidden="false" customHeight="true" outlineLevel="0" collapsed="false">
      <c r="A431" s="12"/>
      <c r="B431" s="20"/>
      <c r="C431" s="28"/>
      <c r="D431" s="29"/>
      <c r="E431" s="12"/>
      <c r="F431" s="44"/>
      <c r="G431" s="45"/>
      <c r="H431" s="12"/>
      <c r="I431" s="12"/>
      <c r="J431" s="12"/>
      <c r="K431" s="12"/>
      <c r="L431" s="12"/>
    </row>
    <row r="432" customFormat="false" ht="16.5" hidden="false" customHeight="true" outlineLevel="0" collapsed="false">
      <c r="A432" s="12"/>
      <c r="B432" s="20"/>
      <c r="C432" s="28"/>
      <c r="D432" s="29"/>
      <c r="E432" s="12"/>
      <c r="F432" s="44"/>
      <c r="G432" s="45"/>
      <c r="H432" s="12"/>
      <c r="I432" s="12"/>
      <c r="J432" s="12"/>
      <c r="K432" s="12"/>
      <c r="L432" s="12"/>
    </row>
    <row r="433" customFormat="false" ht="16.5" hidden="false" customHeight="true" outlineLevel="0" collapsed="false">
      <c r="A433" s="12"/>
      <c r="B433" s="20"/>
      <c r="C433" s="28"/>
      <c r="D433" s="29"/>
      <c r="E433" s="12"/>
      <c r="F433" s="44"/>
      <c r="G433" s="45"/>
      <c r="H433" s="12"/>
      <c r="I433" s="12"/>
      <c r="J433" s="12"/>
      <c r="K433" s="12"/>
      <c r="L433" s="12"/>
    </row>
    <row r="434" customFormat="false" ht="16.5" hidden="false" customHeight="true" outlineLevel="0" collapsed="false">
      <c r="A434" s="12"/>
      <c r="B434" s="20"/>
      <c r="C434" s="28"/>
      <c r="D434" s="29"/>
      <c r="E434" s="12"/>
      <c r="F434" s="44"/>
      <c r="G434" s="45"/>
      <c r="H434" s="12"/>
      <c r="I434" s="12"/>
      <c r="J434" s="12"/>
      <c r="K434" s="12"/>
      <c r="L434" s="12"/>
    </row>
    <row r="435" customFormat="false" ht="16.5" hidden="false" customHeight="true" outlineLevel="0" collapsed="false">
      <c r="A435" s="12"/>
      <c r="B435" s="20"/>
      <c r="C435" s="28"/>
      <c r="D435" s="29"/>
      <c r="E435" s="12"/>
      <c r="F435" s="44"/>
      <c r="G435" s="45"/>
      <c r="H435" s="12"/>
      <c r="I435" s="12"/>
      <c r="J435" s="12"/>
      <c r="K435" s="12"/>
      <c r="L435" s="12"/>
    </row>
    <row r="436" customFormat="false" ht="16.5" hidden="false" customHeight="true" outlineLevel="0" collapsed="false">
      <c r="A436" s="12"/>
      <c r="B436" s="20"/>
      <c r="C436" s="28"/>
      <c r="D436" s="29"/>
      <c r="E436" s="12"/>
      <c r="F436" s="44"/>
      <c r="G436" s="45"/>
      <c r="H436" s="12"/>
      <c r="I436" s="12"/>
      <c r="J436" s="12"/>
      <c r="K436" s="12"/>
      <c r="L436" s="12"/>
    </row>
    <row r="437" customFormat="false" ht="16.5" hidden="false" customHeight="true" outlineLevel="0" collapsed="false">
      <c r="A437" s="12"/>
      <c r="B437" s="20"/>
      <c r="C437" s="28"/>
      <c r="D437" s="29"/>
      <c r="E437" s="12"/>
      <c r="F437" s="44"/>
      <c r="G437" s="45"/>
      <c r="H437" s="12"/>
      <c r="I437" s="12"/>
      <c r="J437" s="12"/>
      <c r="K437" s="12"/>
      <c r="L437" s="12"/>
    </row>
    <row r="438" customFormat="false" ht="16.5" hidden="false" customHeight="true" outlineLevel="0" collapsed="false">
      <c r="A438" s="12"/>
      <c r="B438" s="20"/>
      <c r="C438" s="28"/>
      <c r="D438" s="29"/>
      <c r="E438" s="12"/>
      <c r="F438" s="44"/>
      <c r="G438" s="45"/>
      <c r="H438" s="12"/>
      <c r="I438" s="12"/>
      <c r="J438" s="12"/>
      <c r="K438" s="12"/>
      <c r="L438" s="12"/>
    </row>
    <row r="439" customFormat="false" ht="16.5" hidden="false" customHeight="true" outlineLevel="0" collapsed="false">
      <c r="A439" s="12"/>
      <c r="B439" s="20"/>
      <c r="C439" s="28"/>
      <c r="D439" s="29"/>
      <c r="E439" s="12"/>
      <c r="F439" s="44"/>
      <c r="G439" s="45"/>
      <c r="H439" s="12"/>
      <c r="I439" s="12"/>
      <c r="J439" s="12"/>
      <c r="K439" s="12"/>
      <c r="L439" s="12"/>
    </row>
    <row r="440" customFormat="false" ht="16.5" hidden="false" customHeight="true" outlineLevel="0" collapsed="false">
      <c r="A440" s="12"/>
      <c r="B440" s="20"/>
      <c r="C440" s="28"/>
      <c r="D440" s="29"/>
      <c r="E440" s="12"/>
      <c r="F440" s="44"/>
      <c r="G440" s="45"/>
      <c r="H440" s="12"/>
      <c r="I440" s="12"/>
      <c r="J440" s="12"/>
      <c r="K440" s="12"/>
      <c r="L440" s="12"/>
    </row>
    <row r="441" customFormat="false" ht="16.5" hidden="false" customHeight="true" outlineLevel="0" collapsed="false">
      <c r="A441" s="12"/>
      <c r="B441" s="20"/>
      <c r="C441" s="28"/>
      <c r="D441" s="29"/>
      <c r="E441" s="12"/>
      <c r="F441" s="44"/>
      <c r="G441" s="45"/>
      <c r="H441" s="12"/>
      <c r="I441" s="12"/>
      <c r="J441" s="12"/>
      <c r="K441" s="12"/>
      <c r="L441" s="12"/>
    </row>
    <row r="442" customFormat="false" ht="16.5" hidden="false" customHeight="true" outlineLevel="0" collapsed="false">
      <c r="A442" s="12"/>
      <c r="B442" s="20"/>
      <c r="C442" s="28"/>
      <c r="D442" s="29"/>
      <c r="E442" s="12"/>
      <c r="F442" s="44"/>
      <c r="G442" s="45"/>
      <c r="H442" s="12"/>
      <c r="I442" s="12"/>
      <c r="J442" s="12"/>
      <c r="K442" s="12"/>
      <c r="L442" s="12"/>
    </row>
    <row r="443" customFormat="false" ht="16.5" hidden="false" customHeight="true" outlineLevel="0" collapsed="false">
      <c r="A443" s="12"/>
      <c r="B443" s="20"/>
      <c r="C443" s="28"/>
      <c r="D443" s="29"/>
      <c r="E443" s="12"/>
      <c r="F443" s="44"/>
      <c r="G443" s="45"/>
      <c r="H443" s="12"/>
      <c r="I443" s="12"/>
      <c r="J443" s="12"/>
      <c r="K443" s="12"/>
      <c r="L443" s="12"/>
    </row>
    <row r="444" customFormat="false" ht="16.5" hidden="false" customHeight="true" outlineLevel="0" collapsed="false">
      <c r="A444" s="12"/>
      <c r="B444" s="20"/>
      <c r="C444" s="28"/>
      <c r="D444" s="29"/>
      <c r="E444" s="12"/>
      <c r="F444" s="44"/>
      <c r="G444" s="45"/>
      <c r="H444" s="12"/>
      <c r="I444" s="12"/>
      <c r="J444" s="12"/>
      <c r="K444" s="12"/>
      <c r="L444" s="12"/>
    </row>
    <row r="445" customFormat="false" ht="16.5" hidden="false" customHeight="true" outlineLevel="0" collapsed="false">
      <c r="A445" s="12"/>
      <c r="B445" s="20"/>
      <c r="C445" s="28"/>
      <c r="D445" s="29"/>
      <c r="E445" s="12"/>
      <c r="F445" s="44"/>
      <c r="G445" s="45"/>
      <c r="H445" s="12"/>
      <c r="I445" s="12"/>
      <c r="J445" s="12"/>
      <c r="K445" s="12"/>
      <c r="L445" s="12"/>
    </row>
    <row r="446" customFormat="false" ht="16.5" hidden="false" customHeight="true" outlineLevel="0" collapsed="false">
      <c r="A446" s="12"/>
      <c r="B446" s="20"/>
      <c r="C446" s="28"/>
      <c r="D446" s="29"/>
      <c r="E446" s="12"/>
      <c r="F446" s="44"/>
      <c r="G446" s="45"/>
      <c r="H446" s="12"/>
      <c r="I446" s="12"/>
      <c r="J446" s="12"/>
      <c r="K446" s="12"/>
      <c r="L446" s="12"/>
    </row>
    <row r="447" customFormat="false" ht="16.5" hidden="false" customHeight="true" outlineLevel="0" collapsed="false">
      <c r="A447" s="12"/>
      <c r="B447" s="20"/>
      <c r="C447" s="28"/>
      <c r="D447" s="29"/>
      <c r="E447" s="12"/>
      <c r="F447" s="44"/>
      <c r="G447" s="45"/>
      <c r="H447" s="12"/>
      <c r="I447" s="12"/>
      <c r="J447" s="12"/>
      <c r="K447" s="12"/>
      <c r="L447" s="12"/>
    </row>
    <row r="448" customFormat="false" ht="16.5" hidden="false" customHeight="true" outlineLevel="0" collapsed="false">
      <c r="A448" s="12"/>
      <c r="B448" s="20"/>
      <c r="C448" s="28"/>
      <c r="D448" s="29"/>
      <c r="E448" s="12"/>
      <c r="F448" s="44"/>
      <c r="G448" s="45"/>
      <c r="H448" s="12"/>
      <c r="I448" s="12"/>
      <c r="J448" s="12"/>
      <c r="K448" s="12"/>
      <c r="L448" s="12"/>
    </row>
    <row r="449" customFormat="false" ht="16.5" hidden="false" customHeight="true" outlineLevel="0" collapsed="false">
      <c r="A449" s="12"/>
      <c r="B449" s="20"/>
      <c r="C449" s="28"/>
      <c r="D449" s="29"/>
      <c r="E449" s="12"/>
      <c r="F449" s="44"/>
      <c r="G449" s="45"/>
      <c r="H449" s="12"/>
      <c r="I449" s="12"/>
      <c r="J449" s="12"/>
      <c r="K449" s="12"/>
      <c r="L449" s="12"/>
    </row>
    <row r="450" customFormat="false" ht="16.5" hidden="false" customHeight="true" outlineLevel="0" collapsed="false">
      <c r="A450" s="12"/>
      <c r="B450" s="20"/>
      <c r="C450" s="28"/>
      <c r="D450" s="29"/>
      <c r="E450" s="12"/>
      <c r="F450" s="44"/>
      <c r="G450" s="45"/>
      <c r="H450" s="12"/>
      <c r="I450" s="12"/>
      <c r="J450" s="12"/>
      <c r="K450" s="12"/>
      <c r="L450" s="12"/>
    </row>
    <row r="451" customFormat="false" ht="16.5" hidden="false" customHeight="true" outlineLevel="0" collapsed="false">
      <c r="A451" s="12"/>
      <c r="B451" s="20"/>
      <c r="C451" s="28"/>
      <c r="D451" s="29"/>
      <c r="E451" s="12"/>
      <c r="F451" s="44"/>
      <c r="G451" s="45"/>
      <c r="H451" s="12"/>
      <c r="I451" s="12"/>
      <c r="J451" s="12"/>
      <c r="K451" s="12"/>
      <c r="L451" s="12"/>
    </row>
    <row r="452" customFormat="false" ht="16.5" hidden="false" customHeight="true" outlineLevel="0" collapsed="false">
      <c r="A452" s="12"/>
      <c r="B452" s="20"/>
      <c r="C452" s="28"/>
      <c r="D452" s="29"/>
      <c r="E452" s="12"/>
      <c r="F452" s="44"/>
      <c r="G452" s="45"/>
      <c r="H452" s="12"/>
      <c r="I452" s="12"/>
      <c r="J452" s="12"/>
      <c r="K452" s="12"/>
      <c r="L452" s="12"/>
    </row>
    <row r="453" customFormat="false" ht="16.5" hidden="false" customHeight="true" outlineLevel="0" collapsed="false">
      <c r="A453" s="12"/>
      <c r="B453" s="20"/>
      <c r="C453" s="28"/>
      <c r="D453" s="29"/>
      <c r="E453" s="12"/>
      <c r="F453" s="44"/>
      <c r="G453" s="45"/>
      <c r="H453" s="12"/>
      <c r="I453" s="12"/>
      <c r="J453" s="12"/>
      <c r="K453" s="12"/>
      <c r="L453" s="12"/>
    </row>
    <row r="454" customFormat="false" ht="16.5" hidden="false" customHeight="true" outlineLevel="0" collapsed="false">
      <c r="A454" s="12"/>
      <c r="B454" s="20"/>
      <c r="C454" s="28"/>
      <c r="D454" s="29"/>
      <c r="E454" s="12"/>
      <c r="F454" s="44"/>
      <c r="G454" s="45"/>
      <c r="H454" s="12"/>
      <c r="I454" s="12"/>
      <c r="J454" s="12"/>
      <c r="K454" s="12"/>
      <c r="L454" s="12"/>
    </row>
    <row r="455" customFormat="false" ht="16.5" hidden="false" customHeight="true" outlineLevel="0" collapsed="false">
      <c r="A455" s="12"/>
      <c r="B455" s="20"/>
      <c r="C455" s="28"/>
      <c r="D455" s="29"/>
      <c r="E455" s="12"/>
      <c r="F455" s="44"/>
      <c r="G455" s="45"/>
      <c r="H455" s="12"/>
      <c r="I455" s="12"/>
      <c r="J455" s="12"/>
      <c r="K455" s="12"/>
      <c r="L455" s="12"/>
    </row>
    <row r="456" customFormat="false" ht="16.5" hidden="false" customHeight="true" outlineLevel="0" collapsed="false">
      <c r="A456" s="12"/>
      <c r="B456" s="20"/>
      <c r="C456" s="28"/>
      <c r="D456" s="29"/>
      <c r="E456" s="12"/>
      <c r="F456" s="44"/>
      <c r="G456" s="45"/>
      <c r="H456" s="12"/>
      <c r="I456" s="12"/>
      <c r="J456" s="12"/>
      <c r="K456" s="12"/>
      <c r="L456" s="12"/>
    </row>
    <row r="457" customFormat="false" ht="16.5" hidden="false" customHeight="true" outlineLevel="0" collapsed="false">
      <c r="A457" s="12"/>
      <c r="B457" s="20"/>
      <c r="C457" s="28"/>
      <c r="D457" s="29"/>
      <c r="E457" s="12"/>
      <c r="F457" s="44"/>
      <c r="G457" s="45"/>
      <c r="H457" s="12"/>
      <c r="I457" s="12"/>
      <c r="J457" s="12"/>
      <c r="K457" s="12"/>
      <c r="L457" s="12"/>
    </row>
    <row r="458" customFormat="false" ht="16.5" hidden="false" customHeight="true" outlineLevel="0" collapsed="false">
      <c r="A458" s="12"/>
      <c r="B458" s="20"/>
      <c r="C458" s="28"/>
      <c r="D458" s="29"/>
      <c r="E458" s="12"/>
      <c r="F458" s="44"/>
      <c r="G458" s="45"/>
      <c r="H458" s="12"/>
      <c r="I458" s="12"/>
      <c r="J458" s="12"/>
      <c r="K458" s="12"/>
      <c r="L458" s="12"/>
    </row>
    <row r="459" customFormat="false" ht="16.5" hidden="false" customHeight="true" outlineLevel="0" collapsed="false">
      <c r="A459" s="12"/>
      <c r="B459" s="20"/>
      <c r="C459" s="28"/>
      <c r="D459" s="29"/>
      <c r="E459" s="12"/>
      <c r="F459" s="44"/>
      <c r="G459" s="45"/>
      <c r="H459" s="12"/>
      <c r="I459" s="12"/>
      <c r="J459" s="12"/>
      <c r="K459" s="12"/>
      <c r="L459" s="12"/>
    </row>
    <row r="460" customFormat="false" ht="16.5" hidden="false" customHeight="true" outlineLevel="0" collapsed="false">
      <c r="A460" s="12"/>
      <c r="B460" s="20"/>
      <c r="C460" s="28"/>
      <c r="D460" s="29"/>
      <c r="E460" s="12"/>
      <c r="F460" s="44"/>
      <c r="G460" s="45"/>
      <c r="H460" s="12"/>
      <c r="I460" s="12"/>
      <c r="J460" s="12"/>
      <c r="K460" s="12"/>
      <c r="L460" s="12"/>
    </row>
    <row r="461" customFormat="false" ht="16.5" hidden="false" customHeight="true" outlineLevel="0" collapsed="false">
      <c r="A461" s="12"/>
      <c r="B461" s="20"/>
      <c r="C461" s="28"/>
      <c r="D461" s="29"/>
      <c r="E461" s="12"/>
      <c r="F461" s="44"/>
      <c r="G461" s="45"/>
      <c r="H461" s="12"/>
      <c r="I461" s="12"/>
      <c r="J461" s="12"/>
      <c r="K461" s="12"/>
      <c r="L461" s="12"/>
    </row>
    <row r="462" customFormat="false" ht="16.5" hidden="false" customHeight="true" outlineLevel="0" collapsed="false">
      <c r="A462" s="12"/>
      <c r="B462" s="20"/>
      <c r="C462" s="28"/>
      <c r="D462" s="29"/>
      <c r="E462" s="12"/>
      <c r="F462" s="44"/>
      <c r="G462" s="45"/>
      <c r="H462" s="12"/>
      <c r="I462" s="12"/>
      <c r="J462" s="12"/>
      <c r="K462" s="12"/>
      <c r="L462" s="12"/>
    </row>
    <row r="463" customFormat="false" ht="16.5" hidden="false" customHeight="true" outlineLevel="0" collapsed="false">
      <c r="A463" s="12"/>
      <c r="B463" s="20"/>
      <c r="C463" s="28"/>
      <c r="D463" s="29"/>
      <c r="E463" s="12"/>
      <c r="F463" s="44"/>
      <c r="G463" s="45"/>
      <c r="H463" s="12"/>
      <c r="I463" s="12"/>
      <c r="J463" s="12"/>
      <c r="K463" s="12"/>
      <c r="L463" s="12"/>
    </row>
    <row r="464" customFormat="false" ht="16.5" hidden="false" customHeight="true" outlineLevel="0" collapsed="false">
      <c r="A464" s="12"/>
      <c r="B464" s="20"/>
      <c r="C464" s="28"/>
      <c r="D464" s="29"/>
      <c r="E464" s="12"/>
      <c r="F464" s="44"/>
      <c r="G464" s="45"/>
      <c r="H464" s="12"/>
      <c r="I464" s="12"/>
      <c r="J464" s="12"/>
      <c r="K464" s="12"/>
      <c r="L464" s="12"/>
    </row>
    <row r="465" customFormat="false" ht="16.5" hidden="false" customHeight="true" outlineLevel="0" collapsed="false">
      <c r="A465" s="12"/>
      <c r="B465" s="20"/>
      <c r="C465" s="28"/>
      <c r="D465" s="29"/>
      <c r="E465" s="12"/>
      <c r="F465" s="44"/>
      <c r="G465" s="45"/>
      <c r="H465" s="12"/>
      <c r="I465" s="12"/>
      <c r="J465" s="12"/>
      <c r="K465" s="12"/>
      <c r="L465" s="12"/>
    </row>
    <row r="466" customFormat="false" ht="16.5" hidden="false" customHeight="true" outlineLevel="0" collapsed="false">
      <c r="A466" s="12"/>
      <c r="B466" s="20"/>
      <c r="C466" s="28"/>
      <c r="D466" s="29"/>
      <c r="E466" s="12"/>
      <c r="F466" s="44"/>
      <c r="G466" s="45"/>
      <c r="H466" s="12"/>
      <c r="I466" s="12"/>
      <c r="J466" s="12"/>
      <c r="K466" s="12"/>
      <c r="L466" s="12"/>
    </row>
    <row r="467" customFormat="false" ht="16.5" hidden="false" customHeight="true" outlineLevel="0" collapsed="false">
      <c r="A467" s="12"/>
      <c r="B467" s="20"/>
      <c r="C467" s="28"/>
      <c r="D467" s="29"/>
      <c r="E467" s="12"/>
      <c r="F467" s="44"/>
      <c r="G467" s="45"/>
      <c r="H467" s="12"/>
      <c r="I467" s="12"/>
      <c r="J467" s="12"/>
      <c r="K467" s="12"/>
      <c r="L467" s="12"/>
    </row>
    <row r="468" customFormat="false" ht="16.5" hidden="false" customHeight="true" outlineLevel="0" collapsed="false">
      <c r="A468" s="12"/>
      <c r="B468" s="20"/>
      <c r="C468" s="28"/>
      <c r="D468" s="29"/>
      <c r="E468" s="12"/>
      <c r="F468" s="44"/>
      <c r="G468" s="45"/>
      <c r="H468" s="12"/>
      <c r="I468" s="12"/>
      <c r="J468" s="12"/>
      <c r="K468" s="12"/>
      <c r="L468" s="12"/>
    </row>
    <row r="469" customFormat="false" ht="16.5" hidden="false" customHeight="true" outlineLevel="0" collapsed="false">
      <c r="A469" s="12"/>
      <c r="B469" s="20"/>
      <c r="C469" s="28"/>
      <c r="D469" s="29"/>
      <c r="E469" s="12"/>
      <c r="F469" s="44"/>
      <c r="G469" s="45"/>
      <c r="H469" s="12"/>
      <c r="I469" s="12"/>
      <c r="J469" s="12"/>
      <c r="K469" s="12"/>
      <c r="L469" s="12"/>
    </row>
    <row r="470" customFormat="false" ht="16.5" hidden="false" customHeight="true" outlineLevel="0" collapsed="false">
      <c r="A470" s="12"/>
      <c r="B470" s="20"/>
      <c r="C470" s="28"/>
      <c r="D470" s="29"/>
      <c r="E470" s="12"/>
      <c r="F470" s="44"/>
      <c r="G470" s="45"/>
      <c r="H470" s="12"/>
      <c r="I470" s="12"/>
      <c r="J470" s="12"/>
      <c r="K470" s="12"/>
      <c r="L470" s="12"/>
    </row>
    <row r="471" customFormat="false" ht="16.5" hidden="false" customHeight="true" outlineLevel="0" collapsed="false">
      <c r="A471" s="12"/>
      <c r="B471" s="20"/>
      <c r="C471" s="28"/>
      <c r="D471" s="29"/>
      <c r="E471" s="12"/>
      <c r="F471" s="44"/>
      <c r="G471" s="45"/>
      <c r="H471" s="12"/>
      <c r="I471" s="12"/>
      <c r="J471" s="12"/>
      <c r="K471" s="12"/>
      <c r="L471" s="12"/>
    </row>
    <row r="472" customFormat="false" ht="16.5" hidden="false" customHeight="true" outlineLevel="0" collapsed="false">
      <c r="A472" s="12"/>
      <c r="B472" s="20"/>
      <c r="C472" s="28"/>
      <c r="D472" s="29"/>
      <c r="E472" s="12"/>
      <c r="F472" s="44"/>
      <c r="G472" s="45"/>
      <c r="H472" s="12"/>
      <c r="I472" s="12"/>
      <c r="J472" s="12"/>
      <c r="K472" s="12"/>
      <c r="L472" s="12"/>
    </row>
    <row r="473" customFormat="false" ht="16.5" hidden="false" customHeight="true" outlineLevel="0" collapsed="false">
      <c r="A473" s="12"/>
      <c r="B473" s="20"/>
      <c r="C473" s="28"/>
      <c r="D473" s="29"/>
      <c r="E473" s="12"/>
      <c r="F473" s="44"/>
      <c r="G473" s="45"/>
      <c r="H473" s="12"/>
      <c r="I473" s="12"/>
      <c r="J473" s="12"/>
      <c r="K473" s="12"/>
      <c r="L473" s="12"/>
    </row>
    <row r="474" customFormat="false" ht="16.5" hidden="false" customHeight="true" outlineLevel="0" collapsed="false">
      <c r="A474" s="12"/>
      <c r="B474" s="20"/>
      <c r="C474" s="28"/>
      <c r="D474" s="29"/>
      <c r="E474" s="12"/>
      <c r="F474" s="44"/>
      <c r="G474" s="45"/>
      <c r="H474" s="12"/>
      <c r="I474" s="12"/>
      <c r="J474" s="12"/>
      <c r="K474" s="12"/>
      <c r="L474" s="12"/>
    </row>
    <row r="475" customFormat="false" ht="16.5" hidden="false" customHeight="true" outlineLevel="0" collapsed="false">
      <c r="A475" s="12"/>
      <c r="B475" s="20"/>
      <c r="C475" s="28"/>
      <c r="D475" s="29"/>
      <c r="E475" s="12"/>
      <c r="F475" s="44"/>
      <c r="G475" s="45"/>
      <c r="H475" s="12"/>
      <c r="I475" s="12"/>
      <c r="J475" s="12"/>
      <c r="K475" s="12"/>
      <c r="L475" s="12"/>
    </row>
    <row r="476" customFormat="false" ht="16.5" hidden="false" customHeight="true" outlineLevel="0" collapsed="false">
      <c r="A476" s="12"/>
      <c r="B476" s="20"/>
      <c r="C476" s="28"/>
      <c r="D476" s="29"/>
      <c r="E476" s="12"/>
      <c r="F476" s="44"/>
      <c r="G476" s="45"/>
      <c r="H476" s="12"/>
      <c r="I476" s="12"/>
      <c r="J476" s="12"/>
      <c r="K476" s="12"/>
      <c r="L476" s="12"/>
    </row>
    <row r="477" customFormat="false" ht="16.5" hidden="false" customHeight="true" outlineLevel="0" collapsed="false">
      <c r="A477" s="12"/>
      <c r="B477" s="20"/>
      <c r="C477" s="28"/>
      <c r="D477" s="29"/>
      <c r="E477" s="12"/>
      <c r="F477" s="44"/>
      <c r="G477" s="45"/>
      <c r="H477" s="12"/>
      <c r="I477" s="12"/>
      <c r="J477" s="12"/>
      <c r="K477" s="12"/>
      <c r="L477" s="12"/>
    </row>
    <row r="478" customFormat="false" ht="16.5" hidden="false" customHeight="true" outlineLevel="0" collapsed="false">
      <c r="A478" s="12"/>
      <c r="B478" s="20"/>
      <c r="C478" s="28"/>
      <c r="D478" s="29"/>
      <c r="E478" s="12"/>
      <c r="F478" s="44"/>
      <c r="G478" s="45"/>
      <c r="H478" s="12"/>
      <c r="I478" s="12"/>
      <c r="J478" s="12"/>
      <c r="K478" s="12"/>
      <c r="L478" s="12"/>
    </row>
    <row r="479" customFormat="false" ht="16.5" hidden="false" customHeight="true" outlineLevel="0" collapsed="false">
      <c r="A479" s="12"/>
      <c r="B479" s="20"/>
      <c r="C479" s="28"/>
      <c r="D479" s="29"/>
      <c r="E479" s="12"/>
      <c r="F479" s="44"/>
      <c r="G479" s="45"/>
      <c r="H479" s="12"/>
      <c r="I479" s="12"/>
      <c r="J479" s="12"/>
      <c r="K479" s="12"/>
      <c r="L479" s="12"/>
    </row>
    <row r="480" customFormat="false" ht="16.5" hidden="false" customHeight="true" outlineLevel="0" collapsed="false">
      <c r="A480" s="12"/>
      <c r="B480" s="20"/>
      <c r="C480" s="28"/>
      <c r="D480" s="29"/>
      <c r="E480" s="12"/>
      <c r="F480" s="44"/>
      <c r="G480" s="45"/>
      <c r="H480" s="12"/>
      <c r="I480" s="12"/>
      <c r="J480" s="12"/>
      <c r="K480" s="12"/>
      <c r="L480" s="12"/>
    </row>
    <row r="481" customFormat="false" ht="16.5" hidden="false" customHeight="true" outlineLevel="0" collapsed="false">
      <c r="A481" s="12"/>
      <c r="B481" s="20"/>
      <c r="C481" s="28"/>
      <c r="D481" s="29"/>
      <c r="E481" s="12"/>
      <c r="F481" s="44"/>
      <c r="G481" s="45"/>
      <c r="H481" s="12"/>
      <c r="I481" s="12"/>
      <c r="J481" s="12"/>
      <c r="K481" s="12"/>
      <c r="L481" s="12"/>
    </row>
    <row r="482" customFormat="false" ht="16.5" hidden="false" customHeight="true" outlineLevel="0" collapsed="false">
      <c r="A482" s="12"/>
      <c r="B482" s="20"/>
      <c r="C482" s="28"/>
      <c r="D482" s="29"/>
      <c r="E482" s="12"/>
      <c r="F482" s="44"/>
      <c r="G482" s="45"/>
      <c r="H482" s="12"/>
      <c r="I482" s="12"/>
      <c r="J482" s="12"/>
      <c r="K482" s="12"/>
      <c r="L482" s="12"/>
    </row>
    <row r="483" customFormat="false" ht="16.5" hidden="false" customHeight="true" outlineLevel="0" collapsed="false">
      <c r="A483" s="12"/>
      <c r="B483" s="20"/>
      <c r="C483" s="28"/>
      <c r="D483" s="29"/>
      <c r="E483" s="12"/>
      <c r="F483" s="44"/>
      <c r="G483" s="45"/>
      <c r="H483" s="12"/>
      <c r="I483" s="12"/>
      <c r="J483" s="12"/>
      <c r="K483" s="12"/>
      <c r="L483" s="12"/>
    </row>
    <row r="484" customFormat="false" ht="16.5" hidden="false" customHeight="true" outlineLevel="0" collapsed="false">
      <c r="A484" s="12"/>
      <c r="B484" s="20"/>
      <c r="C484" s="28"/>
      <c r="D484" s="29"/>
      <c r="E484" s="12"/>
      <c r="F484" s="44"/>
      <c r="G484" s="45"/>
      <c r="H484" s="12"/>
      <c r="I484" s="12"/>
      <c r="J484" s="12"/>
      <c r="K484" s="12"/>
      <c r="L484" s="12"/>
    </row>
    <row r="485" customFormat="false" ht="16.5" hidden="false" customHeight="true" outlineLevel="0" collapsed="false">
      <c r="A485" s="12"/>
      <c r="B485" s="20"/>
      <c r="C485" s="28"/>
      <c r="D485" s="29"/>
      <c r="E485" s="12"/>
      <c r="F485" s="44"/>
      <c r="G485" s="45"/>
      <c r="H485" s="12"/>
      <c r="I485" s="12"/>
      <c r="J485" s="12"/>
      <c r="K485" s="12"/>
      <c r="L485" s="12"/>
    </row>
    <row r="486" customFormat="false" ht="16.5" hidden="false" customHeight="true" outlineLevel="0" collapsed="false">
      <c r="A486" s="12"/>
      <c r="B486" s="20"/>
      <c r="C486" s="28"/>
      <c r="D486" s="29"/>
      <c r="E486" s="12"/>
      <c r="F486" s="44"/>
      <c r="G486" s="45"/>
      <c r="H486" s="12"/>
      <c r="I486" s="12"/>
      <c r="J486" s="12"/>
      <c r="K486" s="12"/>
      <c r="L486" s="12"/>
    </row>
    <row r="487" customFormat="false" ht="16.5" hidden="false" customHeight="true" outlineLevel="0" collapsed="false">
      <c r="A487" s="12"/>
      <c r="B487" s="20"/>
      <c r="C487" s="28"/>
      <c r="D487" s="29"/>
      <c r="E487" s="12"/>
      <c r="F487" s="44"/>
      <c r="G487" s="45"/>
      <c r="H487" s="12"/>
      <c r="I487" s="12"/>
      <c r="J487" s="12"/>
      <c r="K487" s="12"/>
      <c r="L487" s="12"/>
    </row>
    <row r="488" customFormat="false" ht="16.5" hidden="false" customHeight="true" outlineLevel="0" collapsed="false">
      <c r="A488" s="12"/>
      <c r="B488" s="20"/>
      <c r="C488" s="28"/>
      <c r="D488" s="29"/>
      <c r="E488" s="12"/>
      <c r="F488" s="44"/>
      <c r="G488" s="45"/>
      <c r="H488" s="12"/>
      <c r="I488" s="12"/>
      <c r="J488" s="12"/>
      <c r="K488" s="12"/>
      <c r="L488" s="12"/>
    </row>
    <row r="489" customFormat="false" ht="16.5" hidden="false" customHeight="true" outlineLevel="0" collapsed="false">
      <c r="A489" s="12"/>
      <c r="B489" s="20"/>
      <c r="C489" s="28"/>
      <c r="D489" s="29"/>
      <c r="E489" s="12"/>
      <c r="F489" s="44"/>
      <c r="G489" s="45"/>
      <c r="H489" s="12"/>
      <c r="I489" s="12"/>
      <c r="J489" s="12"/>
      <c r="K489" s="12"/>
      <c r="L489" s="12"/>
    </row>
    <row r="490" customFormat="false" ht="16.5" hidden="false" customHeight="true" outlineLevel="0" collapsed="false">
      <c r="A490" s="12"/>
      <c r="B490" s="20"/>
      <c r="C490" s="28"/>
      <c r="D490" s="29"/>
      <c r="E490" s="12"/>
      <c r="F490" s="44"/>
      <c r="G490" s="45"/>
      <c r="H490" s="12"/>
      <c r="I490" s="12"/>
      <c r="J490" s="12"/>
      <c r="K490" s="12"/>
      <c r="L490" s="12"/>
    </row>
    <row r="491" customFormat="false" ht="16.5" hidden="false" customHeight="true" outlineLevel="0" collapsed="false">
      <c r="A491" s="12"/>
      <c r="B491" s="20"/>
      <c r="C491" s="28"/>
      <c r="D491" s="29"/>
      <c r="E491" s="12"/>
      <c r="F491" s="44"/>
      <c r="G491" s="45"/>
      <c r="H491" s="12"/>
      <c r="I491" s="12"/>
      <c r="J491" s="12"/>
      <c r="K491" s="12"/>
      <c r="L491" s="12"/>
    </row>
    <row r="492" customFormat="false" ht="16.5" hidden="false" customHeight="true" outlineLevel="0" collapsed="false">
      <c r="A492" s="12"/>
      <c r="B492" s="20"/>
      <c r="C492" s="28"/>
      <c r="D492" s="29"/>
      <c r="E492" s="12"/>
      <c r="F492" s="44"/>
      <c r="G492" s="45"/>
      <c r="H492" s="12"/>
      <c r="I492" s="12"/>
      <c r="J492" s="12"/>
      <c r="K492" s="12"/>
      <c r="L492" s="12"/>
    </row>
    <row r="493" customFormat="false" ht="16.5" hidden="false" customHeight="true" outlineLevel="0" collapsed="false">
      <c r="A493" s="12"/>
      <c r="B493" s="20"/>
      <c r="C493" s="28"/>
      <c r="D493" s="29"/>
      <c r="E493" s="12"/>
      <c r="F493" s="44"/>
      <c r="G493" s="45"/>
      <c r="H493" s="12"/>
      <c r="I493" s="12"/>
      <c r="J493" s="12"/>
      <c r="K493" s="12"/>
      <c r="L493" s="12"/>
    </row>
    <row r="494" customFormat="false" ht="16.5" hidden="false" customHeight="true" outlineLevel="0" collapsed="false">
      <c r="A494" s="12"/>
      <c r="B494" s="20"/>
      <c r="C494" s="28"/>
      <c r="D494" s="29"/>
      <c r="E494" s="12"/>
      <c r="F494" s="44"/>
      <c r="G494" s="45"/>
      <c r="H494" s="12"/>
      <c r="I494" s="12"/>
      <c r="J494" s="12"/>
      <c r="K494" s="12"/>
      <c r="L494" s="12"/>
    </row>
    <row r="495" customFormat="false" ht="16.5" hidden="false" customHeight="true" outlineLevel="0" collapsed="false">
      <c r="A495" s="12"/>
      <c r="B495" s="20"/>
      <c r="C495" s="28"/>
      <c r="D495" s="29"/>
      <c r="E495" s="12"/>
      <c r="F495" s="44"/>
      <c r="G495" s="45"/>
      <c r="H495" s="12"/>
      <c r="I495" s="12"/>
      <c r="J495" s="12"/>
      <c r="K495" s="12"/>
      <c r="L495" s="12"/>
    </row>
    <row r="496" customFormat="false" ht="16.5" hidden="false" customHeight="true" outlineLevel="0" collapsed="false">
      <c r="A496" s="12"/>
      <c r="B496" s="20"/>
      <c r="C496" s="28"/>
      <c r="D496" s="29"/>
      <c r="E496" s="12"/>
      <c r="F496" s="44"/>
      <c r="G496" s="45"/>
      <c r="H496" s="12"/>
      <c r="I496" s="12"/>
      <c r="J496" s="12"/>
      <c r="K496" s="12"/>
      <c r="L496" s="12"/>
    </row>
    <row r="497" customFormat="false" ht="16.5" hidden="false" customHeight="true" outlineLevel="0" collapsed="false">
      <c r="A497" s="12"/>
      <c r="B497" s="20"/>
      <c r="C497" s="28"/>
      <c r="D497" s="29"/>
      <c r="E497" s="12"/>
      <c r="F497" s="44"/>
      <c r="G497" s="45"/>
      <c r="H497" s="12"/>
      <c r="I497" s="12"/>
      <c r="J497" s="12"/>
      <c r="K497" s="12"/>
      <c r="L497" s="12"/>
    </row>
    <row r="498" customFormat="false" ht="16.5" hidden="false" customHeight="true" outlineLevel="0" collapsed="false">
      <c r="A498" s="12"/>
      <c r="B498" s="20"/>
      <c r="C498" s="28"/>
      <c r="D498" s="29"/>
      <c r="E498" s="12"/>
      <c r="F498" s="44"/>
      <c r="G498" s="45"/>
      <c r="H498" s="12"/>
      <c r="I498" s="12"/>
      <c r="J498" s="12"/>
      <c r="K498" s="12"/>
      <c r="L498" s="12"/>
    </row>
    <row r="499" customFormat="false" ht="16.5" hidden="false" customHeight="true" outlineLevel="0" collapsed="false">
      <c r="A499" s="12"/>
      <c r="B499" s="20"/>
      <c r="C499" s="28"/>
      <c r="D499" s="29"/>
      <c r="E499" s="12"/>
      <c r="F499" s="44"/>
      <c r="G499" s="45"/>
      <c r="H499" s="12"/>
      <c r="I499" s="12"/>
      <c r="J499" s="12"/>
      <c r="K499" s="12"/>
      <c r="L499" s="12"/>
    </row>
    <row r="500" customFormat="false" ht="16.5" hidden="false" customHeight="true" outlineLevel="0" collapsed="false">
      <c r="A500" s="12"/>
      <c r="B500" s="20"/>
      <c r="C500" s="28"/>
      <c r="D500" s="29"/>
      <c r="E500" s="12"/>
      <c r="F500" s="44"/>
      <c r="G500" s="45"/>
      <c r="H500" s="12"/>
      <c r="I500" s="12"/>
      <c r="J500" s="12"/>
      <c r="K500" s="12"/>
      <c r="L500" s="12"/>
    </row>
    <row r="501" customFormat="false" ht="16.5" hidden="false" customHeight="true" outlineLevel="0" collapsed="false">
      <c r="A501" s="12"/>
      <c r="B501" s="20"/>
      <c r="C501" s="28"/>
      <c r="D501" s="29"/>
      <c r="E501" s="12"/>
      <c r="F501" s="44"/>
      <c r="G501" s="45"/>
      <c r="H501" s="12"/>
      <c r="I501" s="12"/>
      <c r="J501" s="12"/>
      <c r="K501" s="12"/>
      <c r="L501" s="12"/>
    </row>
    <row r="502" customFormat="false" ht="16.5" hidden="false" customHeight="true" outlineLevel="0" collapsed="false">
      <c r="A502" s="12"/>
      <c r="B502" s="20"/>
      <c r="C502" s="28"/>
      <c r="D502" s="29"/>
      <c r="E502" s="12"/>
      <c r="F502" s="44"/>
      <c r="G502" s="45"/>
      <c r="H502" s="12"/>
      <c r="I502" s="12"/>
      <c r="J502" s="12"/>
      <c r="K502" s="12"/>
      <c r="L502" s="12"/>
    </row>
    <row r="503" customFormat="false" ht="16.5" hidden="false" customHeight="true" outlineLevel="0" collapsed="false">
      <c r="A503" s="12"/>
      <c r="B503" s="20"/>
      <c r="C503" s="28"/>
      <c r="D503" s="29"/>
      <c r="E503" s="12"/>
      <c r="F503" s="44"/>
      <c r="G503" s="45"/>
      <c r="H503" s="12"/>
      <c r="I503" s="12"/>
      <c r="J503" s="12"/>
      <c r="K503" s="12"/>
      <c r="L503" s="12"/>
    </row>
    <row r="504" customFormat="false" ht="16.5" hidden="false" customHeight="true" outlineLevel="0" collapsed="false">
      <c r="A504" s="12"/>
      <c r="B504" s="20"/>
      <c r="C504" s="28"/>
      <c r="D504" s="29"/>
      <c r="E504" s="12"/>
      <c r="F504" s="44"/>
      <c r="G504" s="45"/>
      <c r="H504" s="12"/>
      <c r="I504" s="12"/>
      <c r="J504" s="12"/>
      <c r="K504" s="12"/>
      <c r="L504" s="12"/>
    </row>
    <row r="505" customFormat="false" ht="16.5" hidden="false" customHeight="true" outlineLevel="0" collapsed="false">
      <c r="A505" s="12"/>
      <c r="B505" s="20"/>
      <c r="C505" s="28"/>
      <c r="D505" s="29"/>
      <c r="E505" s="12"/>
      <c r="F505" s="44"/>
      <c r="G505" s="45"/>
      <c r="H505" s="12"/>
      <c r="I505" s="12"/>
      <c r="J505" s="12"/>
      <c r="K505" s="12"/>
      <c r="L505" s="12"/>
    </row>
    <row r="506" customFormat="false" ht="16.5" hidden="false" customHeight="true" outlineLevel="0" collapsed="false">
      <c r="A506" s="12"/>
      <c r="B506" s="20"/>
      <c r="C506" s="28"/>
      <c r="D506" s="29"/>
      <c r="E506" s="12"/>
      <c r="F506" s="44"/>
      <c r="G506" s="45"/>
      <c r="H506" s="12"/>
      <c r="I506" s="12"/>
      <c r="J506" s="12"/>
      <c r="K506" s="12"/>
      <c r="L506" s="12"/>
    </row>
    <row r="507" customFormat="false" ht="16.5" hidden="false" customHeight="true" outlineLevel="0" collapsed="false">
      <c r="A507" s="12"/>
      <c r="B507" s="20"/>
      <c r="C507" s="28"/>
      <c r="D507" s="29"/>
      <c r="E507" s="12"/>
      <c r="F507" s="44"/>
      <c r="G507" s="45"/>
      <c r="H507" s="12"/>
      <c r="I507" s="12"/>
      <c r="J507" s="12"/>
      <c r="K507" s="12"/>
      <c r="L507" s="12"/>
    </row>
    <row r="508" customFormat="false" ht="16.5" hidden="false" customHeight="true" outlineLevel="0" collapsed="false">
      <c r="A508" s="12"/>
      <c r="B508" s="20"/>
      <c r="C508" s="28"/>
      <c r="D508" s="29"/>
      <c r="E508" s="12"/>
      <c r="F508" s="44"/>
      <c r="G508" s="45"/>
      <c r="H508" s="12"/>
      <c r="I508" s="12"/>
      <c r="J508" s="12"/>
      <c r="K508" s="12"/>
      <c r="L508" s="12"/>
    </row>
    <row r="509" customFormat="false" ht="16.5" hidden="false" customHeight="true" outlineLevel="0" collapsed="false">
      <c r="A509" s="12"/>
      <c r="B509" s="20"/>
      <c r="C509" s="28"/>
      <c r="D509" s="29"/>
      <c r="E509" s="12"/>
      <c r="F509" s="44"/>
      <c r="G509" s="45"/>
      <c r="H509" s="12"/>
      <c r="I509" s="12"/>
      <c r="J509" s="12"/>
      <c r="K509" s="12"/>
      <c r="L509" s="12"/>
    </row>
    <row r="510" customFormat="false" ht="16.5" hidden="false" customHeight="true" outlineLevel="0" collapsed="false">
      <c r="A510" s="12"/>
      <c r="B510" s="20"/>
      <c r="C510" s="28"/>
      <c r="D510" s="29"/>
      <c r="E510" s="12"/>
      <c r="F510" s="44"/>
      <c r="G510" s="45"/>
      <c r="H510" s="12"/>
      <c r="I510" s="12"/>
      <c r="J510" s="12"/>
      <c r="K510" s="12"/>
      <c r="L510" s="12"/>
    </row>
    <row r="511" customFormat="false" ht="16.5" hidden="false" customHeight="true" outlineLevel="0" collapsed="false">
      <c r="A511" s="12"/>
      <c r="B511" s="20"/>
      <c r="C511" s="28"/>
      <c r="D511" s="29"/>
      <c r="E511" s="12"/>
      <c r="F511" s="44"/>
      <c r="G511" s="45"/>
      <c r="H511" s="12"/>
      <c r="I511" s="12"/>
      <c r="J511" s="12"/>
      <c r="K511" s="12"/>
      <c r="L511" s="12"/>
    </row>
    <row r="512" customFormat="false" ht="16.5" hidden="false" customHeight="true" outlineLevel="0" collapsed="false">
      <c r="A512" s="12"/>
      <c r="B512" s="20"/>
      <c r="C512" s="28"/>
      <c r="D512" s="29"/>
      <c r="E512" s="12"/>
      <c r="F512" s="44"/>
      <c r="G512" s="45"/>
      <c r="H512" s="12"/>
      <c r="I512" s="12"/>
      <c r="J512" s="12"/>
      <c r="K512" s="12"/>
      <c r="L512" s="12"/>
    </row>
    <row r="513" customFormat="false" ht="16.5" hidden="false" customHeight="true" outlineLevel="0" collapsed="false">
      <c r="A513" s="12"/>
      <c r="B513" s="20"/>
      <c r="C513" s="28"/>
      <c r="D513" s="29"/>
      <c r="E513" s="12"/>
      <c r="F513" s="44"/>
      <c r="G513" s="45"/>
      <c r="H513" s="12"/>
      <c r="I513" s="12"/>
      <c r="J513" s="12"/>
      <c r="K513" s="12"/>
      <c r="L513" s="12"/>
    </row>
    <row r="514" customFormat="false" ht="16.5" hidden="false" customHeight="true" outlineLevel="0" collapsed="false">
      <c r="A514" s="12"/>
      <c r="B514" s="20"/>
      <c r="C514" s="28"/>
      <c r="D514" s="29"/>
      <c r="E514" s="12"/>
      <c r="F514" s="44"/>
      <c r="G514" s="45"/>
      <c r="H514" s="12"/>
      <c r="I514" s="12"/>
      <c r="J514" s="12"/>
      <c r="K514" s="12"/>
      <c r="L514" s="12"/>
    </row>
    <row r="515" customFormat="false" ht="16.5" hidden="false" customHeight="true" outlineLevel="0" collapsed="false">
      <c r="A515" s="12"/>
      <c r="B515" s="20"/>
      <c r="C515" s="28"/>
      <c r="D515" s="29"/>
      <c r="E515" s="12"/>
      <c r="F515" s="44"/>
      <c r="G515" s="45"/>
      <c r="H515" s="12"/>
      <c r="I515" s="12"/>
      <c r="J515" s="12"/>
      <c r="K515" s="12"/>
      <c r="L515" s="12"/>
    </row>
    <row r="516" customFormat="false" ht="16.5" hidden="false" customHeight="true" outlineLevel="0" collapsed="false">
      <c r="A516" s="12"/>
      <c r="B516" s="20"/>
      <c r="C516" s="28"/>
      <c r="D516" s="29"/>
      <c r="E516" s="12"/>
      <c r="F516" s="44"/>
      <c r="G516" s="45"/>
      <c r="H516" s="12"/>
      <c r="I516" s="12"/>
      <c r="J516" s="12"/>
      <c r="K516" s="12"/>
      <c r="L516" s="12"/>
    </row>
    <row r="517" customFormat="false" ht="16.5" hidden="false" customHeight="true" outlineLevel="0" collapsed="false">
      <c r="A517" s="12"/>
      <c r="B517" s="20"/>
      <c r="C517" s="28"/>
      <c r="D517" s="29"/>
      <c r="E517" s="12"/>
      <c r="F517" s="44"/>
      <c r="G517" s="45"/>
      <c r="H517" s="12"/>
      <c r="I517" s="12"/>
      <c r="J517" s="12"/>
      <c r="K517" s="12"/>
      <c r="L517" s="12"/>
    </row>
    <row r="518" customFormat="false" ht="16.5" hidden="false" customHeight="true" outlineLevel="0" collapsed="false">
      <c r="A518" s="12"/>
      <c r="B518" s="20"/>
      <c r="C518" s="28"/>
      <c r="D518" s="29"/>
      <c r="E518" s="12"/>
      <c r="F518" s="44"/>
      <c r="G518" s="45"/>
      <c r="H518" s="12"/>
      <c r="I518" s="12"/>
      <c r="J518" s="12"/>
      <c r="K518" s="12"/>
      <c r="L518" s="12"/>
    </row>
    <row r="519" customFormat="false" ht="16.5" hidden="false" customHeight="true" outlineLevel="0" collapsed="false">
      <c r="A519" s="12"/>
      <c r="B519" s="20"/>
      <c r="C519" s="28"/>
      <c r="D519" s="29"/>
      <c r="E519" s="12"/>
      <c r="F519" s="44"/>
      <c r="G519" s="45"/>
      <c r="H519" s="12"/>
      <c r="I519" s="12"/>
      <c r="J519" s="12"/>
      <c r="K519" s="12"/>
      <c r="L519" s="12"/>
    </row>
    <row r="520" customFormat="false" ht="16.5" hidden="false" customHeight="true" outlineLevel="0" collapsed="false">
      <c r="A520" s="12"/>
      <c r="B520" s="20"/>
      <c r="C520" s="28"/>
      <c r="D520" s="29"/>
      <c r="E520" s="12"/>
      <c r="F520" s="44"/>
      <c r="G520" s="45"/>
      <c r="H520" s="12"/>
      <c r="I520" s="12"/>
      <c r="J520" s="12"/>
      <c r="K520" s="12"/>
      <c r="L520" s="12"/>
    </row>
    <row r="521" customFormat="false" ht="16.5" hidden="false" customHeight="true" outlineLevel="0" collapsed="false">
      <c r="A521" s="12"/>
      <c r="B521" s="20"/>
      <c r="C521" s="28"/>
      <c r="D521" s="29"/>
      <c r="E521" s="12"/>
      <c r="F521" s="44"/>
      <c r="G521" s="45"/>
      <c r="H521" s="12"/>
      <c r="I521" s="12"/>
      <c r="J521" s="12"/>
      <c r="K521" s="12"/>
      <c r="L521" s="12"/>
    </row>
    <row r="522" customFormat="false" ht="16.5" hidden="false" customHeight="true" outlineLevel="0" collapsed="false">
      <c r="A522" s="12"/>
      <c r="B522" s="20"/>
      <c r="C522" s="28"/>
      <c r="D522" s="29"/>
      <c r="E522" s="12"/>
      <c r="F522" s="44"/>
      <c r="G522" s="45"/>
      <c r="H522" s="12"/>
      <c r="I522" s="12"/>
      <c r="J522" s="12"/>
      <c r="K522" s="12"/>
      <c r="L522" s="12"/>
    </row>
    <row r="523" customFormat="false" ht="16.5" hidden="false" customHeight="true" outlineLevel="0" collapsed="false">
      <c r="A523" s="12"/>
      <c r="B523" s="20"/>
      <c r="C523" s="28"/>
      <c r="D523" s="29"/>
      <c r="E523" s="12"/>
      <c r="F523" s="44"/>
      <c r="G523" s="45"/>
      <c r="H523" s="12"/>
      <c r="I523" s="12"/>
      <c r="J523" s="12"/>
      <c r="K523" s="12"/>
      <c r="L523" s="12"/>
    </row>
    <row r="524" customFormat="false" ht="16.5" hidden="false" customHeight="true" outlineLevel="0" collapsed="false">
      <c r="A524" s="12"/>
      <c r="B524" s="20"/>
      <c r="C524" s="28"/>
      <c r="D524" s="29"/>
      <c r="E524" s="12"/>
      <c r="F524" s="44"/>
      <c r="G524" s="45"/>
      <c r="H524" s="12"/>
      <c r="I524" s="12"/>
      <c r="J524" s="12"/>
      <c r="K524" s="12"/>
      <c r="L524" s="12"/>
    </row>
    <row r="525" customFormat="false" ht="16.5" hidden="false" customHeight="true" outlineLevel="0" collapsed="false">
      <c r="A525" s="12"/>
      <c r="B525" s="20"/>
      <c r="C525" s="28"/>
      <c r="D525" s="29"/>
      <c r="E525" s="12"/>
      <c r="F525" s="44"/>
      <c r="G525" s="45"/>
      <c r="H525" s="12"/>
      <c r="I525" s="12"/>
      <c r="J525" s="12"/>
      <c r="K525" s="12"/>
      <c r="L525" s="12"/>
    </row>
    <row r="526" customFormat="false" ht="16.5" hidden="false" customHeight="true" outlineLevel="0" collapsed="false">
      <c r="A526" s="12"/>
      <c r="B526" s="20"/>
      <c r="C526" s="28"/>
      <c r="D526" s="29"/>
      <c r="E526" s="12"/>
      <c r="F526" s="44"/>
      <c r="G526" s="45"/>
      <c r="H526" s="12"/>
      <c r="I526" s="12"/>
      <c r="J526" s="12"/>
      <c r="K526" s="12"/>
      <c r="L526" s="12"/>
    </row>
    <row r="527" customFormat="false" ht="16.5" hidden="false" customHeight="true" outlineLevel="0" collapsed="false">
      <c r="A527" s="12"/>
      <c r="B527" s="20"/>
      <c r="C527" s="28"/>
      <c r="D527" s="29"/>
      <c r="E527" s="12"/>
      <c r="F527" s="44"/>
      <c r="G527" s="45"/>
      <c r="H527" s="12"/>
      <c r="I527" s="12"/>
      <c r="J527" s="12"/>
      <c r="K527" s="12"/>
      <c r="L527" s="12"/>
    </row>
    <row r="528" customFormat="false" ht="16.5" hidden="false" customHeight="true" outlineLevel="0" collapsed="false">
      <c r="A528" s="12"/>
      <c r="B528" s="20"/>
      <c r="C528" s="28"/>
      <c r="D528" s="29"/>
      <c r="E528" s="12"/>
      <c r="F528" s="44"/>
      <c r="G528" s="45"/>
      <c r="H528" s="12"/>
      <c r="I528" s="12"/>
      <c r="J528" s="12"/>
      <c r="K528" s="12"/>
      <c r="L528" s="12"/>
    </row>
    <row r="529" customFormat="false" ht="16.5" hidden="false" customHeight="true" outlineLevel="0" collapsed="false">
      <c r="A529" s="12"/>
      <c r="B529" s="20"/>
      <c r="C529" s="28"/>
      <c r="D529" s="29"/>
      <c r="E529" s="12"/>
      <c r="F529" s="44"/>
      <c r="G529" s="45"/>
      <c r="H529" s="12"/>
      <c r="I529" s="12"/>
      <c r="J529" s="12"/>
      <c r="K529" s="12"/>
      <c r="L529" s="12"/>
    </row>
    <row r="530" customFormat="false" ht="16.5" hidden="false" customHeight="true" outlineLevel="0" collapsed="false">
      <c r="A530" s="12"/>
      <c r="B530" s="20"/>
      <c r="C530" s="28"/>
      <c r="D530" s="29"/>
      <c r="E530" s="12"/>
      <c r="F530" s="44"/>
      <c r="G530" s="45"/>
      <c r="H530" s="12"/>
      <c r="I530" s="12"/>
      <c r="J530" s="12"/>
      <c r="K530" s="12"/>
      <c r="L530" s="12"/>
    </row>
    <row r="531" customFormat="false" ht="16.5" hidden="false" customHeight="true" outlineLevel="0" collapsed="false">
      <c r="A531" s="12"/>
      <c r="B531" s="20"/>
      <c r="C531" s="28"/>
      <c r="D531" s="29"/>
      <c r="E531" s="12"/>
      <c r="F531" s="44"/>
      <c r="G531" s="45"/>
      <c r="H531" s="12"/>
      <c r="I531" s="12"/>
      <c r="J531" s="12"/>
      <c r="K531" s="12"/>
      <c r="L531" s="12"/>
    </row>
    <row r="532" customFormat="false" ht="16.5" hidden="false" customHeight="true" outlineLevel="0" collapsed="false">
      <c r="A532" s="12"/>
      <c r="B532" s="20"/>
      <c r="C532" s="28"/>
      <c r="D532" s="29"/>
      <c r="E532" s="12"/>
      <c r="F532" s="44"/>
      <c r="G532" s="45"/>
      <c r="H532" s="12"/>
      <c r="I532" s="12"/>
      <c r="J532" s="12"/>
      <c r="K532" s="12"/>
      <c r="L532" s="12"/>
    </row>
    <row r="533" customFormat="false" ht="16.5" hidden="false" customHeight="true" outlineLevel="0" collapsed="false">
      <c r="A533" s="12"/>
      <c r="B533" s="20"/>
      <c r="C533" s="28"/>
      <c r="D533" s="29"/>
      <c r="E533" s="12"/>
      <c r="F533" s="44"/>
      <c r="G533" s="45"/>
      <c r="H533" s="12"/>
      <c r="I533" s="12"/>
      <c r="J533" s="12"/>
      <c r="K533" s="12"/>
      <c r="L533" s="12"/>
    </row>
    <row r="534" customFormat="false" ht="16.5" hidden="false" customHeight="true" outlineLevel="0" collapsed="false">
      <c r="A534" s="12"/>
      <c r="B534" s="20"/>
      <c r="C534" s="28"/>
      <c r="D534" s="29"/>
      <c r="E534" s="12"/>
      <c r="F534" s="44"/>
      <c r="G534" s="45"/>
      <c r="H534" s="12"/>
      <c r="I534" s="12"/>
      <c r="J534" s="12"/>
      <c r="K534" s="12"/>
      <c r="L534" s="12"/>
    </row>
    <row r="535" customFormat="false" ht="16.5" hidden="false" customHeight="true" outlineLevel="0" collapsed="false">
      <c r="A535" s="12"/>
      <c r="B535" s="20"/>
      <c r="C535" s="28"/>
      <c r="D535" s="29"/>
      <c r="E535" s="12"/>
      <c r="F535" s="44"/>
      <c r="G535" s="45"/>
      <c r="H535" s="12"/>
      <c r="I535" s="12"/>
      <c r="J535" s="12"/>
      <c r="K535" s="12"/>
      <c r="L535" s="12"/>
    </row>
    <row r="536" customFormat="false" ht="16.5" hidden="false" customHeight="true" outlineLevel="0" collapsed="false">
      <c r="A536" s="12"/>
      <c r="B536" s="20"/>
      <c r="C536" s="28"/>
      <c r="D536" s="29"/>
      <c r="E536" s="12"/>
      <c r="F536" s="44"/>
      <c r="G536" s="45"/>
      <c r="H536" s="12"/>
      <c r="I536" s="12"/>
      <c r="J536" s="12"/>
      <c r="K536" s="12"/>
      <c r="L536" s="12"/>
    </row>
    <row r="537" customFormat="false" ht="16.5" hidden="false" customHeight="true" outlineLevel="0" collapsed="false">
      <c r="A537" s="12"/>
      <c r="B537" s="20"/>
      <c r="C537" s="28"/>
      <c r="D537" s="29"/>
      <c r="E537" s="12"/>
      <c r="F537" s="44"/>
      <c r="G537" s="45"/>
      <c r="H537" s="12"/>
      <c r="I537" s="12"/>
      <c r="J537" s="12"/>
      <c r="K537" s="12"/>
      <c r="L537" s="12"/>
    </row>
    <row r="538" customFormat="false" ht="16.5" hidden="false" customHeight="true" outlineLevel="0" collapsed="false">
      <c r="A538" s="12"/>
      <c r="B538" s="20"/>
      <c r="C538" s="28"/>
      <c r="D538" s="29"/>
      <c r="E538" s="12"/>
      <c r="F538" s="44"/>
      <c r="G538" s="45"/>
      <c r="H538" s="12"/>
      <c r="I538" s="12"/>
      <c r="J538" s="12"/>
      <c r="K538" s="12"/>
      <c r="L538" s="12"/>
    </row>
    <row r="539" customFormat="false" ht="16.5" hidden="false" customHeight="true" outlineLevel="0" collapsed="false">
      <c r="A539" s="12"/>
      <c r="B539" s="20"/>
      <c r="C539" s="28"/>
      <c r="D539" s="29"/>
      <c r="E539" s="12"/>
      <c r="F539" s="44"/>
      <c r="G539" s="45"/>
      <c r="H539" s="12"/>
      <c r="I539" s="12"/>
      <c r="J539" s="12"/>
      <c r="K539" s="12"/>
      <c r="L539" s="12"/>
    </row>
    <row r="540" customFormat="false" ht="16.5" hidden="false" customHeight="true" outlineLevel="0" collapsed="false">
      <c r="A540" s="12"/>
      <c r="B540" s="20"/>
      <c r="C540" s="28"/>
      <c r="D540" s="29"/>
      <c r="E540" s="12"/>
      <c r="F540" s="44"/>
      <c r="G540" s="45"/>
      <c r="H540" s="12"/>
      <c r="I540" s="12"/>
      <c r="J540" s="12"/>
      <c r="K540" s="12"/>
      <c r="L540" s="12"/>
    </row>
    <row r="541" customFormat="false" ht="16.5" hidden="false" customHeight="true" outlineLevel="0" collapsed="false">
      <c r="A541" s="12"/>
      <c r="B541" s="20"/>
      <c r="C541" s="28"/>
      <c r="D541" s="29"/>
      <c r="E541" s="12"/>
      <c r="F541" s="44"/>
      <c r="G541" s="45"/>
      <c r="H541" s="12"/>
      <c r="I541" s="12"/>
      <c r="J541" s="12"/>
      <c r="K541" s="12"/>
      <c r="L541" s="12"/>
    </row>
    <row r="542" customFormat="false" ht="16.5" hidden="false" customHeight="true" outlineLevel="0" collapsed="false">
      <c r="A542" s="12"/>
      <c r="B542" s="20"/>
      <c r="C542" s="28"/>
      <c r="D542" s="29"/>
      <c r="E542" s="12"/>
      <c r="F542" s="44"/>
      <c r="G542" s="45"/>
      <c r="H542" s="12"/>
      <c r="I542" s="12"/>
      <c r="J542" s="12"/>
      <c r="K542" s="12"/>
      <c r="L542" s="12"/>
    </row>
    <row r="543" customFormat="false" ht="16.5" hidden="false" customHeight="true" outlineLevel="0" collapsed="false">
      <c r="A543" s="12"/>
      <c r="B543" s="20"/>
      <c r="C543" s="28"/>
      <c r="D543" s="29"/>
      <c r="E543" s="12"/>
      <c r="F543" s="44"/>
      <c r="G543" s="45"/>
      <c r="H543" s="12"/>
      <c r="I543" s="12"/>
      <c r="J543" s="12"/>
      <c r="K543" s="12"/>
      <c r="L543" s="12"/>
    </row>
    <row r="544" customFormat="false" ht="16.5" hidden="false" customHeight="true" outlineLevel="0" collapsed="false">
      <c r="A544" s="12"/>
      <c r="B544" s="20"/>
      <c r="C544" s="28"/>
      <c r="D544" s="29"/>
      <c r="E544" s="12"/>
      <c r="F544" s="44"/>
      <c r="G544" s="45"/>
      <c r="H544" s="12"/>
      <c r="I544" s="12"/>
      <c r="J544" s="12"/>
      <c r="K544" s="12"/>
      <c r="L544" s="12"/>
    </row>
    <row r="545" customFormat="false" ht="16.5" hidden="false" customHeight="true" outlineLevel="0" collapsed="false">
      <c r="A545" s="12"/>
      <c r="B545" s="20"/>
      <c r="C545" s="28"/>
      <c r="D545" s="29"/>
      <c r="E545" s="12"/>
      <c r="F545" s="44"/>
      <c r="G545" s="45"/>
      <c r="H545" s="12"/>
      <c r="I545" s="12"/>
      <c r="J545" s="12"/>
      <c r="K545" s="12"/>
      <c r="L545" s="12"/>
    </row>
    <row r="546" customFormat="false" ht="16.5" hidden="false" customHeight="true" outlineLevel="0" collapsed="false">
      <c r="A546" s="12"/>
      <c r="B546" s="20"/>
      <c r="C546" s="28"/>
      <c r="D546" s="29"/>
      <c r="E546" s="12"/>
      <c r="F546" s="44"/>
      <c r="G546" s="45"/>
      <c r="H546" s="12"/>
      <c r="I546" s="12"/>
      <c r="J546" s="12"/>
      <c r="K546" s="12"/>
      <c r="L546" s="12"/>
    </row>
    <row r="547" customFormat="false" ht="16.5" hidden="false" customHeight="true" outlineLevel="0" collapsed="false">
      <c r="A547" s="12"/>
      <c r="B547" s="20"/>
      <c r="C547" s="28"/>
      <c r="D547" s="29"/>
      <c r="E547" s="12"/>
      <c r="F547" s="44"/>
      <c r="G547" s="45"/>
      <c r="H547" s="12"/>
      <c r="I547" s="12"/>
      <c r="J547" s="12"/>
      <c r="K547" s="12"/>
      <c r="L547" s="12"/>
    </row>
    <row r="548" customFormat="false" ht="16.5" hidden="false" customHeight="true" outlineLevel="0" collapsed="false">
      <c r="A548" s="12"/>
      <c r="B548" s="20"/>
      <c r="C548" s="28"/>
      <c r="D548" s="29"/>
      <c r="E548" s="12"/>
      <c r="F548" s="44"/>
      <c r="G548" s="45"/>
      <c r="H548" s="12"/>
      <c r="I548" s="12"/>
      <c r="J548" s="12"/>
      <c r="K548" s="12"/>
      <c r="L548" s="12"/>
    </row>
    <row r="549" customFormat="false" ht="16.5" hidden="false" customHeight="true" outlineLevel="0" collapsed="false">
      <c r="A549" s="12"/>
      <c r="B549" s="20"/>
      <c r="C549" s="28"/>
      <c r="D549" s="29"/>
      <c r="E549" s="12"/>
      <c r="F549" s="44"/>
      <c r="G549" s="45"/>
      <c r="H549" s="12"/>
      <c r="I549" s="12"/>
      <c r="J549" s="12"/>
      <c r="K549" s="12"/>
      <c r="L549" s="12"/>
    </row>
    <row r="550" customFormat="false" ht="16.5" hidden="false" customHeight="true" outlineLevel="0" collapsed="false">
      <c r="A550" s="12"/>
      <c r="B550" s="20"/>
      <c r="C550" s="28"/>
      <c r="D550" s="29"/>
      <c r="E550" s="12"/>
      <c r="F550" s="44"/>
      <c r="G550" s="45"/>
      <c r="H550" s="12"/>
      <c r="I550" s="12"/>
      <c r="J550" s="12"/>
      <c r="K550" s="12"/>
      <c r="L550" s="12"/>
    </row>
    <row r="551" customFormat="false" ht="16.5" hidden="false" customHeight="true" outlineLevel="0" collapsed="false">
      <c r="A551" s="12"/>
      <c r="B551" s="20"/>
      <c r="C551" s="28"/>
      <c r="D551" s="29"/>
      <c r="E551" s="12"/>
      <c r="F551" s="44"/>
      <c r="G551" s="45"/>
      <c r="H551" s="12"/>
      <c r="I551" s="12"/>
      <c r="J551" s="12"/>
      <c r="K551" s="12"/>
      <c r="L551" s="12"/>
    </row>
    <row r="552" customFormat="false" ht="16.5" hidden="false" customHeight="true" outlineLevel="0" collapsed="false">
      <c r="A552" s="12"/>
      <c r="B552" s="20"/>
      <c r="C552" s="28"/>
      <c r="D552" s="29"/>
      <c r="E552" s="12"/>
      <c r="F552" s="44"/>
      <c r="G552" s="45"/>
      <c r="H552" s="12"/>
      <c r="I552" s="12"/>
      <c r="J552" s="12"/>
      <c r="K552" s="12"/>
      <c r="L552" s="12"/>
    </row>
    <row r="553" customFormat="false" ht="16.5" hidden="false" customHeight="true" outlineLevel="0" collapsed="false">
      <c r="A553" s="12"/>
      <c r="B553" s="20"/>
      <c r="C553" s="28"/>
      <c r="D553" s="29"/>
      <c r="E553" s="12"/>
      <c r="F553" s="44"/>
      <c r="G553" s="45"/>
      <c r="H553" s="12"/>
      <c r="I553" s="12"/>
      <c r="J553" s="12"/>
      <c r="K553" s="12"/>
      <c r="L553" s="12"/>
    </row>
    <row r="554" customFormat="false" ht="16.5" hidden="false" customHeight="true" outlineLevel="0" collapsed="false">
      <c r="A554" s="12"/>
      <c r="B554" s="20"/>
      <c r="C554" s="28"/>
      <c r="D554" s="29"/>
      <c r="E554" s="12"/>
      <c r="F554" s="44"/>
      <c r="G554" s="45"/>
      <c r="H554" s="12"/>
      <c r="I554" s="12"/>
      <c r="J554" s="12"/>
      <c r="K554" s="12"/>
      <c r="L554" s="12"/>
    </row>
    <row r="555" customFormat="false" ht="16.5" hidden="false" customHeight="true" outlineLevel="0" collapsed="false">
      <c r="A555" s="12"/>
      <c r="B555" s="20"/>
      <c r="C555" s="28"/>
      <c r="D555" s="29"/>
      <c r="E555" s="12"/>
      <c r="F555" s="44"/>
      <c r="G555" s="45"/>
      <c r="H555" s="12"/>
      <c r="I555" s="12"/>
      <c r="J555" s="12"/>
      <c r="K555" s="12"/>
      <c r="L555" s="12"/>
    </row>
    <row r="556" customFormat="false" ht="16.5" hidden="false" customHeight="true" outlineLevel="0" collapsed="false">
      <c r="A556" s="12"/>
      <c r="B556" s="20"/>
      <c r="C556" s="28"/>
      <c r="D556" s="29"/>
      <c r="E556" s="12"/>
      <c r="F556" s="44"/>
      <c r="G556" s="45"/>
      <c r="H556" s="12"/>
      <c r="I556" s="12"/>
      <c r="J556" s="12"/>
      <c r="K556" s="12"/>
      <c r="L556" s="12"/>
    </row>
    <row r="557" customFormat="false" ht="16.5" hidden="false" customHeight="true" outlineLevel="0" collapsed="false">
      <c r="A557" s="12"/>
      <c r="B557" s="20"/>
      <c r="C557" s="28"/>
      <c r="D557" s="29"/>
      <c r="E557" s="12"/>
      <c r="F557" s="44"/>
      <c r="G557" s="45"/>
      <c r="H557" s="12"/>
      <c r="I557" s="12"/>
      <c r="J557" s="12"/>
      <c r="K557" s="12"/>
      <c r="L557" s="12"/>
    </row>
    <row r="558" customFormat="false" ht="16.5" hidden="false" customHeight="true" outlineLevel="0" collapsed="false">
      <c r="A558" s="12"/>
      <c r="B558" s="20"/>
      <c r="C558" s="28"/>
      <c r="D558" s="29"/>
      <c r="E558" s="12"/>
      <c r="F558" s="44"/>
      <c r="G558" s="45"/>
      <c r="H558" s="12"/>
      <c r="I558" s="12"/>
      <c r="J558" s="12"/>
      <c r="K558" s="12"/>
      <c r="L558" s="12"/>
    </row>
    <row r="559" customFormat="false" ht="16.5" hidden="false" customHeight="true" outlineLevel="0" collapsed="false">
      <c r="A559" s="12"/>
      <c r="B559" s="20"/>
      <c r="C559" s="28"/>
      <c r="D559" s="29"/>
      <c r="E559" s="12"/>
      <c r="F559" s="44"/>
      <c r="G559" s="45"/>
      <c r="H559" s="12"/>
      <c r="I559" s="12"/>
      <c r="J559" s="12"/>
      <c r="K559" s="12"/>
      <c r="L559" s="12"/>
    </row>
    <row r="560" customFormat="false" ht="16.5" hidden="false" customHeight="true" outlineLevel="0" collapsed="false">
      <c r="A560" s="12"/>
      <c r="B560" s="20"/>
      <c r="C560" s="28"/>
      <c r="D560" s="29"/>
      <c r="E560" s="12"/>
      <c r="F560" s="44"/>
      <c r="G560" s="45"/>
      <c r="H560" s="12"/>
      <c r="I560" s="12"/>
      <c r="J560" s="12"/>
      <c r="K560" s="12"/>
      <c r="L560" s="12"/>
    </row>
    <row r="561" customFormat="false" ht="16.5" hidden="false" customHeight="true" outlineLevel="0" collapsed="false">
      <c r="A561" s="12"/>
      <c r="B561" s="20"/>
      <c r="C561" s="28"/>
      <c r="D561" s="29"/>
      <c r="E561" s="12"/>
      <c r="F561" s="44"/>
      <c r="G561" s="45"/>
      <c r="H561" s="12"/>
      <c r="I561" s="12"/>
      <c r="J561" s="12"/>
      <c r="K561" s="12"/>
      <c r="L561" s="12"/>
    </row>
    <row r="562" customFormat="false" ht="16.5" hidden="false" customHeight="true" outlineLevel="0" collapsed="false">
      <c r="A562" s="12"/>
      <c r="B562" s="20"/>
      <c r="C562" s="28"/>
      <c r="D562" s="29"/>
      <c r="E562" s="12"/>
      <c r="F562" s="44"/>
      <c r="G562" s="45"/>
      <c r="H562" s="12"/>
      <c r="I562" s="12"/>
      <c r="J562" s="12"/>
      <c r="K562" s="12"/>
      <c r="L562" s="12"/>
    </row>
    <row r="563" customFormat="false" ht="16.5" hidden="false" customHeight="true" outlineLevel="0" collapsed="false">
      <c r="A563" s="12"/>
      <c r="B563" s="20"/>
      <c r="C563" s="28"/>
      <c r="D563" s="29"/>
      <c r="E563" s="12"/>
      <c r="F563" s="44"/>
      <c r="G563" s="45"/>
      <c r="H563" s="12"/>
      <c r="I563" s="12"/>
      <c r="J563" s="12"/>
      <c r="K563" s="12"/>
      <c r="L563" s="12"/>
    </row>
    <row r="564" customFormat="false" ht="16.5" hidden="false" customHeight="true" outlineLevel="0" collapsed="false">
      <c r="A564" s="12"/>
      <c r="B564" s="20"/>
      <c r="C564" s="28"/>
      <c r="D564" s="29"/>
      <c r="E564" s="12"/>
      <c r="F564" s="44"/>
      <c r="G564" s="45"/>
      <c r="H564" s="12"/>
      <c r="I564" s="12"/>
      <c r="J564" s="12"/>
      <c r="K564" s="12"/>
      <c r="L564" s="12"/>
    </row>
    <row r="565" customFormat="false" ht="16.5" hidden="false" customHeight="true" outlineLevel="0" collapsed="false">
      <c r="A565" s="12"/>
      <c r="B565" s="20"/>
      <c r="C565" s="28"/>
      <c r="D565" s="29"/>
      <c r="E565" s="12"/>
      <c r="F565" s="44"/>
      <c r="G565" s="45"/>
      <c r="H565" s="12"/>
      <c r="I565" s="12"/>
      <c r="J565" s="12"/>
      <c r="K565" s="12"/>
      <c r="L565" s="12"/>
    </row>
    <row r="566" customFormat="false" ht="16.5" hidden="false" customHeight="true" outlineLevel="0" collapsed="false">
      <c r="A566" s="12"/>
      <c r="B566" s="20"/>
      <c r="C566" s="28"/>
      <c r="D566" s="29"/>
      <c r="E566" s="12"/>
      <c r="F566" s="44"/>
      <c r="G566" s="45"/>
      <c r="H566" s="12"/>
      <c r="I566" s="12"/>
      <c r="J566" s="12"/>
      <c r="K566" s="12"/>
      <c r="L566" s="12"/>
    </row>
    <row r="567" customFormat="false" ht="16.5" hidden="false" customHeight="true" outlineLevel="0" collapsed="false">
      <c r="A567" s="12"/>
      <c r="B567" s="20"/>
      <c r="C567" s="28"/>
      <c r="D567" s="29"/>
      <c r="E567" s="12"/>
      <c r="F567" s="44"/>
      <c r="G567" s="45"/>
      <c r="H567" s="12"/>
      <c r="I567" s="12"/>
      <c r="J567" s="12"/>
      <c r="K567" s="12"/>
      <c r="L567" s="12"/>
    </row>
    <row r="568" customFormat="false" ht="16.5" hidden="false" customHeight="true" outlineLevel="0" collapsed="false">
      <c r="A568" s="12"/>
      <c r="B568" s="20"/>
      <c r="C568" s="28"/>
      <c r="D568" s="29"/>
      <c r="E568" s="12"/>
      <c r="F568" s="44"/>
      <c r="G568" s="45"/>
      <c r="H568" s="12"/>
      <c r="I568" s="12"/>
      <c r="J568" s="12"/>
      <c r="K568" s="12"/>
      <c r="L568" s="12"/>
    </row>
    <row r="569" customFormat="false" ht="16.5" hidden="false" customHeight="true" outlineLevel="0" collapsed="false">
      <c r="A569" s="12"/>
      <c r="B569" s="20"/>
      <c r="C569" s="28"/>
      <c r="D569" s="29"/>
      <c r="E569" s="12"/>
      <c r="F569" s="44"/>
      <c r="G569" s="45"/>
      <c r="H569" s="12"/>
      <c r="I569" s="12"/>
      <c r="J569" s="12"/>
      <c r="K569" s="12"/>
      <c r="L569" s="12"/>
    </row>
    <row r="570" customFormat="false" ht="16.5" hidden="false" customHeight="true" outlineLevel="0" collapsed="false">
      <c r="A570" s="12"/>
      <c r="B570" s="20"/>
      <c r="C570" s="28"/>
      <c r="D570" s="29"/>
      <c r="E570" s="12"/>
      <c r="F570" s="44"/>
      <c r="G570" s="45"/>
      <c r="H570" s="12"/>
      <c r="I570" s="12"/>
      <c r="J570" s="12"/>
      <c r="K570" s="12"/>
      <c r="L570" s="12"/>
    </row>
    <row r="571" customFormat="false" ht="16.5" hidden="false" customHeight="true" outlineLevel="0" collapsed="false">
      <c r="A571" s="12"/>
      <c r="B571" s="20"/>
      <c r="C571" s="28"/>
      <c r="D571" s="29"/>
      <c r="E571" s="12"/>
      <c r="F571" s="44"/>
      <c r="G571" s="45"/>
      <c r="H571" s="12"/>
      <c r="I571" s="12"/>
      <c r="J571" s="12"/>
      <c r="K571" s="12"/>
      <c r="L571" s="12"/>
    </row>
    <row r="572" customFormat="false" ht="16.5" hidden="false" customHeight="true" outlineLevel="0" collapsed="false">
      <c r="A572" s="12"/>
      <c r="B572" s="20"/>
      <c r="C572" s="28"/>
      <c r="D572" s="29"/>
      <c r="E572" s="12"/>
      <c r="F572" s="44"/>
      <c r="G572" s="45"/>
      <c r="H572" s="12"/>
      <c r="I572" s="12"/>
      <c r="J572" s="12"/>
      <c r="K572" s="12"/>
      <c r="L572" s="12"/>
    </row>
    <row r="573" customFormat="false" ht="16.5" hidden="false" customHeight="true" outlineLevel="0" collapsed="false">
      <c r="A573" s="12"/>
      <c r="B573" s="20"/>
      <c r="C573" s="28"/>
      <c r="D573" s="29"/>
      <c r="E573" s="12"/>
      <c r="F573" s="44"/>
      <c r="G573" s="45"/>
      <c r="H573" s="12"/>
      <c r="I573" s="12"/>
      <c r="J573" s="12"/>
      <c r="K573" s="12"/>
      <c r="L573" s="12"/>
    </row>
    <row r="574" customFormat="false" ht="16.5" hidden="false" customHeight="true" outlineLevel="0" collapsed="false">
      <c r="A574" s="12"/>
      <c r="B574" s="20"/>
      <c r="C574" s="28"/>
      <c r="D574" s="29"/>
      <c r="E574" s="12"/>
      <c r="F574" s="44"/>
      <c r="G574" s="45"/>
      <c r="H574" s="12"/>
      <c r="I574" s="12"/>
      <c r="J574" s="12"/>
      <c r="K574" s="12"/>
      <c r="L574" s="12"/>
    </row>
    <row r="575" customFormat="false" ht="16.5" hidden="false" customHeight="true" outlineLevel="0" collapsed="false">
      <c r="A575" s="12"/>
      <c r="B575" s="20"/>
      <c r="C575" s="28"/>
      <c r="D575" s="29"/>
      <c r="E575" s="12"/>
      <c r="F575" s="44"/>
      <c r="G575" s="45"/>
      <c r="H575" s="12"/>
      <c r="I575" s="12"/>
      <c r="J575" s="12"/>
      <c r="K575" s="12"/>
      <c r="L575" s="12"/>
    </row>
    <row r="576" customFormat="false" ht="16.5" hidden="false" customHeight="true" outlineLevel="0" collapsed="false">
      <c r="A576" s="12"/>
      <c r="B576" s="20"/>
      <c r="C576" s="28"/>
      <c r="D576" s="29"/>
      <c r="E576" s="12"/>
      <c r="F576" s="44"/>
      <c r="G576" s="45"/>
      <c r="H576" s="12"/>
      <c r="I576" s="12"/>
      <c r="J576" s="12"/>
      <c r="K576" s="12"/>
      <c r="L576" s="12"/>
    </row>
    <row r="577" customFormat="false" ht="16.5" hidden="false" customHeight="true" outlineLevel="0" collapsed="false">
      <c r="A577" s="12"/>
      <c r="B577" s="20"/>
      <c r="C577" s="28"/>
      <c r="D577" s="29"/>
      <c r="E577" s="12"/>
      <c r="F577" s="44"/>
      <c r="G577" s="45"/>
      <c r="H577" s="12"/>
      <c r="I577" s="12"/>
      <c r="J577" s="12"/>
      <c r="K577" s="12"/>
      <c r="L577" s="12"/>
    </row>
    <row r="578" customFormat="false" ht="16.5" hidden="false" customHeight="true" outlineLevel="0" collapsed="false">
      <c r="A578" s="12"/>
      <c r="B578" s="20"/>
      <c r="C578" s="28"/>
      <c r="D578" s="29"/>
      <c r="E578" s="12"/>
      <c r="F578" s="44"/>
      <c r="G578" s="45"/>
      <c r="H578" s="12"/>
      <c r="I578" s="12"/>
      <c r="J578" s="12"/>
      <c r="K578" s="12"/>
      <c r="L578" s="12"/>
    </row>
    <row r="579" customFormat="false" ht="16.5" hidden="false" customHeight="true" outlineLevel="0" collapsed="false">
      <c r="A579" s="12"/>
      <c r="B579" s="20"/>
      <c r="C579" s="28"/>
      <c r="D579" s="29"/>
      <c r="E579" s="12"/>
      <c r="F579" s="44"/>
      <c r="G579" s="45"/>
      <c r="H579" s="12"/>
      <c r="I579" s="12"/>
      <c r="J579" s="12"/>
      <c r="K579" s="12"/>
      <c r="L579" s="12"/>
    </row>
    <row r="580" customFormat="false" ht="16.5" hidden="false" customHeight="true" outlineLevel="0" collapsed="false">
      <c r="A580" s="12"/>
      <c r="B580" s="20"/>
      <c r="C580" s="28"/>
      <c r="D580" s="29"/>
      <c r="E580" s="12"/>
      <c r="F580" s="44"/>
      <c r="G580" s="45"/>
      <c r="H580" s="12"/>
      <c r="I580" s="12"/>
      <c r="J580" s="12"/>
      <c r="K580" s="12"/>
      <c r="L580" s="12"/>
    </row>
    <row r="581" customFormat="false" ht="16.5" hidden="false" customHeight="true" outlineLevel="0" collapsed="false">
      <c r="A581" s="12"/>
      <c r="B581" s="20"/>
      <c r="C581" s="28"/>
      <c r="D581" s="29"/>
      <c r="E581" s="12"/>
      <c r="F581" s="44"/>
      <c r="G581" s="45"/>
      <c r="H581" s="12"/>
      <c r="I581" s="12"/>
      <c r="J581" s="12"/>
      <c r="K581" s="12"/>
      <c r="L581" s="12"/>
    </row>
    <row r="582" customFormat="false" ht="16.5" hidden="false" customHeight="true" outlineLevel="0" collapsed="false">
      <c r="A582" s="12"/>
      <c r="B582" s="20"/>
      <c r="C582" s="28"/>
      <c r="D582" s="29"/>
      <c r="E582" s="12"/>
      <c r="F582" s="44"/>
      <c r="G582" s="45"/>
      <c r="H582" s="12"/>
      <c r="I582" s="12"/>
      <c r="J582" s="12"/>
      <c r="K582" s="12"/>
      <c r="L582" s="12"/>
    </row>
    <row r="583" customFormat="false" ht="16.5" hidden="false" customHeight="true" outlineLevel="0" collapsed="false">
      <c r="A583" s="12"/>
      <c r="B583" s="20"/>
      <c r="C583" s="28"/>
      <c r="D583" s="29"/>
      <c r="E583" s="12"/>
      <c r="F583" s="44"/>
      <c r="G583" s="45"/>
      <c r="H583" s="12"/>
      <c r="I583" s="12"/>
      <c r="J583" s="12"/>
      <c r="K583" s="12"/>
      <c r="L583" s="12"/>
    </row>
    <row r="584" customFormat="false" ht="16.5" hidden="false" customHeight="true" outlineLevel="0" collapsed="false">
      <c r="A584" s="12"/>
      <c r="B584" s="20"/>
      <c r="C584" s="28"/>
      <c r="D584" s="29"/>
      <c r="E584" s="12"/>
      <c r="F584" s="44"/>
      <c r="G584" s="45"/>
      <c r="H584" s="12"/>
      <c r="I584" s="12"/>
      <c r="J584" s="12"/>
      <c r="K584" s="12"/>
      <c r="L584" s="12"/>
    </row>
    <row r="585" customFormat="false" ht="16.5" hidden="false" customHeight="true" outlineLevel="0" collapsed="false">
      <c r="A585" s="12"/>
      <c r="B585" s="20"/>
      <c r="C585" s="28"/>
      <c r="D585" s="29"/>
      <c r="E585" s="12"/>
      <c r="F585" s="44"/>
      <c r="G585" s="45"/>
      <c r="H585" s="12"/>
      <c r="I585" s="12"/>
      <c r="J585" s="12"/>
      <c r="K585" s="12"/>
      <c r="L585" s="12"/>
    </row>
    <row r="586" customFormat="false" ht="16.5" hidden="false" customHeight="true" outlineLevel="0" collapsed="false">
      <c r="A586" s="12"/>
      <c r="B586" s="20"/>
      <c r="C586" s="28"/>
      <c r="D586" s="29"/>
      <c r="E586" s="12"/>
      <c r="F586" s="44"/>
      <c r="G586" s="45"/>
      <c r="H586" s="12"/>
      <c r="I586" s="12"/>
      <c r="J586" s="12"/>
      <c r="K586" s="12"/>
      <c r="L586" s="12"/>
    </row>
    <row r="587" customFormat="false" ht="16.5" hidden="false" customHeight="true" outlineLevel="0" collapsed="false">
      <c r="A587" s="12"/>
      <c r="B587" s="20"/>
      <c r="C587" s="28"/>
      <c r="D587" s="29"/>
      <c r="E587" s="12"/>
      <c r="F587" s="44"/>
      <c r="G587" s="45"/>
      <c r="H587" s="12"/>
      <c r="I587" s="12"/>
      <c r="J587" s="12"/>
      <c r="K587" s="12"/>
      <c r="L587" s="12"/>
    </row>
    <row r="588" customFormat="false" ht="16.5" hidden="false" customHeight="true" outlineLevel="0" collapsed="false">
      <c r="A588" s="12"/>
      <c r="B588" s="20"/>
      <c r="C588" s="28"/>
      <c r="D588" s="29"/>
      <c r="E588" s="12"/>
      <c r="F588" s="44"/>
      <c r="G588" s="45"/>
      <c r="H588" s="12"/>
      <c r="I588" s="12"/>
      <c r="J588" s="12"/>
      <c r="K588" s="12"/>
      <c r="L588" s="12"/>
    </row>
    <row r="589" customFormat="false" ht="16.5" hidden="false" customHeight="true" outlineLevel="0" collapsed="false">
      <c r="A589" s="12"/>
      <c r="B589" s="20"/>
      <c r="C589" s="28"/>
      <c r="D589" s="29"/>
      <c r="E589" s="12"/>
      <c r="F589" s="44"/>
      <c r="G589" s="45"/>
      <c r="H589" s="12"/>
      <c r="I589" s="12"/>
      <c r="J589" s="12"/>
      <c r="K589" s="12"/>
      <c r="L589" s="12"/>
    </row>
    <row r="590" customFormat="false" ht="16.5" hidden="false" customHeight="true" outlineLevel="0" collapsed="false">
      <c r="A590" s="12"/>
      <c r="B590" s="20"/>
      <c r="C590" s="28"/>
      <c r="D590" s="29"/>
      <c r="E590" s="12"/>
      <c r="F590" s="44"/>
      <c r="G590" s="45"/>
      <c r="H590" s="12"/>
      <c r="I590" s="12"/>
      <c r="J590" s="12"/>
      <c r="K590" s="12"/>
      <c r="L590" s="12"/>
    </row>
    <row r="591" customFormat="false" ht="16.5" hidden="false" customHeight="true" outlineLevel="0" collapsed="false">
      <c r="A591" s="12"/>
      <c r="B591" s="20"/>
      <c r="C591" s="28"/>
      <c r="D591" s="29"/>
      <c r="E591" s="12"/>
      <c r="F591" s="44"/>
      <c r="G591" s="45"/>
      <c r="H591" s="12"/>
      <c r="I591" s="12"/>
      <c r="J591" s="12"/>
      <c r="K591" s="12"/>
      <c r="L591" s="12"/>
    </row>
    <row r="592" customFormat="false" ht="16.5" hidden="false" customHeight="true" outlineLevel="0" collapsed="false">
      <c r="A592" s="12"/>
      <c r="B592" s="20"/>
      <c r="C592" s="28"/>
      <c r="D592" s="29"/>
      <c r="E592" s="12"/>
      <c r="F592" s="44"/>
      <c r="G592" s="45"/>
      <c r="H592" s="12"/>
      <c r="I592" s="12"/>
      <c r="J592" s="12"/>
      <c r="K592" s="12"/>
      <c r="L592" s="12"/>
    </row>
    <row r="593" customFormat="false" ht="16.5" hidden="false" customHeight="true" outlineLevel="0" collapsed="false">
      <c r="A593" s="12"/>
      <c r="B593" s="20"/>
      <c r="C593" s="28"/>
      <c r="D593" s="29"/>
      <c r="E593" s="12"/>
      <c r="F593" s="44"/>
      <c r="G593" s="45"/>
      <c r="H593" s="12"/>
      <c r="I593" s="12"/>
      <c r="J593" s="12"/>
      <c r="K593" s="12"/>
      <c r="L593" s="12"/>
    </row>
    <row r="594" customFormat="false" ht="16.5" hidden="false" customHeight="true" outlineLevel="0" collapsed="false">
      <c r="A594" s="12"/>
      <c r="B594" s="20"/>
      <c r="C594" s="28"/>
      <c r="D594" s="29"/>
      <c r="E594" s="12"/>
      <c r="F594" s="44"/>
      <c r="G594" s="45"/>
      <c r="H594" s="12"/>
      <c r="I594" s="12"/>
      <c r="J594" s="12"/>
      <c r="K594" s="12"/>
      <c r="L594" s="12"/>
    </row>
    <row r="595" customFormat="false" ht="16.5" hidden="false" customHeight="true" outlineLevel="0" collapsed="false">
      <c r="A595" s="12"/>
      <c r="B595" s="20"/>
      <c r="C595" s="28"/>
      <c r="D595" s="29"/>
      <c r="E595" s="12"/>
      <c r="F595" s="44"/>
      <c r="G595" s="45"/>
      <c r="H595" s="12"/>
      <c r="I595" s="12"/>
      <c r="J595" s="12"/>
      <c r="K595" s="12"/>
      <c r="L595" s="12"/>
    </row>
    <row r="596" customFormat="false" ht="16.5" hidden="false" customHeight="true" outlineLevel="0" collapsed="false">
      <c r="A596" s="12"/>
      <c r="B596" s="20"/>
      <c r="C596" s="28"/>
      <c r="D596" s="29"/>
      <c r="E596" s="12"/>
      <c r="F596" s="44"/>
      <c r="G596" s="45"/>
      <c r="H596" s="12"/>
      <c r="I596" s="12"/>
      <c r="J596" s="12"/>
      <c r="K596" s="12"/>
      <c r="L596" s="12"/>
    </row>
    <row r="597" customFormat="false" ht="16.5" hidden="false" customHeight="true" outlineLevel="0" collapsed="false">
      <c r="A597" s="12"/>
      <c r="B597" s="20"/>
      <c r="C597" s="28"/>
      <c r="D597" s="29"/>
      <c r="E597" s="12"/>
      <c r="F597" s="44"/>
      <c r="G597" s="45"/>
      <c r="H597" s="12"/>
      <c r="I597" s="12"/>
      <c r="J597" s="12"/>
      <c r="K597" s="12"/>
      <c r="L597" s="12"/>
    </row>
    <row r="598" customFormat="false" ht="16.5" hidden="false" customHeight="true" outlineLevel="0" collapsed="false">
      <c r="A598" s="12"/>
      <c r="B598" s="20"/>
      <c r="C598" s="28"/>
      <c r="D598" s="29"/>
      <c r="E598" s="12"/>
      <c r="F598" s="44"/>
      <c r="G598" s="45"/>
      <c r="H598" s="12"/>
      <c r="I598" s="12"/>
      <c r="J598" s="12"/>
      <c r="K598" s="12"/>
      <c r="L598" s="12"/>
    </row>
    <row r="599" customFormat="false" ht="16.5" hidden="false" customHeight="true" outlineLevel="0" collapsed="false">
      <c r="A599" s="12"/>
      <c r="B599" s="20"/>
      <c r="C599" s="28"/>
      <c r="D599" s="29"/>
      <c r="E599" s="12"/>
      <c r="F599" s="44"/>
      <c r="G599" s="45"/>
      <c r="H599" s="12"/>
      <c r="I599" s="12"/>
      <c r="J599" s="12"/>
      <c r="K599" s="12"/>
      <c r="L599" s="12"/>
    </row>
    <row r="600" customFormat="false" ht="16.5" hidden="false" customHeight="true" outlineLevel="0" collapsed="false">
      <c r="A600" s="12"/>
      <c r="B600" s="20"/>
      <c r="C600" s="28"/>
      <c r="D600" s="29"/>
      <c r="E600" s="12"/>
      <c r="F600" s="44"/>
      <c r="G600" s="45"/>
      <c r="H600" s="12"/>
      <c r="I600" s="12"/>
      <c r="J600" s="12"/>
      <c r="K600" s="12"/>
      <c r="L600" s="12"/>
    </row>
    <row r="601" customFormat="false" ht="16.5" hidden="false" customHeight="true" outlineLevel="0" collapsed="false">
      <c r="A601" s="12"/>
      <c r="B601" s="20"/>
      <c r="C601" s="28"/>
      <c r="D601" s="29"/>
      <c r="E601" s="12"/>
      <c r="F601" s="44"/>
      <c r="G601" s="45"/>
      <c r="H601" s="12"/>
      <c r="I601" s="12"/>
      <c r="J601" s="12"/>
      <c r="K601" s="12"/>
      <c r="L601" s="12"/>
    </row>
    <row r="602" customFormat="false" ht="16.5" hidden="false" customHeight="true" outlineLevel="0" collapsed="false">
      <c r="A602" s="12"/>
      <c r="B602" s="20"/>
      <c r="C602" s="28"/>
      <c r="D602" s="29"/>
      <c r="E602" s="12"/>
      <c r="F602" s="44"/>
      <c r="G602" s="45"/>
      <c r="H602" s="12"/>
      <c r="I602" s="12"/>
      <c r="J602" s="12"/>
      <c r="K602" s="12"/>
      <c r="L602" s="12"/>
    </row>
    <row r="603" customFormat="false" ht="16.5" hidden="false" customHeight="true" outlineLevel="0" collapsed="false">
      <c r="A603" s="12"/>
      <c r="B603" s="20"/>
      <c r="C603" s="28"/>
      <c r="D603" s="29"/>
      <c r="E603" s="12"/>
      <c r="F603" s="44"/>
      <c r="G603" s="45"/>
      <c r="H603" s="12"/>
      <c r="I603" s="12"/>
      <c r="J603" s="12"/>
      <c r="K603" s="12"/>
      <c r="L603" s="12"/>
    </row>
    <row r="604" customFormat="false" ht="16.5" hidden="false" customHeight="true" outlineLevel="0" collapsed="false">
      <c r="A604" s="12"/>
      <c r="B604" s="20"/>
      <c r="C604" s="28"/>
      <c r="D604" s="29"/>
      <c r="E604" s="12"/>
      <c r="F604" s="44"/>
      <c r="G604" s="45"/>
      <c r="H604" s="12"/>
      <c r="I604" s="12"/>
      <c r="J604" s="12"/>
      <c r="K604" s="12"/>
      <c r="L604" s="12"/>
    </row>
    <row r="605" customFormat="false" ht="16.5" hidden="false" customHeight="true" outlineLevel="0" collapsed="false">
      <c r="A605" s="12"/>
      <c r="B605" s="20"/>
      <c r="C605" s="28"/>
      <c r="D605" s="29"/>
      <c r="E605" s="12"/>
      <c r="F605" s="44"/>
      <c r="G605" s="45"/>
      <c r="H605" s="12"/>
      <c r="I605" s="12"/>
      <c r="J605" s="12"/>
      <c r="K605" s="12"/>
      <c r="L605" s="12"/>
    </row>
    <row r="606" customFormat="false" ht="16.5" hidden="false" customHeight="true" outlineLevel="0" collapsed="false">
      <c r="A606" s="12"/>
      <c r="B606" s="20"/>
      <c r="C606" s="28"/>
      <c r="D606" s="29"/>
      <c r="E606" s="12"/>
      <c r="F606" s="44"/>
      <c r="G606" s="45"/>
      <c r="H606" s="12"/>
      <c r="I606" s="12"/>
      <c r="J606" s="12"/>
      <c r="K606" s="12"/>
      <c r="L606" s="12"/>
    </row>
    <row r="607" customFormat="false" ht="16.5" hidden="false" customHeight="true" outlineLevel="0" collapsed="false">
      <c r="A607" s="12"/>
      <c r="B607" s="20"/>
      <c r="C607" s="28"/>
      <c r="D607" s="29"/>
      <c r="E607" s="12"/>
      <c r="F607" s="44"/>
      <c r="G607" s="45"/>
      <c r="H607" s="12"/>
      <c r="I607" s="12"/>
      <c r="J607" s="12"/>
      <c r="K607" s="12"/>
      <c r="L607" s="12"/>
    </row>
    <row r="608" customFormat="false" ht="16.5" hidden="false" customHeight="true" outlineLevel="0" collapsed="false">
      <c r="A608" s="12"/>
      <c r="B608" s="20"/>
      <c r="C608" s="28"/>
      <c r="D608" s="29"/>
      <c r="E608" s="12"/>
      <c r="F608" s="44"/>
      <c r="G608" s="45"/>
      <c r="H608" s="12"/>
      <c r="I608" s="12"/>
      <c r="J608" s="12"/>
      <c r="K608" s="12"/>
      <c r="L608" s="12"/>
    </row>
    <row r="609" customFormat="false" ht="16.5" hidden="false" customHeight="true" outlineLevel="0" collapsed="false">
      <c r="A609" s="12"/>
      <c r="B609" s="20"/>
      <c r="C609" s="28"/>
      <c r="D609" s="29"/>
      <c r="E609" s="12"/>
      <c r="F609" s="44"/>
      <c r="G609" s="45"/>
      <c r="H609" s="12"/>
      <c r="I609" s="12"/>
      <c r="J609" s="12"/>
      <c r="K609" s="12"/>
      <c r="L609" s="12"/>
    </row>
    <row r="610" customFormat="false" ht="16.5" hidden="false" customHeight="true" outlineLevel="0" collapsed="false">
      <c r="A610" s="12"/>
      <c r="B610" s="20"/>
      <c r="C610" s="28"/>
      <c r="D610" s="29"/>
      <c r="E610" s="12"/>
      <c r="F610" s="44"/>
      <c r="G610" s="45"/>
      <c r="H610" s="12"/>
      <c r="I610" s="12"/>
      <c r="J610" s="12"/>
      <c r="K610" s="12"/>
      <c r="L610" s="12"/>
    </row>
    <row r="611" customFormat="false" ht="16.5" hidden="false" customHeight="true" outlineLevel="0" collapsed="false">
      <c r="A611" s="12"/>
      <c r="B611" s="20"/>
      <c r="C611" s="28"/>
      <c r="D611" s="29"/>
      <c r="E611" s="12"/>
      <c r="F611" s="44"/>
      <c r="G611" s="45"/>
      <c r="H611" s="12"/>
      <c r="I611" s="12"/>
      <c r="J611" s="12"/>
      <c r="K611" s="12"/>
      <c r="L611" s="12"/>
    </row>
    <row r="612" customFormat="false" ht="16.5" hidden="false" customHeight="true" outlineLevel="0" collapsed="false">
      <c r="A612" s="12"/>
      <c r="B612" s="20"/>
      <c r="C612" s="28"/>
      <c r="D612" s="29"/>
      <c r="E612" s="12"/>
      <c r="F612" s="44"/>
      <c r="G612" s="45"/>
      <c r="H612" s="12"/>
      <c r="I612" s="12"/>
      <c r="J612" s="12"/>
      <c r="K612" s="12"/>
      <c r="L612" s="12"/>
    </row>
    <row r="613" customFormat="false" ht="16.5" hidden="false" customHeight="true" outlineLevel="0" collapsed="false">
      <c r="A613" s="12"/>
      <c r="B613" s="20"/>
      <c r="C613" s="28"/>
      <c r="D613" s="29"/>
      <c r="E613" s="12"/>
      <c r="F613" s="44"/>
      <c r="G613" s="45"/>
      <c r="H613" s="12"/>
      <c r="I613" s="12"/>
      <c r="J613" s="12"/>
      <c r="K613" s="12"/>
      <c r="L613" s="12"/>
    </row>
    <row r="614" customFormat="false" ht="16.5" hidden="false" customHeight="true" outlineLevel="0" collapsed="false">
      <c r="A614" s="12"/>
      <c r="B614" s="20"/>
      <c r="C614" s="28"/>
      <c r="D614" s="29"/>
      <c r="E614" s="12"/>
      <c r="F614" s="44"/>
      <c r="G614" s="45"/>
      <c r="H614" s="12"/>
      <c r="I614" s="12"/>
      <c r="J614" s="12"/>
      <c r="K614" s="12"/>
      <c r="L614" s="12"/>
    </row>
    <row r="615" customFormat="false" ht="16.5" hidden="false" customHeight="true" outlineLevel="0" collapsed="false">
      <c r="A615" s="12"/>
      <c r="B615" s="20"/>
      <c r="C615" s="28"/>
      <c r="D615" s="29"/>
      <c r="E615" s="12"/>
      <c r="F615" s="44"/>
      <c r="G615" s="45"/>
      <c r="H615" s="12"/>
      <c r="I615" s="12"/>
      <c r="J615" s="12"/>
      <c r="K615" s="12"/>
      <c r="L615" s="12"/>
    </row>
    <row r="616" customFormat="false" ht="16.5" hidden="false" customHeight="true" outlineLevel="0" collapsed="false">
      <c r="A616" s="12"/>
      <c r="B616" s="20"/>
      <c r="C616" s="28"/>
      <c r="D616" s="29"/>
      <c r="E616" s="12"/>
      <c r="F616" s="44"/>
      <c r="G616" s="45"/>
      <c r="H616" s="12"/>
      <c r="I616" s="12"/>
      <c r="J616" s="12"/>
      <c r="K616" s="12"/>
      <c r="L616" s="12"/>
    </row>
    <row r="617" customFormat="false" ht="16.5" hidden="false" customHeight="true" outlineLevel="0" collapsed="false">
      <c r="A617" s="12"/>
      <c r="B617" s="20"/>
      <c r="C617" s="28"/>
      <c r="D617" s="29"/>
      <c r="E617" s="12"/>
      <c r="F617" s="44"/>
      <c r="G617" s="45"/>
      <c r="H617" s="12"/>
      <c r="I617" s="12"/>
      <c r="J617" s="12"/>
      <c r="K617" s="12"/>
      <c r="L617" s="12"/>
    </row>
    <row r="618" customFormat="false" ht="16.5" hidden="false" customHeight="true" outlineLevel="0" collapsed="false">
      <c r="A618" s="12"/>
      <c r="B618" s="20"/>
      <c r="C618" s="28"/>
      <c r="D618" s="29"/>
      <c r="E618" s="12"/>
      <c r="F618" s="44"/>
      <c r="G618" s="45"/>
      <c r="H618" s="12"/>
      <c r="I618" s="12"/>
      <c r="J618" s="12"/>
      <c r="K618" s="12"/>
      <c r="L618" s="12"/>
    </row>
    <row r="619" customFormat="false" ht="16.5" hidden="false" customHeight="true" outlineLevel="0" collapsed="false">
      <c r="A619" s="12"/>
      <c r="B619" s="20"/>
      <c r="C619" s="28"/>
      <c r="D619" s="29"/>
      <c r="E619" s="12"/>
      <c r="F619" s="44"/>
      <c r="G619" s="45"/>
      <c r="H619" s="12"/>
      <c r="I619" s="12"/>
      <c r="J619" s="12"/>
      <c r="K619" s="12"/>
      <c r="L619" s="12"/>
    </row>
    <row r="620" customFormat="false" ht="16.5" hidden="false" customHeight="true" outlineLevel="0" collapsed="false">
      <c r="A620" s="12"/>
      <c r="B620" s="20"/>
      <c r="C620" s="28"/>
      <c r="D620" s="29"/>
      <c r="E620" s="12"/>
      <c r="F620" s="44"/>
      <c r="G620" s="45"/>
      <c r="H620" s="12"/>
      <c r="I620" s="12"/>
      <c r="J620" s="12"/>
      <c r="K620" s="12"/>
      <c r="L620" s="12"/>
    </row>
    <row r="621" customFormat="false" ht="16.5" hidden="false" customHeight="true" outlineLevel="0" collapsed="false">
      <c r="A621" s="12"/>
      <c r="B621" s="20"/>
      <c r="C621" s="28"/>
      <c r="D621" s="29"/>
      <c r="E621" s="12"/>
      <c r="F621" s="44"/>
      <c r="G621" s="45"/>
      <c r="H621" s="12"/>
      <c r="I621" s="12"/>
      <c r="J621" s="12"/>
      <c r="K621" s="12"/>
      <c r="L621" s="12"/>
    </row>
    <row r="622" customFormat="false" ht="16.5" hidden="false" customHeight="true" outlineLevel="0" collapsed="false">
      <c r="A622" s="12"/>
      <c r="B622" s="20"/>
      <c r="C622" s="28"/>
      <c r="D622" s="29"/>
      <c r="E622" s="12"/>
      <c r="F622" s="44"/>
      <c r="G622" s="45"/>
      <c r="H622" s="12"/>
      <c r="I622" s="12"/>
      <c r="J622" s="12"/>
      <c r="K622" s="12"/>
      <c r="L622" s="12"/>
    </row>
    <row r="623" customFormat="false" ht="16.5" hidden="false" customHeight="true" outlineLevel="0" collapsed="false">
      <c r="A623" s="12"/>
      <c r="B623" s="20"/>
      <c r="C623" s="28"/>
      <c r="D623" s="29"/>
      <c r="E623" s="12"/>
      <c r="F623" s="44"/>
      <c r="G623" s="45"/>
      <c r="H623" s="12"/>
      <c r="I623" s="12"/>
      <c r="J623" s="12"/>
      <c r="K623" s="12"/>
      <c r="L623" s="12"/>
    </row>
    <row r="624" customFormat="false" ht="16.5" hidden="false" customHeight="true" outlineLevel="0" collapsed="false">
      <c r="A624" s="12"/>
      <c r="B624" s="20"/>
      <c r="C624" s="28"/>
      <c r="D624" s="29"/>
      <c r="E624" s="12"/>
      <c r="F624" s="44"/>
      <c r="G624" s="45"/>
      <c r="H624" s="12"/>
      <c r="I624" s="12"/>
      <c r="J624" s="12"/>
      <c r="K624" s="12"/>
      <c r="L624" s="12"/>
    </row>
    <row r="625" customFormat="false" ht="16.5" hidden="false" customHeight="true" outlineLevel="0" collapsed="false">
      <c r="A625" s="12"/>
      <c r="B625" s="20"/>
      <c r="C625" s="28"/>
      <c r="D625" s="29"/>
      <c r="E625" s="12"/>
      <c r="F625" s="44"/>
      <c r="G625" s="45"/>
      <c r="H625" s="12"/>
      <c r="I625" s="12"/>
      <c r="J625" s="12"/>
      <c r="K625" s="12"/>
      <c r="L625" s="12"/>
    </row>
    <row r="626" customFormat="false" ht="16.5" hidden="false" customHeight="true" outlineLevel="0" collapsed="false">
      <c r="A626" s="12"/>
      <c r="B626" s="20"/>
      <c r="C626" s="28"/>
      <c r="D626" s="29"/>
      <c r="E626" s="12"/>
      <c r="F626" s="44"/>
      <c r="G626" s="45"/>
      <c r="H626" s="12"/>
      <c r="I626" s="12"/>
      <c r="J626" s="12"/>
      <c r="K626" s="12"/>
      <c r="L626" s="12"/>
    </row>
    <row r="627" customFormat="false" ht="16.5" hidden="false" customHeight="true" outlineLevel="0" collapsed="false">
      <c r="A627" s="12"/>
      <c r="B627" s="20"/>
      <c r="C627" s="28"/>
      <c r="D627" s="29"/>
      <c r="E627" s="12"/>
      <c r="F627" s="44"/>
      <c r="G627" s="45"/>
      <c r="H627" s="12"/>
      <c r="I627" s="12"/>
      <c r="J627" s="12"/>
      <c r="K627" s="12"/>
      <c r="L627" s="12"/>
    </row>
    <row r="628" customFormat="false" ht="16.5" hidden="false" customHeight="true" outlineLevel="0" collapsed="false">
      <c r="A628" s="12"/>
      <c r="B628" s="20"/>
      <c r="C628" s="28"/>
      <c r="D628" s="29"/>
      <c r="E628" s="12"/>
      <c r="F628" s="44"/>
      <c r="G628" s="45"/>
      <c r="H628" s="12"/>
      <c r="I628" s="12"/>
      <c r="J628" s="12"/>
      <c r="K628" s="12"/>
      <c r="L628" s="12"/>
    </row>
    <row r="629" customFormat="false" ht="16.5" hidden="false" customHeight="true" outlineLevel="0" collapsed="false">
      <c r="A629" s="12"/>
      <c r="B629" s="20"/>
      <c r="C629" s="28"/>
      <c r="D629" s="29"/>
      <c r="E629" s="12"/>
      <c r="F629" s="44"/>
      <c r="G629" s="45"/>
      <c r="H629" s="12"/>
      <c r="I629" s="12"/>
      <c r="J629" s="12"/>
      <c r="K629" s="12"/>
      <c r="L629" s="12"/>
    </row>
    <row r="630" customFormat="false" ht="16.5" hidden="false" customHeight="true" outlineLevel="0" collapsed="false">
      <c r="A630" s="12"/>
      <c r="B630" s="20"/>
      <c r="C630" s="28"/>
      <c r="D630" s="29"/>
      <c r="E630" s="12"/>
      <c r="F630" s="44"/>
      <c r="G630" s="45"/>
      <c r="H630" s="12"/>
      <c r="I630" s="12"/>
      <c r="J630" s="12"/>
      <c r="K630" s="12"/>
      <c r="L630" s="12"/>
    </row>
    <row r="631" customFormat="false" ht="16.5" hidden="false" customHeight="true" outlineLevel="0" collapsed="false">
      <c r="A631" s="12"/>
      <c r="B631" s="20"/>
      <c r="C631" s="28"/>
      <c r="D631" s="29"/>
      <c r="E631" s="12"/>
      <c r="F631" s="44"/>
      <c r="G631" s="45"/>
      <c r="H631" s="12"/>
      <c r="I631" s="12"/>
      <c r="J631" s="12"/>
      <c r="K631" s="12"/>
      <c r="L631" s="12"/>
    </row>
    <row r="632" customFormat="false" ht="16.5" hidden="false" customHeight="true" outlineLevel="0" collapsed="false">
      <c r="A632" s="12"/>
      <c r="B632" s="20"/>
      <c r="C632" s="28"/>
      <c r="D632" s="29"/>
      <c r="E632" s="12"/>
      <c r="F632" s="44"/>
      <c r="G632" s="45"/>
      <c r="H632" s="12"/>
      <c r="I632" s="12"/>
      <c r="J632" s="12"/>
      <c r="K632" s="12"/>
      <c r="L632" s="12"/>
    </row>
    <row r="633" customFormat="false" ht="16.5" hidden="false" customHeight="true" outlineLevel="0" collapsed="false">
      <c r="A633" s="12"/>
      <c r="B633" s="20"/>
      <c r="C633" s="28"/>
      <c r="D633" s="29"/>
      <c r="E633" s="12"/>
      <c r="F633" s="44"/>
      <c r="G633" s="45"/>
      <c r="H633" s="12"/>
      <c r="I633" s="12"/>
      <c r="J633" s="12"/>
      <c r="K633" s="12"/>
      <c r="L633" s="12"/>
    </row>
    <row r="634" customFormat="false" ht="16.5" hidden="false" customHeight="true" outlineLevel="0" collapsed="false">
      <c r="A634" s="12"/>
      <c r="B634" s="20"/>
      <c r="C634" s="28"/>
      <c r="D634" s="29"/>
      <c r="E634" s="12"/>
      <c r="F634" s="44"/>
      <c r="G634" s="45"/>
      <c r="H634" s="12"/>
      <c r="I634" s="12"/>
      <c r="J634" s="12"/>
      <c r="K634" s="12"/>
      <c r="L634" s="12"/>
    </row>
    <row r="635" customFormat="false" ht="16.5" hidden="false" customHeight="true" outlineLevel="0" collapsed="false">
      <c r="A635" s="12"/>
      <c r="B635" s="20"/>
      <c r="C635" s="28"/>
      <c r="D635" s="29"/>
      <c r="E635" s="12"/>
      <c r="F635" s="44"/>
      <c r="G635" s="45"/>
      <c r="H635" s="12"/>
      <c r="I635" s="12"/>
      <c r="J635" s="12"/>
      <c r="K635" s="12"/>
      <c r="L635" s="12"/>
    </row>
    <row r="636" customFormat="false" ht="16.5" hidden="false" customHeight="true" outlineLevel="0" collapsed="false">
      <c r="A636" s="12"/>
      <c r="B636" s="20"/>
      <c r="C636" s="28"/>
      <c r="D636" s="29"/>
      <c r="E636" s="12"/>
      <c r="F636" s="44"/>
      <c r="G636" s="45"/>
      <c r="H636" s="12"/>
      <c r="I636" s="12"/>
      <c r="J636" s="12"/>
      <c r="K636" s="12"/>
      <c r="L636" s="12"/>
    </row>
    <row r="637" customFormat="false" ht="16.5" hidden="false" customHeight="true" outlineLevel="0" collapsed="false">
      <c r="A637" s="12"/>
      <c r="B637" s="20"/>
      <c r="C637" s="28"/>
      <c r="D637" s="29"/>
      <c r="E637" s="12"/>
      <c r="F637" s="44"/>
      <c r="G637" s="45"/>
      <c r="H637" s="12"/>
      <c r="I637" s="12"/>
      <c r="J637" s="12"/>
      <c r="K637" s="12"/>
      <c r="L637" s="12"/>
    </row>
    <row r="638" customFormat="false" ht="16.5" hidden="false" customHeight="true" outlineLevel="0" collapsed="false">
      <c r="A638" s="12"/>
      <c r="B638" s="20"/>
      <c r="C638" s="28"/>
      <c r="D638" s="29"/>
      <c r="E638" s="12"/>
      <c r="F638" s="44"/>
      <c r="G638" s="45"/>
      <c r="H638" s="12"/>
      <c r="I638" s="12"/>
      <c r="J638" s="12"/>
      <c r="K638" s="12"/>
      <c r="L638" s="12"/>
    </row>
    <row r="639" customFormat="false" ht="16.5" hidden="false" customHeight="true" outlineLevel="0" collapsed="false">
      <c r="A639" s="12"/>
      <c r="B639" s="20"/>
      <c r="C639" s="28"/>
      <c r="D639" s="29"/>
      <c r="E639" s="12"/>
      <c r="F639" s="44"/>
      <c r="G639" s="45"/>
      <c r="H639" s="12"/>
      <c r="I639" s="12"/>
      <c r="J639" s="12"/>
      <c r="K639" s="12"/>
      <c r="L639" s="12"/>
    </row>
    <row r="640" customFormat="false" ht="16.5" hidden="false" customHeight="true" outlineLevel="0" collapsed="false">
      <c r="A640" s="12"/>
      <c r="B640" s="20"/>
      <c r="C640" s="28"/>
      <c r="D640" s="29"/>
      <c r="E640" s="12"/>
      <c r="F640" s="44"/>
      <c r="G640" s="45"/>
      <c r="H640" s="12"/>
      <c r="I640" s="12"/>
      <c r="J640" s="12"/>
      <c r="K640" s="12"/>
      <c r="L640" s="12"/>
    </row>
    <row r="641" customFormat="false" ht="16.5" hidden="false" customHeight="true" outlineLevel="0" collapsed="false">
      <c r="A641" s="12"/>
      <c r="B641" s="20"/>
      <c r="C641" s="28"/>
      <c r="D641" s="29"/>
      <c r="E641" s="12"/>
      <c r="F641" s="44"/>
      <c r="G641" s="45"/>
      <c r="H641" s="12"/>
      <c r="I641" s="12"/>
      <c r="J641" s="12"/>
      <c r="K641" s="12"/>
      <c r="L641" s="12"/>
    </row>
    <row r="642" customFormat="false" ht="16.5" hidden="false" customHeight="true" outlineLevel="0" collapsed="false">
      <c r="A642" s="12"/>
      <c r="B642" s="20"/>
      <c r="C642" s="28"/>
      <c r="D642" s="29"/>
      <c r="E642" s="12"/>
      <c r="F642" s="44"/>
      <c r="G642" s="45"/>
      <c r="H642" s="12"/>
      <c r="I642" s="12"/>
      <c r="J642" s="12"/>
      <c r="K642" s="12"/>
      <c r="L642" s="12"/>
    </row>
    <row r="643" customFormat="false" ht="16.5" hidden="false" customHeight="true" outlineLevel="0" collapsed="false">
      <c r="A643" s="12"/>
      <c r="B643" s="20"/>
      <c r="C643" s="28"/>
      <c r="D643" s="29"/>
      <c r="E643" s="12"/>
      <c r="F643" s="44"/>
      <c r="G643" s="45"/>
      <c r="H643" s="12"/>
      <c r="I643" s="12"/>
      <c r="J643" s="12"/>
      <c r="K643" s="12"/>
      <c r="L643" s="12"/>
    </row>
    <row r="644" customFormat="false" ht="16.5" hidden="false" customHeight="true" outlineLevel="0" collapsed="false">
      <c r="A644" s="12"/>
      <c r="B644" s="20"/>
      <c r="C644" s="28"/>
      <c r="D644" s="29"/>
      <c r="E644" s="12"/>
      <c r="F644" s="44"/>
      <c r="G644" s="45"/>
      <c r="H644" s="12"/>
      <c r="I644" s="12"/>
      <c r="J644" s="12"/>
      <c r="K644" s="12"/>
      <c r="L644" s="12"/>
    </row>
    <row r="645" customFormat="false" ht="16.5" hidden="false" customHeight="true" outlineLevel="0" collapsed="false">
      <c r="A645" s="12"/>
      <c r="B645" s="20"/>
      <c r="C645" s="28"/>
      <c r="D645" s="29"/>
      <c r="E645" s="12"/>
      <c r="F645" s="44"/>
      <c r="G645" s="45"/>
      <c r="H645" s="12"/>
      <c r="I645" s="12"/>
      <c r="J645" s="12"/>
      <c r="K645" s="12"/>
      <c r="L645" s="12"/>
    </row>
    <row r="646" customFormat="false" ht="16.5" hidden="false" customHeight="true" outlineLevel="0" collapsed="false">
      <c r="A646" s="12"/>
      <c r="B646" s="20"/>
      <c r="C646" s="28"/>
      <c r="D646" s="29"/>
      <c r="E646" s="12"/>
      <c r="F646" s="44"/>
      <c r="G646" s="45"/>
      <c r="H646" s="12"/>
      <c r="I646" s="12"/>
      <c r="J646" s="12"/>
      <c r="K646" s="12"/>
      <c r="L646" s="12"/>
    </row>
    <row r="647" customFormat="false" ht="16.5" hidden="false" customHeight="true" outlineLevel="0" collapsed="false">
      <c r="A647" s="12"/>
      <c r="B647" s="20"/>
      <c r="C647" s="28"/>
      <c r="D647" s="29"/>
      <c r="E647" s="12"/>
      <c r="F647" s="44"/>
      <c r="G647" s="45"/>
      <c r="H647" s="12"/>
      <c r="I647" s="12"/>
      <c r="J647" s="12"/>
      <c r="K647" s="12"/>
      <c r="L647" s="12"/>
    </row>
    <row r="648" customFormat="false" ht="16.5" hidden="false" customHeight="true" outlineLevel="0" collapsed="false">
      <c r="A648" s="12"/>
      <c r="B648" s="20"/>
      <c r="C648" s="28"/>
      <c r="D648" s="29"/>
      <c r="E648" s="12"/>
      <c r="F648" s="44"/>
      <c r="G648" s="45"/>
      <c r="H648" s="12"/>
      <c r="I648" s="12"/>
      <c r="J648" s="12"/>
      <c r="K648" s="12"/>
      <c r="L648" s="12"/>
    </row>
    <row r="649" customFormat="false" ht="16.5" hidden="false" customHeight="true" outlineLevel="0" collapsed="false">
      <c r="A649" s="12"/>
      <c r="B649" s="20"/>
      <c r="C649" s="28"/>
      <c r="D649" s="29"/>
      <c r="E649" s="12"/>
      <c r="F649" s="44"/>
      <c r="G649" s="45"/>
      <c r="H649" s="12"/>
      <c r="I649" s="12"/>
      <c r="J649" s="12"/>
      <c r="K649" s="12"/>
      <c r="L649" s="12"/>
    </row>
    <row r="650" customFormat="false" ht="16.5" hidden="false" customHeight="true" outlineLevel="0" collapsed="false">
      <c r="A650" s="12"/>
      <c r="B650" s="20"/>
      <c r="C650" s="28"/>
      <c r="D650" s="29"/>
      <c r="E650" s="12"/>
      <c r="F650" s="44"/>
      <c r="G650" s="45"/>
      <c r="H650" s="12"/>
      <c r="I650" s="12"/>
      <c r="J650" s="12"/>
      <c r="K650" s="12"/>
      <c r="L650" s="12"/>
    </row>
    <row r="651" customFormat="false" ht="16.5" hidden="false" customHeight="true" outlineLevel="0" collapsed="false">
      <c r="A651" s="12"/>
      <c r="B651" s="20"/>
      <c r="C651" s="28"/>
      <c r="D651" s="29"/>
      <c r="E651" s="12"/>
      <c r="F651" s="44"/>
      <c r="G651" s="45"/>
      <c r="H651" s="12"/>
      <c r="I651" s="12"/>
      <c r="J651" s="12"/>
      <c r="K651" s="12"/>
      <c r="L651" s="12"/>
    </row>
    <row r="652" customFormat="false" ht="16.5" hidden="false" customHeight="true" outlineLevel="0" collapsed="false">
      <c r="A652" s="12"/>
      <c r="B652" s="20"/>
      <c r="C652" s="28"/>
      <c r="D652" s="29"/>
      <c r="E652" s="12"/>
      <c r="F652" s="44"/>
      <c r="G652" s="45"/>
      <c r="H652" s="12"/>
      <c r="I652" s="12"/>
      <c r="J652" s="12"/>
      <c r="K652" s="12"/>
      <c r="L652" s="12"/>
    </row>
    <row r="653" customFormat="false" ht="16.5" hidden="false" customHeight="true" outlineLevel="0" collapsed="false">
      <c r="A653" s="12"/>
      <c r="B653" s="20"/>
      <c r="C653" s="28"/>
      <c r="D653" s="29"/>
      <c r="E653" s="12"/>
      <c r="F653" s="44"/>
      <c r="G653" s="45"/>
      <c r="H653" s="12"/>
      <c r="I653" s="12"/>
      <c r="J653" s="12"/>
      <c r="K653" s="12"/>
      <c r="L653" s="12"/>
    </row>
    <row r="654" customFormat="false" ht="16.5" hidden="false" customHeight="true" outlineLevel="0" collapsed="false">
      <c r="A654" s="12"/>
      <c r="B654" s="20"/>
      <c r="C654" s="28"/>
      <c r="D654" s="29"/>
      <c r="E654" s="12"/>
      <c r="F654" s="44"/>
      <c r="G654" s="45"/>
      <c r="H654" s="12"/>
      <c r="I654" s="12"/>
      <c r="J654" s="12"/>
      <c r="K654" s="12"/>
      <c r="L654" s="12"/>
    </row>
    <row r="655" customFormat="false" ht="16.5" hidden="false" customHeight="true" outlineLevel="0" collapsed="false">
      <c r="A655" s="12"/>
      <c r="B655" s="20"/>
      <c r="C655" s="28"/>
      <c r="D655" s="29"/>
      <c r="E655" s="12"/>
      <c r="F655" s="44"/>
      <c r="G655" s="45"/>
      <c r="H655" s="12"/>
      <c r="I655" s="12"/>
      <c r="J655" s="12"/>
      <c r="K655" s="12"/>
      <c r="L655" s="12"/>
    </row>
    <row r="656" customFormat="false" ht="16.5" hidden="false" customHeight="true" outlineLevel="0" collapsed="false">
      <c r="A656" s="12"/>
      <c r="B656" s="20"/>
      <c r="C656" s="28"/>
      <c r="D656" s="29"/>
      <c r="E656" s="12"/>
      <c r="F656" s="44"/>
      <c r="G656" s="45"/>
      <c r="H656" s="12"/>
      <c r="I656" s="12"/>
      <c r="J656" s="12"/>
      <c r="K656" s="12"/>
      <c r="L656" s="12"/>
    </row>
    <row r="657" customFormat="false" ht="16.5" hidden="false" customHeight="true" outlineLevel="0" collapsed="false">
      <c r="A657" s="12"/>
      <c r="B657" s="20"/>
      <c r="C657" s="28"/>
      <c r="D657" s="29"/>
      <c r="E657" s="12"/>
      <c r="F657" s="44"/>
      <c r="G657" s="45"/>
      <c r="H657" s="12"/>
      <c r="I657" s="12"/>
      <c r="J657" s="12"/>
      <c r="K657" s="12"/>
      <c r="L657" s="12"/>
    </row>
    <row r="658" customFormat="false" ht="16.5" hidden="false" customHeight="true" outlineLevel="0" collapsed="false">
      <c r="A658" s="12"/>
      <c r="B658" s="20"/>
      <c r="C658" s="28"/>
      <c r="D658" s="29"/>
      <c r="E658" s="12"/>
      <c r="F658" s="44"/>
      <c r="G658" s="45"/>
      <c r="H658" s="12"/>
      <c r="I658" s="12"/>
      <c r="J658" s="12"/>
      <c r="K658" s="12"/>
      <c r="L658" s="12"/>
    </row>
    <row r="659" customFormat="false" ht="16.5" hidden="false" customHeight="true" outlineLevel="0" collapsed="false">
      <c r="A659" s="12"/>
      <c r="B659" s="20"/>
      <c r="C659" s="28"/>
      <c r="D659" s="29"/>
      <c r="E659" s="12"/>
      <c r="F659" s="44"/>
      <c r="G659" s="45"/>
      <c r="H659" s="12"/>
      <c r="I659" s="12"/>
      <c r="J659" s="12"/>
      <c r="K659" s="12"/>
      <c r="L659" s="12"/>
    </row>
    <row r="660" customFormat="false" ht="16.5" hidden="false" customHeight="true" outlineLevel="0" collapsed="false">
      <c r="A660" s="12"/>
      <c r="B660" s="20"/>
      <c r="C660" s="28"/>
      <c r="D660" s="29"/>
      <c r="E660" s="12"/>
      <c r="F660" s="44"/>
      <c r="G660" s="45"/>
      <c r="H660" s="12"/>
      <c r="I660" s="12"/>
      <c r="J660" s="12"/>
      <c r="K660" s="12"/>
      <c r="L660" s="12"/>
    </row>
    <row r="661" customFormat="false" ht="16.5" hidden="false" customHeight="true" outlineLevel="0" collapsed="false">
      <c r="A661" s="12"/>
      <c r="B661" s="20"/>
      <c r="C661" s="28"/>
      <c r="D661" s="29"/>
      <c r="E661" s="12"/>
      <c r="F661" s="44"/>
      <c r="G661" s="45"/>
      <c r="H661" s="12"/>
      <c r="I661" s="12"/>
      <c r="J661" s="12"/>
      <c r="K661" s="12"/>
      <c r="L661" s="12"/>
    </row>
    <row r="662" customFormat="false" ht="16.5" hidden="false" customHeight="true" outlineLevel="0" collapsed="false">
      <c r="A662" s="12"/>
      <c r="B662" s="20"/>
      <c r="C662" s="28"/>
      <c r="D662" s="29"/>
      <c r="E662" s="12"/>
      <c r="F662" s="44"/>
      <c r="G662" s="45"/>
      <c r="H662" s="12"/>
      <c r="I662" s="12"/>
      <c r="J662" s="12"/>
      <c r="K662" s="12"/>
      <c r="L662" s="12"/>
    </row>
    <row r="663" customFormat="false" ht="16.5" hidden="false" customHeight="true" outlineLevel="0" collapsed="false">
      <c r="A663" s="12"/>
      <c r="B663" s="20"/>
      <c r="C663" s="28"/>
      <c r="D663" s="29"/>
      <c r="E663" s="12"/>
      <c r="F663" s="44"/>
      <c r="G663" s="45"/>
      <c r="H663" s="12"/>
      <c r="I663" s="12"/>
      <c r="J663" s="12"/>
      <c r="K663" s="12"/>
      <c r="L663" s="12"/>
    </row>
    <row r="664" customFormat="false" ht="16.5" hidden="false" customHeight="true" outlineLevel="0" collapsed="false">
      <c r="A664" s="12"/>
      <c r="B664" s="20"/>
      <c r="C664" s="28"/>
      <c r="D664" s="29"/>
      <c r="E664" s="12"/>
      <c r="F664" s="44"/>
      <c r="G664" s="45"/>
      <c r="H664" s="12"/>
      <c r="I664" s="12"/>
      <c r="J664" s="12"/>
      <c r="K664" s="12"/>
      <c r="L664" s="12"/>
    </row>
    <row r="665" customFormat="false" ht="16.5" hidden="false" customHeight="true" outlineLevel="0" collapsed="false">
      <c r="A665" s="12"/>
      <c r="B665" s="20"/>
      <c r="C665" s="28"/>
      <c r="D665" s="29"/>
      <c r="E665" s="12"/>
      <c r="F665" s="44"/>
      <c r="G665" s="45"/>
      <c r="H665" s="12"/>
      <c r="I665" s="12"/>
      <c r="J665" s="12"/>
      <c r="K665" s="12"/>
      <c r="L665" s="12"/>
    </row>
    <row r="666" customFormat="false" ht="16.5" hidden="false" customHeight="true" outlineLevel="0" collapsed="false">
      <c r="A666" s="12"/>
      <c r="B666" s="20"/>
      <c r="C666" s="28"/>
      <c r="D666" s="29"/>
      <c r="E666" s="12"/>
      <c r="F666" s="44"/>
      <c r="G666" s="45"/>
      <c r="H666" s="12"/>
      <c r="I666" s="12"/>
      <c r="J666" s="12"/>
      <c r="K666" s="12"/>
      <c r="L666" s="12"/>
    </row>
    <row r="667" customFormat="false" ht="16.5" hidden="false" customHeight="true" outlineLevel="0" collapsed="false">
      <c r="A667" s="12"/>
      <c r="B667" s="20"/>
      <c r="C667" s="28"/>
      <c r="D667" s="29"/>
      <c r="E667" s="12"/>
      <c r="F667" s="44"/>
      <c r="G667" s="45"/>
      <c r="H667" s="12"/>
      <c r="I667" s="12"/>
      <c r="J667" s="12"/>
      <c r="K667" s="12"/>
      <c r="L667" s="12"/>
    </row>
    <row r="668" customFormat="false" ht="16.5" hidden="false" customHeight="true" outlineLevel="0" collapsed="false">
      <c r="A668" s="12"/>
      <c r="B668" s="20"/>
      <c r="C668" s="28"/>
      <c r="D668" s="29"/>
      <c r="E668" s="12"/>
      <c r="F668" s="44"/>
      <c r="G668" s="45"/>
      <c r="H668" s="12"/>
      <c r="I668" s="12"/>
      <c r="J668" s="12"/>
      <c r="K668" s="12"/>
      <c r="L668" s="12"/>
    </row>
    <row r="669" customFormat="false" ht="16.5" hidden="false" customHeight="true" outlineLevel="0" collapsed="false">
      <c r="A669" s="12"/>
      <c r="B669" s="20"/>
      <c r="C669" s="28"/>
      <c r="D669" s="29"/>
      <c r="E669" s="12"/>
      <c r="F669" s="44"/>
      <c r="G669" s="45"/>
      <c r="H669" s="12"/>
      <c r="I669" s="12"/>
      <c r="J669" s="12"/>
      <c r="K669" s="12"/>
      <c r="L669" s="12"/>
    </row>
    <row r="670" customFormat="false" ht="16.5" hidden="false" customHeight="true" outlineLevel="0" collapsed="false">
      <c r="A670" s="12"/>
      <c r="B670" s="20"/>
      <c r="C670" s="28"/>
      <c r="D670" s="29"/>
      <c r="E670" s="12"/>
      <c r="F670" s="44"/>
      <c r="G670" s="45"/>
      <c r="H670" s="12"/>
      <c r="I670" s="12"/>
      <c r="J670" s="12"/>
      <c r="K670" s="12"/>
      <c r="L670" s="12"/>
    </row>
    <row r="671" customFormat="false" ht="16.5" hidden="false" customHeight="true" outlineLevel="0" collapsed="false">
      <c r="A671" s="12"/>
      <c r="B671" s="20"/>
      <c r="C671" s="28"/>
      <c r="D671" s="29"/>
      <c r="E671" s="12"/>
      <c r="F671" s="44"/>
      <c r="G671" s="45"/>
      <c r="H671" s="12"/>
      <c r="I671" s="12"/>
      <c r="J671" s="12"/>
      <c r="K671" s="12"/>
      <c r="L671" s="12"/>
    </row>
    <row r="672" customFormat="false" ht="16.5" hidden="false" customHeight="true" outlineLevel="0" collapsed="false">
      <c r="A672" s="12"/>
      <c r="B672" s="20"/>
      <c r="C672" s="28"/>
      <c r="D672" s="29"/>
      <c r="E672" s="12"/>
      <c r="F672" s="44"/>
      <c r="G672" s="45"/>
      <c r="H672" s="12"/>
      <c r="I672" s="12"/>
      <c r="J672" s="12"/>
      <c r="K672" s="12"/>
      <c r="L672" s="12"/>
    </row>
    <row r="673" customFormat="false" ht="16.5" hidden="false" customHeight="true" outlineLevel="0" collapsed="false">
      <c r="A673" s="12"/>
      <c r="B673" s="20"/>
      <c r="C673" s="28"/>
      <c r="D673" s="29"/>
      <c r="E673" s="12"/>
      <c r="F673" s="44"/>
      <c r="G673" s="45"/>
      <c r="H673" s="12"/>
      <c r="I673" s="12"/>
      <c r="J673" s="12"/>
      <c r="K673" s="12"/>
      <c r="L673" s="12"/>
    </row>
    <row r="674" customFormat="false" ht="16.5" hidden="false" customHeight="true" outlineLevel="0" collapsed="false">
      <c r="A674" s="12"/>
      <c r="B674" s="20"/>
      <c r="C674" s="28"/>
      <c r="D674" s="29"/>
      <c r="E674" s="12"/>
      <c r="F674" s="44"/>
      <c r="G674" s="45"/>
      <c r="H674" s="12"/>
      <c r="I674" s="12"/>
      <c r="J674" s="12"/>
      <c r="K674" s="12"/>
      <c r="L674" s="12"/>
    </row>
    <row r="675" customFormat="false" ht="16.5" hidden="false" customHeight="true" outlineLevel="0" collapsed="false">
      <c r="A675" s="12"/>
      <c r="B675" s="20"/>
      <c r="C675" s="28"/>
      <c r="D675" s="29"/>
      <c r="E675" s="12"/>
      <c r="F675" s="44"/>
      <c r="G675" s="45"/>
      <c r="H675" s="12"/>
      <c r="I675" s="12"/>
      <c r="J675" s="12"/>
      <c r="K675" s="12"/>
      <c r="L675" s="12"/>
    </row>
    <row r="676" customFormat="false" ht="16.5" hidden="false" customHeight="true" outlineLevel="0" collapsed="false">
      <c r="A676" s="12"/>
      <c r="B676" s="20"/>
      <c r="C676" s="28"/>
      <c r="D676" s="29"/>
      <c r="E676" s="12"/>
      <c r="F676" s="44"/>
      <c r="G676" s="45"/>
      <c r="H676" s="12"/>
      <c r="I676" s="12"/>
      <c r="J676" s="12"/>
      <c r="K676" s="12"/>
      <c r="L676" s="12"/>
    </row>
    <row r="677" customFormat="false" ht="16.5" hidden="false" customHeight="true" outlineLevel="0" collapsed="false">
      <c r="A677" s="12"/>
      <c r="B677" s="20"/>
      <c r="C677" s="28"/>
      <c r="D677" s="29"/>
      <c r="E677" s="12"/>
      <c r="F677" s="44"/>
      <c r="G677" s="45"/>
      <c r="H677" s="12"/>
      <c r="I677" s="12"/>
      <c r="J677" s="12"/>
      <c r="K677" s="12"/>
      <c r="L677" s="12"/>
    </row>
    <row r="678" customFormat="false" ht="16.5" hidden="false" customHeight="true" outlineLevel="0" collapsed="false">
      <c r="A678" s="12"/>
      <c r="B678" s="20"/>
      <c r="C678" s="28"/>
      <c r="D678" s="29"/>
      <c r="E678" s="12"/>
      <c r="F678" s="44"/>
      <c r="G678" s="45"/>
      <c r="H678" s="12"/>
      <c r="I678" s="12"/>
      <c r="J678" s="12"/>
      <c r="K678" s="12"/>
      <c r="L678" s="12"/>
    </row>
    <row r="679" customFormat="false" ht="16.5" hidden="false" customHeight="true" outlineLevel="0" collapsed="false">
      <c r="A679" s="12"/>
      <c r="B679" s="20"/>
      <c r="C679" s="28"/>
      <c r="D679" s="29"/>
      <c r="E679" s="12"/>
      <c r="F679" s="44"/>
      <c r="G679" s="45"/>
      <c r="H679" s="12"/>
      <c r="I679" s="12"/>
      <c r="J679" s="12"/>
      <c r="K679" s="12"/>
      <c r="L679" s="12"/>
    </row>
    <row r="680" customFormat="false" ht="16.5" hidden="false" customHeight="true" outlineLevel="0" collapsed="false">
      <c r="A680" s="12"/>
      <c r="B680" s="20"/>
      <c r="C680" s="28"/>
      <c r="D680" s="29"/>
      <c r="E680" s="12"/>
      <c r="F680" s="44"/>
      <c r="G680" s="45"/>
      <c r="H680" s="12"/>
      <c r="I680" s="12"/>
      <c r="J680" s="12"/>
      <c r="K680" s="12"/>
      <c r="L680" s="12"/>
    </row>
    <row r="681" customFormat="false" ht="16.5" hidden="false" customHeight="true" outlineLevel="0" collapsed="false">
      <c r="A681" s="12"/>
      <c r="B681" s="20"/>
      <c r="C681" s="28"/>
      <c r="D681" s="29"/>
      <c r="E681" s="12"/>
      <c r="F681" s="44"/>
      <c r="G681" s="45"/>
      <c r="H681" s="12"/>
      <c r="I681" s="12"/>
      <c r="J681" s="12"/>
      <c r="K681" s="12"/>
      <c r="L681" s="12"/>
    </row>
    <row r="682" customFormat="false" ht="16.5" hidden="false" customHeight="true" outlineLevel="0" collapsed="false">
      <c r="A682" s="12"/>
      <c r="B682" s="20"/>
      <c r="C682" s="28"/>
      <c r="D682" s="29"/>
      <c r="E682" s="12"/>
      <c r="F682" s="44"/>
      <c r="G682" s="45"/>
      <c r="H682" s="12"/>
      <c r="I682" s="12"/>
      <c r="J682" s="12"/>
      <c r="K682" s="12"/>
      <c r="L682" s="12"/>
    </row>
    <row r="683" customFormat="false" ht="16.5" hidden="false" customHeight="true" outlineLevel="0" collapsed="false">
      <c r="A683" s="12"/>
      <c r="B683" s="20"/>
      <c r="C683" s="28"/>
      <c r="D683" s="29"/>
      <c r="E683" s="12"/>
      <c r="F683" s="44"/>
      <c r="G683" s="45"/>
      <c r="H683" s="12"/>
      <c r="I683" s="12"/>
      <c r="J683" s="12"/>
      <c r="K683" s="12"/>
      <c r="L683" s="12"/>
    </row>
    <row r="684" customFormat="false" ht="16.5" hidden="false" customHeight="true" outlineLevel="0" collapsed="false">
      <c r="A684" s="12"/>
      <c r="B684" s="20"/>
      <c r="C684" s="28"/>
      <c r="D684" s="29"/>
      <c r="E684" s="12"/>
      <c r="F684" s="44"/>
      <c r="G684" s="45"/>
      <c r="H684" s="12"/>
      <c r="I684" s="12"/>
      <c r="J684" s="12"/>
      <c r="K684" s="12"/>
      <c r="L684" s="12"/>
    </row>
    <row r="685" customFormat="false" ht="16.5" hidden="false" customHeight="true" outlineLevel="0" collapsed="false">
      <c r="A685" s="12"/>
      <c r="B685" s="20"/>
      <c r="C685" s="28"/>
      <c r="D685" s="29"/>
      <c r="E685" s="12"/>
      <c r="F685" s="44"/>
      <c r="G685" s="45"/>
      <c r="H685" s="12"/>
      <c r="I685" s="12"/>
      <c r="J685" s="12"/>
      <c r="K685" s="12"/>
      <c r="L685" s="12"/>
    </row>
    <row r="686" customFormat="false" ht="16.5" hidden="false" customHeight="true" outlineLevel="0" collapsed="false">
      <c r="A686" s="12"/>
      <c r="B686" s="20"/>
      <c r="C686" s="28"/>
      <c r="D686" s="29"/>
      <c r="E686" s="12"/>
      <c r="F686" s="44"/>
      <c r="G686" s="45"/>
      <c r="H686" s="12"/>
      <c r="I686" s="12"/>
      <c r="J686" s="12"/>
      <c r="K686" s="12"/>
      <c r="L686" s="12"/>
    </row>
    <row r="687" customFormat="false" ht="16.5" hidden="false" customHeight="true" outlineLevel="0" collapsed="false">
      <c r="A687" s="12"/>
      <c r="B687" s="20"/>
      <c r="C687" s="28"/>
      <c r="D687" s="29"/>
      <c r="E687" s="12"/>
      <c r="F687" s="44"/>
      <c r="G687" s="45"/>
      <c r="H687" s="12"/>
      <c r="I687" s="12"/>
      <c r="J687" s="12"/>
      <c r="K687" s="12"/>
      <c r="L687" s="12"/>
    </row>
    <row r="688" customFormat="false" ht="16.5" hidden="false" customHeight="true" outlineLevel="0" collapsed="false">
      <c r="A688" s="12"/>
      <c r="B688" s="20"/>
      <c r="C688" s="28"/>
      <c r="D688" s="29"/>
      <c r="E688" s="12"/>
      <c r="F688" s="44"/>
      <c r="G688" s="45"/>
      <c r="H688" s="12"/>
      <c r="I688" s="12"/>
      <c r="J688" s="12"/>
      <c r="K688" s="12"/>
      <c r="L688" s="12"/>
    </row>
    <row r="689" customFormat="false" ht="16.5" hidden="false" customHeight="true" outlineLevel="0" collapsed="false">
      <c r="A689" s="12"/>
      <c r="B689" s="20"/>
      <c r="C689" s="28"/>
      <c r="D689" s="29"/>
      <c r="E689" s="12"/>
      <c r="F689" s="44"/>
      <c r="G689" s="45"/>
      <c r="H689" s="12"/>
      <c r="I689" s="12"/>
      <c r="J689" s="12"/>
      <c r="K689" s="12"/>
      <c r="L689" s="12"/>
    </row>
    <row r="690" customFormat="false" ht="16.5" hidden="false" customHeight="true" outlineLevel="0" collapsed="false">
      <c r="A690" s="12"/>
      <c r="B690" s="20"/>
      <c r="C690" s="28"/>
      <c r="D690" s="29"/>
      <c r="E690" s="12"/>
      <c r="F690" s="44"/>
      <c r="G690" s="45"/>
      <c r="H690" s="12"/>
      <c r="I690" s="12"/>
      <c r="J690" s="12"/>
      <c r="K690" s="12"/>
      <c r="L690" s="12"/>
    </row>
    <row r="691" customFormat="false" ht="16.5" hidden="false" customHeight="true" outlineLevel="0" collapsed="false">
      <c r="A691" s="12"/>
      <c r="B691" s="20"/>
      <c r="C691" s="28"/>
      <c r="D691" s="29"/>
      <c r="E691" s="12"/>
      <c r="F691" s="44"/>
      <c r="G691" s="45"/>
      <c r="H691" s="12"/>
      <c r="I691" s="12"/>
      <c r="J691" s="12"/>
      <c r="K691" s="12"/>
      <c r="L691" s="12"/>
    </row>
    <row r="692" customFormat="false" ht="16.5" hidden="false" customHeight="true" outlineLevel="0" collapsed="false">
      <c r="A692" s="12"/>
      <c r="B692" s="20"/>
      <c r="C692" s="28"/>
      <c r="D692" s="29"/>
      <c r="E692" s="12"/>
      <c r="F692" s="44"/>
      <c r="G692" s="45"/>
      <c r="H692" s="12"/>
      <c r="I692" s="12"/>
      <c r="J692" s="12"/>
      <c r="K692" s="12"/>
      <c r="L692" s="12"/>
    </row>
    <row r="693" customFormat="false" ht="16.5" hidden="false" customHeight="true" outlineLevel="0" collapsed="false">
      <c r="A693" s="12"/>
      <c r="B693" s="20"/>
      <c r="C693" s="28"/>
      <c r="D693" s="29"/>
      <c r="E693" s="12"/>
      <c r="F693" s="44"/>
      <c r="G693" s="45"/>
      <c r="H693" s="12"/>
      <c r="I693" s="12"/>
      <c r="J693" s="12"/>
      <c r="K693" s="12"/>
      <c r="L693" s="12"/>
    </row>
    <row r="694" customFormat="false" ht="16.5" hidden="false" customHeight="true" outlineLevel="0" collapsed="false">
      <c r="A694" s="12"/>
      <c r="B694" s="20"/>
      <c r="C694" s="28"/>
      <c r="D694" s="29"/>
      <c r="E694" s="12"/>
      <c r="F694" s="44"/>
      <c r="G694" s="45"/>
      <c r="H694" s="12"/>
      <c r="I694" s="12"/>
      <c r="J694" s="12"/>
      <c r="K694" s="12"/>
      <c r="L694" s="12"/>
    </row>
    <row r="695" customFormat="false" ht="16.5" hidden="false" customHeight="true" outlineLevel="0" collapsed="false">
      <c r="A695" s="12"/>
      <c r="B695" s="20"/>
      <c r="C695" s="28"/>
      <c r="D695" s="29"/>
      <c r="E695" s="12"/>
      <c r="F695" s="44"/>
      <c r="G695" s="45"/>
      <c r="H695" s="12"/>
      <c r="I695" s="12"/>
      <c r="J695" s="12"/>
      <c r="K695" s="12"/>
      <c r="L695" s="12"/>
    </row>
    <row r="696" customFormat="false" ht="16.5" hidden="false" customHeight="true" outlineLevel="0" collapsed="false">
      <c r="A696" s="12"/>
      <c r="B696" s="20"/>
      <c r="C696" s="28"/>
      <c r="D696" s="29"/>
      <c r="E696" s="12"/>
      <c r="F696" s="44"/>
      <c r="G696" s="45"/>
      <c r="H696" s="12"/>
      <c r="I696" s="12"/>
      <c r="J696" s="12"/>
      <c r="K696" s="12"/>
      <c r="L696" s="12"/>
    </row>
    <row r="697" customFormat="false" ht="16.5" hidden="false" customHeight="true" outlineLevel="0" collapsed="false">
      <c r="A697" s="12"/>
      <c r="B697" s="20"/>
      <c r="C697" s="28"/>
      <c r="D697" s="29"/>
      <c r="E697" s="12"/>
      <c r="F697" s="44"/>
      <c r="G697" s="45"/>
      <c r="H697" s="12"/>
      <c r="I697" s="12"/>
      <c r="J697" s="12"/>
      <c r="K697" s="12"/>
      <c r="L697" s="12"/>
    </row>
    <row r="698" customFormat="false" ht="16.5" hidden="false" customHeight="true" outlineLevel="0" collapsed="false">
      <c r="A698" s="12"/>
      <c r="B698" s="20"/>
      <c r="C698" s="28"/>
      <c r="D698" s="29"/>
      <c r="E698" s="12"/>
      <c r="F698" s="44"/>
      <c r="G698" s="45"/>
      <c r="H698" s="12"/>
      <c r="I698" s="12"/>
      <c r="J698" s="12"/>
      <c r="K698" s="12"/>
      <c r="L698" s="12"/>
    </row>
    <row r="699" customFormat="false" ht="16.5" hidden="false" customHeight="true" outlineLevel="0" collapsed="false">
      <c r="A699" s="12"/>
      <c r="B699" s="20"/>
      <c r="C699" s="28"/>
      <c r="D699" s="29"/>
      <c r="E699" s="12"/>
      <c r="F699" s="44"/>
      <c r="G699" s="45"/>
      <c r="H699" s="12"/>
      <c r="I699" s="12"/>
      <c r="J699" s="12"/>
      <c r="K699" s="12"/>
      <c r="L699" s="12"/>
    </row>
    <row r="700" customFormat="false" ht="16.5" hidden="false" customHeight="true" outlineLevel="0" collapsed="false">
      <c r="A700" s="12"/>
      <c r="B700" s="20"/>
      <c r="C700" s="28"/>
      <c r="D700" s="29"/>
      <c r="E700" s="12"/>
      <c r="F700" s="44"/>
      <c r="G700" s="45"/>
      <c r="H700" s="12"/>
      <c r="I700" s="12"/>
      <c r="J700" s="12"/>
      <c r="K700" s="12"/>
      <c r="L700" s="12"/>
    </row>
    <row r="701" customFormat="false" ht="16.5" hidden="false" customHeight="true" outlineLevel="0" collapsed="false">
      <c r="A701" s="12"/>
      <c r="B701" s="20"/>
      <c r="C701" s="28"/>
      <c r="D701" s="29"/>
      <c r="E701" s="12"/>
      <c r="F701" s="44"/>
      <c r="G701" s="45"/>
      <c r="H701" s="12"/>
      <c r="I701" s="12"/>
      <c r="J701" s="12"/>
      <c r="K701" s="12"/>
      <c r="L701" s="12"/>
    </row>
    <row r="702" customFormat="false" ht="16.5" hidden="false" customHeight="true" outlineLevel="0" collapsed="false">
      <c r="A702" s="12"/>
      <c r="B702" s="20"/>
      <c r="C702" s="28"/>
      <c r="D702" s="29"/>
      <c r="E702" s="12"/>
      <c r="F702" s="44"/>
      <c r="G702" s="45"/>
      <c r="H702" s="12"/>
      <c r="I702" s="12"/>
      <c r="J702" s="12"/>
      <c r="K702" s="12"/>
      <c r="L702" s="12"/>
    </row>
    <row r="703" customFormat="false" ht="16.5" hidden="false" customHeight="true" outlineLevel="0" collapsed="false">
      <c r="A703" s="12"/>
      <c r="B703" s="20"/>
      <c r="C703" s="28"/>
      <c r="D703" s="29"/>
      <c r="E703" s="12"/>
      <c r="F703" s="44"/>
      <c r="G703" s="45"/>
      <c r="H703" s="12"/>
      <c r="I703" s="12"/>
      <c r="J703" s="12"/>
      <c r="K703" s="12"/>
      <c r="L703" s="12"/>
    </row>
    <row r="704" customFormat="false" ht="16.5" hidden="false" customHeight="true" outlineLevel="0" collapsed="false">
      <c r="A704" s="12"/>
      <c r="B704" s="20"/>
      <c r="C704" s="28"/>
      <c r="D704" s="29"/>
      <c r="E704" s="12"/>
      <c r="F704" s="44"/>
      <c r="G704" s="45"/>
      <c r="H704" s="12"/>
      <c r="I704" s="12"/>
      <c r="J704" s="12"/>
      <c r="K704" s="12"/>
      <c r="L704" s="12"/>
    </row>
    <row r="705" customFormat="false" ht="16.5" hidden="false" customHeight="true" outlineLevel="0" collapsed="false">
      <c r="A705" s="12"/>
      <c r="B705" s="20"/>
      <c r="C705" s="28"/>
      <c r="D705" s="29"/>
      <c r="E705" s="12"/>
      <c r="F705" s="44"/>
      <c r="G705" s="45"/>
      <c r="H705" s="12"/>
      <c r="I705" s="12"/>
      <c r="J705" s="12"/>
      <c r="K705" s="12"/>
      <c r="L705" s="12"/>
    </row>
    <row r="706" customFormat="false" ht="16.5" hidden="false" customHeight="true" outlineLevel="0" collapsed="false">
      <c r="A706" s="12"/>
      <c r="B706" s="20"/>
      <c r="C706" s="28"/>
      <c r="D706" s="29"/>
      <c r="E706" s="12"/>
      <c r="F706" s="44"/>
      <c r="G706" s="45"/>
      <c r="H706" s="12"/>
      <c r="I706" s="12"/>
      <c r="J706" s="12"/>
      <c r="K706" s="12"/>
      <c r="L706" s="12"/>
    </row>
    <row r="707" customFormat="false" ht="16.5" hidden="false" customHeight="true" outlineLevel="0" collapsed="false">
      <c r="A707" s="12"/>
      <c r="B707" s="20"/>
      <c r="C707" s="28"/>
      <c r="D707" s="29"/>
      <c r="E707" s="12"/>
      <c r="F707" s="44"/>
      <c r="G707" s="45"/>
      <c r="H707" s="12"/>
      <c r="I707" s="12"/>
      <c r="J707" s="12"/>
      <c r="K707" s="12"/>
      <c r="L707" s="12"/>
    </row>
    <row r="708" customFormat="false" ht="16.5" hidden="false" customHeight="true" outlineLevel="0" collapsed="false">
      <c r="A708" s="12"/>
      <c r="B708" s="20"/>
      <c r="C708" s="28"/>
      <c r="D708" s="29"/>
      <c r="E708" s="12"/>
      <c r="F708" s="44"/>
      <c r="G708" s="45"/>
      <c r="H708" s="12"/>
      <c r="I708" s="12"/>
      <c r="J708" s="12"/>
      <c r="K708" s="12"/>
      <c r="L708" s="12"/>
    </row>
    <row r="709" customFormat="false" ht="16.5" hidden="false" customHeight="true" outlineLevel="0" collapsed="false">
      <c r="A709" s="12"/>
      <c r="B709" s="20"/>
      <c r="C709" s="28"/>
      <c r="D709" s="29"/>
      <c r="E709" s="12"/>
      <c r="F709" s="44"/>
      <c r="G709" s="45"/>
      <c r="H709" s="12"/>
      <c r="I709" s="12"/>
      <c r="J709" s="12"/>
      <c r="K709" s="12"/>
      <c r="L709" s="12"/>
    </row>
    <row r="710" customFormat="false" ht="16.5" hidden="false" customHeight="true" outlineLevel="0" collapsed="false">
      <c r="A710" s="12"/>
      <c r="B710" s="20"/>
      <c r="C710" s="28"/>
      <c r="D710" s="29"/>
      <c r="E710" s="12"/>
      <c r="F710" s="44"/>
      <c r="G710" s="45"/>
      <c r="H710" s="12"/>
      <c r="I710" s="12"/>
      <c r="J710" s="12"/>
      <c r="K710" s="12"/>
      <c r="L710" s="12"/>
    </row>
    <row r="711" customFormat="false" ht="16.5" hidden="false" customHeight="true" outlineLevel="0" collapsed="false">
      <c r="A711" s="12"/>
      <c r="B711" s="20"/>
      <c r="C711" s="28"/>
      <c r="D711" s="29"/>
      <c r="E711" s="12"/>
      <c r="F711" s="44"/>
      <c r="G711" s="45"/>
      <c r="H711" s="12"/>
      <c r="I711" s="12"/>
      <c r="J711" s="12"/>
      <c r="K711" s="12"/>
      <c r="L711" s="12"/>
    </row>
    <row r="712" customFormat="false" ht="16.5" hidden="false" customHeight="true" outlineLevel="0" collapsed="false">
      <c r="A712" s="12"/>
      <c r="B712" s="20"/>
      <c r="C712" s="28"/>
      <c r="D712" s="29"/>
      <c r="E712" s="12"/>
      <c r="F712" s="44"/>
      <c r="G712" s="45"/>
      <c r="H712" s="12"/>
      <c r="I712" s="12"/>
      <c r="J712" s="12"/>
      <c r="K712" s="12"/>
      <c r="L712" s="12"/>
    </row>
    <row r="713" customFormat="false" ht="16.5" hidden="false" customHeight="true" outlineLevel="0" collapsed="false">
      <c r="A713" s="12"/>
      <c r="B713" s="20"/>
      <c r="C713" s="28"/>
      <c r="D713" s="29"/>
      <c r="E713" s="12"/>
      <c r="F713" s="44"/>
      <c r="G713" s="45"/>
      <c r="H713" s="12"/>
      <c r="I713" s="12"/>
      <c r="J713" s="12"/>
      <c r="K713" s="12"/>
      <c r="L713" s="12"/>
    </row>
    <row r="714" customFormat="false" ht="16.5" hidden="false" customHeight="true" outlineLevel="0" collapsed="false">
      <c r="A714" s="12"/>
      <c r="B714" s="20"/>
      <c r="C714" s="28"/>
      <c r="D714" s="29"/>
      <c r="E714" s="12"/>
      <c r="F714" s="44"/>
      <c r="G714" s="45"/>
      <c r="H714" s="12"/>
      <c r="I714" s="12"/>
      <c r="J714" s="12"/>
      <c r="K714" s="12"/>
      <c r="L714" s="12"/>
    </row>
    <row r="715" customFormat="false" ht="16.5" hidden="false" customHeight="true" outlineLevel="0" collapsed="false">
      <c r="A715" s="12"/>
      <c r="B715" s="20"/>
      <c r="C715" s="28"/>
      <c r="D715" s="29"/>
      <c r="E715" s="12"/>
      <c r="F715" s="44"/>
      <c r="G715" s="45"/>
      <c r="H715" s="12"/>
      <c r="I715" s="12"/>
      <c r="J715" s="12"/>
      <c r="K715" s="12"/>
      <c r="L715" s="12"/>
    </row>
    <row r="716" customFormat="false" ht="16.5" hidden="false" customHeight="true" outlineLevel="0" collapsed="false">
      <c r="A716" s="12"/>
      <c r="B716" s="20"/>
      <c r="C716" s="28"/>
      <c r="D716" s="29"/>
      <c r="E716" s="12"/>
      <c r="F716" s="44"/>
      <c r="G716" s="45"/>
      <c r="H716" s="12"/>
      <c r="I716" s="12"/>
      <c r="J716" s="12"/>
      <c r="K716" s="12"/>
      <c r="L716" s="12"/>
    </row>
    <row r="717" customFormat="false" ht="16.5" hidden="false" customHeight="true" outlineLevel="0" collapsed="false">
      <c r="A717" s="12"/>
      <c r="B717" s="20"/>
      <c r="C717" s="28"/>
      <c r="D717" s="29"/>
      <c r="E717" s="12"/>
      <c r="F717" s="44"/>
      <c r="G717" s="45"/>
      <c r="H717" s="12"/>
      <c r="I717" s="12"/>
      <c r="J717" s="12"/>
      <c r="K717" s="12"/>
      <c r="L717" s="12"/>
    </row>
    <row r="718" customFormat="false" ht="16.5" hidden="false" customHeight="true" outlineLevel="0" collapsed="false">
      <c r="A718" s="12"/>
      <c r="B718" s="20"/>
      <c r="C718" s="28"/>
      <c r="D718" s="29"/>
      <c r="E718" s="12"/>
      <c r="F718" s="44"/>
      <c r="G718" s="45"/>
      <c r="H718" s="12"/>
      <c r="I718" s="12"/>
      <c r="J718" s="12"/>
      <c r="K718" s="12"/>
      <c r="L718" s="12"/>
    </row>
    <row r="719" customFormat="false" ht="16.5" hidden="false" customHeight="true" outlineLevel="0" collapsed="false">
      <c r="A719" s="12"/>
      <c r="B719" s="20"/>
      <c r="C719" s="28"/>
      <c r="D719" s="29"/>
      <c r="E719" s="12"/>
      <c r="F719" s="44"/>
      <c r="G719" s="45"/>
      <c r="H719" s="12"/>
      <c r="I719" s="12"/>
      <c r="J719" s="12"/>
      <c r="K719" s="12"/>
      <c r="L719" s="12"/>
    </row>
    <row r="720" customFormat="false" ht="16.5" hidden="false" customHeight="true" outlineLevel="0" collapsed="false">
      <c r="A720" s="12"/>
      <c r="B720" s="20"/>
      <c r="C720" s="28"/>
      <c r="D720" s="29"/>
      <c r="E720" s="12"/>
      <c r="F720" s="44"/>
      <c r="G720" s="45"/>
      <c r="H720" s="12"/>
      <c r="I720" s="12"/>
      <c r="J720" s="12"/>
      <c r="K720" s="12"/>
      <c r="L720" s="12"/>
    </row>
    <row r="721" customFormat="false" ht="16.5" hidden="false" customHeight="true" outlineLevel="0" collapsed="false">
      <c r="A721" s="12"/>
      <c r="B721" s="20"/>
      <c r="C721" s="28"/>
      <c r="D721" s="29"/>
      <c r="E721" s="12"/>
      <c r="F721" s="44"/>
      <c r="G721" s="45"/>
      <c r="H721" s="12"/>
      <c r="I721" s="12"/>
      <c r="J721" s="12"/>
      <c r="K721" s="12"/>
      <c r="L721" s="12"/>
    </row>
    <row r="722" customFormat="false" ht="16.5" hidden="false" customHeight="true" outlineLevel="0" collapsed="false">
      <c r="A722" s="12"/>
      <c r="B722" s="20"/>
      <c r="C722" s="28"/>
      <c r="D722" s="29"/>
      <c r="E722" s="12"/>
      <c r="F722" s="44"/>
      <c r="G722" s="45"/>
      <c r="H722" s="12"/>
      <c r="I722" s="12"/>
      <c r="J722" s="12"/>
      <c r="K722" s="12"/>
      <c r="L722" s="12"/>
    </row>
    <row r="723" customFormat="false" ht="16.5" hidden="false" customHeight="true" outlineLevel="0" collapsed="false">
      <c r="A723" s="12"/>
      <c r="B723" s="20"/>
      <c r="C723" s="28"/>
      <c r="D723" s="29"/>
      <c r="E723" s="12"/>
      <c r="F723" s="44"/>
      <c r="G723" s="45"/>
      <c r="H723" s="12"/>
      <c r="I723" s="12"/>
      <c r="J723" s="12"/>
      <c r="K723" s="12"/>
      <c r="L723" s="12"/>
    </row>
    <row r="724" customFormat="false" ht="16.5" hidden="false" customHeight="true" outlineLevel="0" collapsed="false">
      <c r="A724" s="12"/>
      <c r="B724" s="20"/>
      <c r="C724" s="28"/>
      <c r="D724" s="29"/>
      <c r="E724" s="12"/>
      <c r="F724" s="44"/>
      <c r="G724" s="45"/>
      <c r="H724" s="12"/>
      <c r="I724" s="12"/>
      <c r="J724" s="12"/>
      <c r="K724" s="12"/>
      <c r="L724" s="12"/>
    </row>
    <row r="725" customFormat="false" ht="16.5" hidden="false" customHeight="true" outlineLevel="0" collapsed="false">
      <c r="A725" s="12"/>
      <c r="B725" s="20"/>
      <c r="C725" s="28"/>
      <c r="D725" s="29"/>
      <c r="E725" s="12"/>
      <c r="F725" s="44"/>
      <c r="G725" s="45"/>
      <c r="H725" s="12"/>
      <c r="I725" s="12"/>
      <c r="J725" s="12"/>
      <c r="K725" s="12"/>
      <c r="L725" s="12"/>
    </row>
    <row r="726" customFormat="false" ht="16.5" hidden="false" customHeight="true" outlineLevel="0" collapsed="false">
      <c r="A726" s="12"/>
      <c r="B726" s="20"/>
      <c r="C726" s="28"/>
      <c r="D726" s="29"/>
      <c r="E726" s="12"/>
      <c r="F726" s="44"/>
      <c r="G726" s="45"/>
      <c r="H726" s="12"/>
      <c r="I726" s="12"/>
      <c r="J726" s="12"/>
      <c r="K726" s="12"/>
      <c r="L726" s="12"/>
    </row>
    <row r="727" customFormat="false" ht="16.5" hidden="false" customHeight="true" outlineLevel="0" collapsed="false">
      <c r="A727" s="12"/>
      <c r="B727" s="20"/>
      <c r="C727" s="28"/>
      <c r="D727" s="29"/>
      <c r="E727" s="12"/>
      <c r="F727" s="44"/>
      <c r="G727" s="45"/>
      <c r="H727" s="12"/>
      <c r="I727" s="12"/>
      <c r="J727" s="12"/>
      <c r="K727" s="12"/>
      <c r="L727" s="12"/>
    </row>
    <row r="728" customFormat="false" ht="16.5" hidden="false" customHeight="true" outlineLevel="0" collapsed="false">
      <c r="A728" s="12"/>
      <c r="B728" s="20"/>
      <c r="C728" s="28"/>
      <c r="D728" s="29"/>
      <c r="E728" s="12"/>
      <c r="F728" s="44"/>
      <c r="G728" s="45"/>
      <c r="H728" s="12"/>
      <c r="I728" s="12"/>
      <c r="J728" s="12"/>
      <c r="K728" s="12"/>
      <c r="L728" s="12"/>
    </row>
    <row r="729" customFormat="false" ht="16.5" hidden="false" customHeight="true" outlineLevel="0" collapsed="false">
      <c r="A729" s="12"/>
      <c r="B729" s="20"/>
      <c r="C729" s="28"/>
      <c r="D729" s="29"/>
      <c r="E729" s="12"/>
      <c r="F729" s="44"/>
      <c r="G729" s="45"/>
      <c r="H729" s="12"/>
      <c r="I729" s="12"/>
      <c r="J729" s="12"/>
      <c r="K729" s="12"/>
      <c r="L729" s="12"/>
    </row>
    <row r="730" customFormat="false" ht="16.5" hidden="false" customHeight="true" outlineLevel="0" collapsed="false">
      <c r="A730" s="12"/>
      <c r="B730" s="20"/>
      <c r="C730" s="28"/>
      <c r="D730" s="29"/>
      <c r="E730" s="12"/>
      <c r="F730" s="44"/>
      <c r="G730" s="45"/>
      <c r="H730" s="12"/>
      <c r="I730" s="12"/>
      <c r="J730" s="12"/>
      <c r="K730" s="12"/>
      <c r="L730" s="12"/>
    </row>
    <row r="731" customFormat="false" ht="16.5" hidden="false" customHeight="true" outlineLevel="0" collapsed="false">
      <c r="A731" s="12"/>
      <c r="B731" s="20"/>
      <c r="C731" s="28"/>
      <c r="D731" s="29"/>
      <c r="E731" s="12"/>
      <c r="F731" s="44"/>
      <c r="G731" s="45"/>
      <c r="H731" s="12"/>
      <c r="I731" s="12"/>
      <c r="J731" s="12"/>
      <c r="K731" s="12"/>
      <c r="L731" s="12"/>
    </row>
    <row r="732" customFormat="false" ht="16.5" hidden="false" customHeight="true" outlineLevel="0" collapsed="false">
      <c r="A732" s="12"/>
      <c r="B732" s="20"/>
      <c r="C732" s="28"/>
      <c r="D732" s="29"/>
      <c r="E732" s="12"/>
      <c r="F732" s="44"/>
      <c r="G732" s="45"/>
      <c r="H732" s="12"/>
      <c r="I732" s="12"/>
      <c r="J732" s="12"/>
      <c r="K732" s="12"/>
      <c r="L732" s="12"/>
    </row>
    <row r="733" customFormat="false" ht="16.5" hidden="false" customHeight="true" outlineLevel="0" collapsed="false">
      <c r="A733" s="12"/>
      <c r="B733" s="20"/>
      <c r="C733" s="28"/>
      <c r="D733" s="29"/>
      <c r="E733" s="12"/>
      <c r="F733" s="44"/>
      <c r="G733" s="45"/>
      <c r="H733" s="12"/>
      <c r="I733" s="12"/>
      <c r="J733" s="12"/>
      <c r="K733" s="12"/>
      <c r="L733" s="12"/>
    </row>
    <row r="734" customFormat="false" ht="16.5" hidden="false" customHeight="true" outlineLevel="0" collapsed="false">
      <c r="A734" s="12"/>
      <c r="B734" s="20"/>
      <c r="C734" s="28"/>
      <c r="D734" s="29"/>
      <c r="E734" s="12"/>
      <c r="F734" s="44"/>
      <c r="G734" s="45"/>
      <c r="H734" s="12"/>
      <c r="I734" s="12"/>
      <c r="J734" s="12"/>
      <c r="K734" s="12"/>
      <c r="L734" s="12"/>
    </row>
    <row r="735" customFormat="false" ht="16.5" hidden="false" customHeight="true" outlineLevel="0" collapsed="false">
      <c r="A735" s="12"/>
      <c r="B735" s="20"/>
      <c r="C735" s="28"/>
      <c r="D735" s="29"/>
      <c r="E735" s="12"/>
      <c r="F735" s="44"/>
      <c r="G735" s="45"/>
      <c r="H735" s="12"/>
      <c r="I735" s="12"/>
      <c r="J735" s="12"/>
      <c r="K735" s="12"/>
      <c r="L735" s="12"/>
    </row>
    <row r="736" customFormat="false" ht="16.5" hidden="false" customHeight="true" outlineLevel="0" collapsed="false">
      <c r="A736" s="12"/>
      <c r="B736" s="20"/>
      <c r="C736" s="28"/>
      <c r="D736" s="29"/>
      <c r="E736" s="12"/>
      <c r="F736" s="44"/>
      <c r="G736" s="45"/>
      <c r="H736" s="12"/>
      <c r="I736" s="12"/>
      <c r="J736" s="12"/>
      <c r="K736" s="12"/>
      <c r="L736" s="12"/>
    </row>
    <row r="737" customFormat="false" ht="16.5" hidden="false" customHeight="true" outlineLevel="0" collapsed="false">
      <c r="A737" s="12"/>
      <c r="B737" s="20"/>
      <c r="C737" s="28"/>
      <c r="D737" s="29"/>
      <c r="E737" s="12"/>
      <c r="F737" s="44"/>
      <c r="G737" s="45"/>
      <c r="H737" s="12"/>
      <c r="I737" s="12"/>
      <c r="J737" s="12"/>
      <c r="K737" s="12"/>
      <c r="L737" s="12"/>
    </row>
    <row r="738" customFormat="false" ht="16.5" hidden="false" customHeight="true" outlineLevel="0" collapsed="false">
      <c r="A738" s="12"/>
      <c r="B738" s="20"/>
      <c r="C738" s="28"/>
      <c r="D738" s="29"/>
      <c r="E738" s="12"/>
      <c r="F738" s="44"/>
      <c r="G738" s="45"/>
      <c r="H738" s="12"/>
      <c r="I738" s="12"/>
      <c r="J738" s="12"/>
      <c r="K738" s="12"/>
      <c r="L738" s="12"/>
    </row>
    <row r="739" customFormat="false" ht="16.5" hidden="false" customHeight="true" outlineLevel="0" collapsed="false">
      <c r="A739" s="12"/>
      <c r="B739" s="20"/>
      <c r="C739" s="28"/>
      <c r="D739" s="29"/>
      <c r="E739" s="12"/>
      <c r="F739" s="44"/>
      <c r="G739" s="45"/>
      <c r="H739" s="12"/>
      <c r="I739" s="12"/>
      <c r="J739" s="12"/>
      <c r="K739" s="12"/>
      <c r="L739" s="12"/>
    </row>
    <row r="740" customFormat="false" ht="16.5" hidden="false" customHeight="true" outlineLevel="0" collapsed="false">
      <c r="A740" s="12"/>
      <c r="B740" s="20"/>
      <c r="C740" s="28"/>
      <c r="D740" s="29"/>
      <c r="E740" s="12"/>
      <c r="F740" s="44"/>
      <c r="G740" s="45"/>
      <c r="H740" s="12"/>
      <c r="I740" s="12"/>
      <c r="J740" s="12"/>
      <c r="K740" s="12"/>
      <c r="L740" s="12"/>
    </row>
    <row r="741" customFormat="false" ht="16.5" hidden="false" customHeight="true" outlineLevel="0" collapsed="false">
      <c r="A741" s="12"/>
      <c r="B741" s="20"/>
      <c r="C741" s="28"/>
      <c r="D741" s="29"/>
      <c r="E741" s="12"/>
      <c r="F741" s="44"/>
      <c r="G741" s="45"/>
      <c r="H741" s="12"/>
      <c r="I741" s="12"/>
      <c r="J741" s="12"/>
      <c r="K741" s="12"/>
      <c r="L741" s="12"/>
    </row>
    <row r="742" customFormat="false" ht="16.5" hidden="false" customHeight="true" outlineLevel="0" collapsed="false">
      <c r="A742" s="12"/>
      <c r="B742" s="20"/>
      <c r="C742" s="28"/>
      <c r="D742" s="29"/>
      <c r="E742" s="12"/>
      <c r="F742" s="44"/>
      <c r="G742" s="45"/>
      <c r="H742" s="12"/>
      <c r="I742" s="12"/>
      <c r="J742" s="12"/>
      <c r="K742" s="12"/>
      <c r="L742" s="12"/>
    </row>
    <row r="743" customFormat="false" ht="16.5" hidden="false" customHeight="true" outlineLevel="0" collapsed="false">
      <c r="A743" s="12"/>
      <c r="B743" s="20"/>
      <c r="C743" s="28"/>
      <c r="D743" s="29"/>
      <c r="E743" s="12"/>
      <c r="F743" s="44"/>
      <c r="G743" s="45"/>
      <c r="H743" s="12"/>
      <c r="I743" s="12"/>
      <c r="J743" s="12"/>
      <c r="K743" s="12"/>
      <c r="L743" s="12"/>
    </row>
    <row r="744" customFormat="false" ht="16.5" hidden="false" customHeight="true" outlineLevel="0" collapsed="false">
      <c r="A744" s="12"/>
      <c r="B744" s="20"/>
      <c r="C744" s="28"/>
      <c r="D744" s="29"/>
      <c r="E744" s="12"/>
      <c r="F744" s="44"/>
      <c r="G744" s="45"/>
      <c r="H744" s="12"/>
      <c r="I744" s="12"/>
      <c r="J744" s="12"/>
      <c r="K744" s="12"/>
      <c r="L744" s="12"/>
    </row>
    <row r="745" customFormat="false" ht="16.5" hidden="false" customHeight="true" outlineLevel="0" collapsed="false">
      <c r="A745" s="12"/>
      <c r="B745" s="20"/>
      <c r="C745" s="28"/>
      <c r="D745" s="29"/>
      <c r="E745" s="12"/>
      <c r="F745" s="44"/>
      <c r="G745" s="45"/>
      <c r="H745" s="12"/>
      <c r="I745" s="12"/>
      <c r="J745" s="12"/>
      <c r="K745" s="12"/>
      <c r="L745" s="12"/>
    </row>
    <row r="746" customFormat="false" ht="16.5" hidden="false" customHeight="true" outlineLevel="0" collapsed="false">
      <c r="A746" s="12"/>
      <c r="B746" s="20"/>
      <c r="C746" s="28"/>
      <c r="D746" s="29"/>
      <c r="E746" s="12"/>
      <c r="F746" s="44"/>
      <c r="G746" s="45"/>
      <c r="H746" s="12"/>
      <c r="I746" s="12"/>
      <c r="J746" s="12"/>
      <c r="K746" s="12"/>
      <c r="L746" s="12"/>
    </row>
    <row r="747" customFormat="false" ht="16.5" hidden="false" customHeight="true" outlineLevel="0" collapsed="false">
      <c r="A747" s="12"/>
      <c r="B747" s="20"/>
      <c r="C747" s="28"/>
      <c r="D747" s="29"/>
      <c r="E747" s="12"/>
      <c r="F747" s="44"/>
      <c r="G747" s="45"/>
      <c r="H747" s="12"/>
      <c r="I747" s="12"/>
      <c r="J747" s="12"/>
      <c r="K747" s="12"/>
      <c r="L747" s="12"/>
    </row>
    <row r="748" customFormat="false" ht="16.5" hidden="false" customHeight="true" outlineLevel="0" collapsed="false">
      <c r="A748" s="12"/>
      <c r="B748" s="20"/>
      <c r="C748" s="28"/>
      <c r="D748" s="29"/>
      <c r="E748" s="12"/>
      <c r="F748" s="44"/>
      <c r="G748" s="45"/>
      <c r="H748" s="12"/>
      <c r="I748" s="12"/>
      <c r="J748" s="12"/>
      <c r="K748" s="12"/>
      <c r="L748" s="12"/>
    </row>
    <row r="749" customFormat="false" ht="16.5" hidden="false" customHeight="true" outlineLevel="0" collapsed="false">
      <c r="A749" s="12"/>
      <c r="B749" s="20"/>
      <c r="C749" s="28"/>
      <c r="D749" s="29"/>
      <c r="E749" s="12"/>
      <c r="F749" s="44"/>
      <c r="G749" s="45"/>
      <c r="H749" s="12"/>
      <c r="I749" s="12"/>
      <c r="J749" s="12"/>
      <c r="K749" s="12"/>
      <c r="L749" s="12"/>
    </row>
    <row r="750" customFormat="false" ht="16.5" hidden="false" customHeight="true" outlineLevel="0" collapsed="false">
      <c r="A750" s="12"/>
      <c r="B750" s="20"/>
      <c r="C750" s="28"/>
      <c r="D750" s="29"/>
      <c r="E750" s="12"/>
      <c r="F750" s="44"/>
      <c r="G750" s="45"/>
      <c r="H750" s="12"/>
      <c r="I750" s="12"/>
      <c r="J750" s="12"/>
      <c r="K750" s="12"/>
      <c r="L750" s="12"/>
    </row>
    <row r="751" customFormat="false" ht="16.5" hidden="false" customHeight="true" outlineLevel="0" collapsed="false">
      <c r="A751" s="12"/>
      <c r="B751" s="20"/>
      <c r="C751" s="28"/>
      <c r="D751" s="29"/>
      <c r="E751" s="12"/>
      <c r="F751" s="44"/>
      <c r="G751" s="45"/>
      <c r="H751" s="12"/>
      <c r="I751" s="12"/>
      <c r="J751" s="12"/>
      <c r="K751" s="12"/>
      <c r="L751" s="12"/>
    </row>
    <row r="752" customFormat="false" ht="16.5" hidden="false" customHeight="true" outlineLevel="0" collapsed="false">
      <c r="A752" s="12"/>
      <c r="B752" s="20"/>
      <c r="C752" s="28"/>
      <c r="D752" s="29"/>
      <c r="E752" s="12"/>
      <c r="F752" s="44"/>
      <c r="G752" s="45"/>
      <c r="H752" s="12"/>
      <c r="I752" s="12"/>
      <c r="J752" s="12"/>
      <c r="K752" s="12"/>
      <c r="L752" s="12"/>
    </row>
    <row r="753" customFormat="false" ht="16.5" hidden="false" customHeight="true" outlineLevel="0" collapsed="false">
      <c r="A753" s="12"/>
      <c r="B753" s="20"/>
      <c r="C753" s="28"/>
      <c r="D753" s="29"/>
      <c r="E753" s="12"/>
      <c r="F753" s="44"/>
      <c r="G753" s="45"/>
      <c r="H753" s="12"/>
      <c r="I753" s="12"/>
      <c r="J753" s="12"/>
      <c r="K753" s="12"/>
      <c r="L753" s="12"/>
    </row>
    <row r="754" customFormat="false" ht="16.5" hidden="false" customHeight="true" outlineLevel="0" collapsed="false">
      <c r="A754" s="12"/>
      <c r="B754" s="20"/>
      <c r="C754" s="28"/>
      <c r="D754" s="29"/>
      <c r="E754" s="12"/>
      <c r="F754" s="44"/>
      <c r="G754" s="45"/>
      <c r="H754" s="12"/>
      <c r="I754" s="12"/>
      <c r="J754" s="12"/>
      <c r="K754" s="12"/>
      <c r="L754" s="12"/>
    </row>
    <row r="755" customFormat="false" ht="16.5" hidden="false" customHeight="true" outlineLevel="0" collapsed="false">
      <c r="A755" s="12"/>
      <c r="B755" s="20"/>
      <c r="C755" s="28"/>
      <c r="D755" s="29"/>
      <c r="E755" s="12"/>
      <c r="F755" s="44"/>
      <c r="G755" s="45"/>
      <c r="H755" s="12"/>
      <c r="I755" s="12"/>
      <c r="J755" s="12"/>
      <c r="K755" s="12"/>
      <c r="L755" s="12"/>
    </row>
    <row r="756" customFormat="false" ht="16.5" hidden="false" customHeight="true" outlineLevel="0" collapsed="false">
      <c r="A756" s="12"/>
      <c r="B756" s="20"/>
      <c r="C756" s="28"/>
      <c r="D756" s="29"/>
      <c r="E756" s="12"/>
      <c r="F756" s="44"/>
      <c r="G756" s="45"/>
      <c r="H756" s="12"/>
      <c r="I756" s="12"/>
      <c r="J756" s="12"/>
      <c r="K756" s="12"/>
      <c r="L756" s="12"/>
    </row>
    <row r="757" customFormat="false" ht="16.5" hidden="false" customHeight="true" outlineLevel="0" collapsed="false">
      <c r="A757" s="12"/>
      <c r="B757" s="20"/>
      <c r="C757" s="28"/>
      <c r="D757" s="29"/>
      <c r="E757" s="12"/>
      <c r="F757" s="44"/>
      <c r="G757" s="45"/>
      <c r="H757" s="12"/>
      <c r="I757" s="12"/>
      <c r="J757" s="12"/>
      <c r="K757" s="12"/>
      <c r="L757" s="12"/>
    </row>
    <row r="758" customFormat="false" ht="16.5" hidden="false" customHeight="true" outlineLevel="0" collapsed="false">
      <c r="A758" s="12"/>
      <c r="B758" s="20"/>
      <c r="C758" s="28"/>
      <c r="D758" s="29"/>
      <c r="E758" s="12"/>
      <c r="F758" s="44"/>
      <c r="G758" s="45"/>
      <c r="H758" s="12"/>
      <c r="I758" s="12"/>
      <c r="J758" s="12"/>
      <c r="K758" s="12"/>
      <c r="L758" s="12"/>
    </row>
    <row r="759" customFormat="false" ht="16.5" hidden="false" customHeight="true" outlineLevel="0" collapsed="false">
      <c r="A759" s="12"/>
      <c r="B759" s="20"/>
      <c r="C759" s="28"/>
      <c r="D759" s="29"/>
      <c r="E759" s="12"/>
      <c r="F759" s="44"/>
      <c r="G759" s="45"/>
      <c r="H759" s="12"/>
      <c r="I759" s="12"/>
      <c r="J759" s="12"/>
      <c r="K759" s="12"/>
      <c r="L759" s="12"/>
    </row>
    <row r="760" customFormat="false" ht="16.5" hidden="false" customHeight="true" outlineLevel="0" collapsed="false">
      <c r="A760" s="12"/>
      <c r="B760" s="20"/>
      <c r="C760" s="28"/>
      <c r="D760" s="29"/>
      <c r="E760" s="12"/>
      <c r="F760" s="44"/>
      <c r="G760" s="45"/>
      <c r="H760" s="12"/>
      <c r="I760" s="12"/>
      <c r="J760" s="12"/>
      <c r="K760" s="12"/>
      <c r="L760" s="12"/>
    </row>
    <row r="761" customFormat="false" ht="16.5" hidden="false" customHeight="true" outlineLevel="0" collapsed="false">
      <c r="A761" s="12"/>
      <c r="B761" s="20"/>
      <c r="C761" s="28"/>
      <c r="D761" s="29"/>
      <c r="E761" s="12"/>
      <c r="F761" s="44"/>
      <c r="G761" s="45"/>
      <c r="H761" s="12"/>
      <c r="I761" s="12"/>
      <c r="J761" s="12"/>
      <c r="K761" s="12"/>
      <c r="L761" s="12"/>
    </row>
    <row r="762" customFormat="false" ht="16.5" hidden="false" customHeight="true" outlineLevel="0" collapsed="false">
      <c r="A762" s="12"/>
      <c r="B762" s="20"/>
      <c r="C762" s="28"/>
      <c r="D762" s="29"/>
      <c r="E762" s="12"/>
      <c r="F762" s="44"/>
      <c r="G762" s="45"/>
      <c r="H762" s="12"/>
      <c r="I762" s="12"/>
      <c r="J762" s="12"/>
      <c r="K762" s="12"/>
      <c r="L762" s="12"/>
    </row>
    <row r="763" customFormat="false" ht="16.5" hidden="false" customHeight="true" outlineLevel="0" collapsed="false">
      <c r="A763" s="12"/>
      <c r="B763" s="20"/>
      <c r="C763" s="28"/>
      <c r="D763" s="29"/>
      <c r="E763" s="12"/>
      <c r="F763" s="44"/>
      <c r="G763" s="45"/>
      <c r="H763" s="12"/>
      <c r="I763" s="12"/>
      <c r="J763" s="12"/>
      <c r="K763" s="12"/>
      <c r="L763" s="12"/>
    </row>
    <row r="764" customFormat="false" ht="16.5" hidden="false" customHeight="true" outlineLevel="0" collapsed="false">
      <c r="A764" s="12"/>
      <c r="B764" s="20"/>
      <c r="C764" s="28"/>
      <c r="D764" s="29"/>
      <c r="E764" s="12"/>
      <c r="F764" s="44"/>
      <c r="G764" s="45"/>
      <c r="H764" s="12"/>
      <c r="I764" s="12"/>
      <c r="J764" s="12"/>
      <c r="K764" s="12"/>
      <c r="L764" s="12"/>
    </row>
    <row r="765" customFormat="false" ht="16.5" hidden="false" customHeight="true" outlineLevel="0" collapsed="false">
      <c r="A765" s="12"/>
      <c r="B765" s="20"/>
      <c r="C765" s="28"/>
      <c r="D765" s="29"/>
      <c r="E765" s="12"/>
      <c r="F765" s="44"/>
      <c r="G765" s="45"/>
      <c r="H765" s="12"/>
      <c r="I765" s="12"/>
      <c r="J765" s="12"/>
      <c r="K765" s="12"/>
      <c r="L765" s="12"/>
    </row>
    <row r="766" customFormat="false" ht="16.5" hidden="false" customHeight="true" outlineLevel="0" collapsed="false">
      <c r="A766" s="12"/>
      <c r="B766" s="20"/>
      <c r="C766" s="28"/>
      <c r="D766" s="29"/>
      <c r="E766" s="12"/>
      <c r="F766" s="44"/>
      <c r="G766" s="45"/>
      <c r="H766" s="12"/>
      <c r="I766" s="12"/>
      <c r="J766" s="12"/>
      <c r="K766" s="12"/>
      <c r="L766" s="12"/>
    </row>
    <row r="767" customFormat="false" ht="16.5" hidden="false" customHeight="true" outlineLevel="0" collapsed="false">
      <c r="A767" s="12"/>
      <c r="B767" s="20"/>
      <c r="C767" s="28"/>
      <c r="D767" s="29"/>
      <c r="E767" s="12"/>
      <c r="F767" s="44"/>
      <c r="G767" s="45"/>
      <c r="H767" s="12"/>
      <c r="I767" s="12"/>
      <c r="J767" s="12"/>
      <c r="K767" s="12"/>
      <c r="L767" s="12"/>
    </row>
    <row r="768" customFormat="false" ht="16.5" hidden="false" customHeight="true" outlineLevel="0" collapsed="false">
      <c r="A768" s="12"/>
      <c r="B768" s="20"/>
      <c r="C768" s="28"/>
      <c r="D768" s="29"/>
      <c r="E768" s="12"/>
      <c r="F768" s="44"/>
      <c r="G768" s="45"/>
      <c r="H768" s="12"/>
      <c r="I768" s="12"/>
      <c r="J768" s="12"/>
      <c r="K768" s="12"/>
      <c r="L768" s="12"/>
    </row>
    <row r="769" customFormat="false" ht="16.5" hidden="false" customHeight="true" outlineLevel="0" collapsed="false">
      <c r="A769" s="12"/>
      <c r="B769" s="20"/>
      <c r="C769" s="28"/>
      <c r="D769" s="29"/>
      <c r="E769" s="12"/>
      <c r="F769" s="44"/>
      <c r="G769" s="45"/>
      <c r="H769" s="12"/>
      <c r="I769" s="12"/>
      <c r="J769" s="12"/>
      <c r="K769" s="12"/>
      <c r="L769" s="12"/>
    </row>
    <row r="770" customFormat="false" ht="16.5" hidden="false" customHeight="true" outlineLevel="0" collapsed="false">
      <c r="A770" s="12"/>
      <c r="B770" s="20"/>
      <c r="C770" s="28"/>
      <c r="D770" s="29"/>
      <c r="E770" s="12"/>
      <c r="F770" s="44"/>
      <c r="G770" s="45"/>
      <c r="H770" s="12"/>
      <c r="I770" s="12"/>
      <c r="J770" s="12"/>
      <c r="K770" s="12"/>
      <c r="L770" s="12"/>
    </row>
    <row r="771" customFormat="false" ht="16.5" hidden="false" customHeight="true" outlineLevel="0" collapsed="false">
      <c r="A771" s="12"/>
      <c r="B771" s="20"/>
      <c r="C771" s="28"/>
      <c r="D771" s="29"/>
      <c r="E771" s="12"/>
      <c r="F771" s="44"/>
      <c r="G771" s="45"/>
      <c r="H771" s="12"/>
      <c r="I771" s="12"/>
      <c r="J771" s="12"/>
      <c r="K771" s="12"/>
      <c r="L771" s="12"/>
    </row>
    <row r="772" customFormat="false" ht="16.5" hidden="false" customHeight="true" outlineLevel="0" collapsed="false">
      <c r="A772" s="12"/>
      <c r="B772" s="20"/>
      <c r="C772" s="28"/>
      <c r="D772" s="29"/>
      <c r="E772" s="12"/>
      <c r="F772" s="44"/>
      <c r="G772" s="45"/>
      <c r="H772" s="12"/>
      <c r="I772" s="12"/>
      <c r="J772" s="12"/>
      <c r="K772" s="12"/>
      <c r="L772" s="12"/>
    </row>
    <row r="773" customFormat="false" ht="16.5" hidden="false" customHeight="true" outlineLevel="0" collapsed="false">
      <c r="A773" s="12"/>
      <c r="B773" s="20"/>
      <c r="C773" s="28"/>
      <c r="D773" s="29"/>
      <c r="E773" s="12"/>
      <c r="F773" s="44"/>
      <c r="G773" s="45"/>
      <c r="H773" s="12"/>
      <c r="I773" s="12"/>
      <c r="J773" s="12"/>
      <c r="K773" s="12"/>
      <c r="L773" s="12"/>
    </row>
    <row r="774" customFormat="false" ht="16.5" hidden="false" customHeight="true" outlineLevel="0" collapsed="false">
      <c r="A774" s="12"/>
      <c r="B774" s="20"/>
      <c r="C774" s="28"/>
      <c r="D774" s="29"/>
      <c r="E774" s="12"/>
      <c r="F774" s="44"/>
      <c r="G774" s="45"/>
      <c r="H774" s="12"/>
      <c r="I774" s="12"/>
      <c r="J774" s="12"/>
      <c r="K774" s="12"/>
      <c r="L774" s="12"/>
    </row>
    <row r="775" customFormat="false" ht="16.5" hidden="false" customHeight="true" outlineLevel="0" collapsed="false">
      <c r="A775" s="12"/>
      <c r="B775" s="20"/>
      <c r="C775" s="28"/>
      <c r="D775" s="29"/>
      <c r="E775" s="12"/>
      <c r="F775" s="44"/>
      <c r="G775" s="45"/>
      <c r="H775" s="12"/>
      <c r="I775" s="12"/>
      <c r="J775" s="12"/>
      <c r="K775" s="12"/>
      <c r="L775" s="12"/>
    </row>
    <row r="776" customFormat="false" ht="16.5" hidden="false" customHeight="true" outlineLevel="0" collapsed="false">
      <c r="A776" s="12"/>
      <c r="B776" s="20"/>
      <c r="C776" s="28"/>
      <c r="D776" s="29"/>
      <c r="E776" s="12"/>
      <c r="F776" s="44"/>
      <c r="G776" s="45"/>
      <c r="H776" s="12"/>
      <c r="I776" s="12"/>
      <c r="J776" s="12"/>
      <c r="K776" s="12"/>
      <c r="L776" s="12"/>
    </row>
    <row r="777" customFormat="false" ht="16.5" hidden="false" customHeight="true" outlineLevel="0" collapsed="false">
      <c r="A777" s="12"/>
      <c r="B777" s="20"/>
      <c r="C777" s="28"/>
      <c r="D777" s="29"/>
      <c r="E777" s="12"/>
      <c r="F777" s="44"/>
      <c r="G777" s="45"/>
      <c r="H777" s="12"/>
      <c r="I777" s="12"/>
      <c r="J777" s="12"/>
      <c r="K777" s="12"/>
      <c r="L777" s="12"/>
    </row>
    <row r="778" customFormat="false" ht="16.5" hidden="false" customHeight="true" outlineLevel="0" collapsed="false">
      <c r="A778" s="12"/>
      <c r="B778" s="20"/>
      <c r="C778" s="28"/>
      <c r="D778" s="29"/>
      <c r="E778" s="12"/>
      <c r="F778" s="44"/>
      <c r="G778" s="45"/>
      <c r="H778" s="12"/>
      <c r="I778" s="12"/>
      <c r="J778" s="12"/>
      <c r="K778" s="12"/>
      <c r="L778" s="12"/>
    </row>
    <row r="779" customFormat="false" ht="16.5" hidden="false" customHeight="true" outlineLevel="0" collapsed="false">
      <c r="A779" s="12"/>
      <c r="B779" s="20"/>
      <c r="C779" s="28"/>
      <c r="D779" s="29"/>
      <c r="E779" s="12"/>
      <c r="F779" s="44"/>
      <c r="G779" s="45"/>
      <c r="H779" s="12"/>
      <c r="I779" s="12"/>
      <c r="J779" s="12"/>
      <c r="K779" s="12"/>
      <c r="L779" s="12"/>
    </row>
    <row r="780" customFormat="false" ht="16.5" hidden="false" customHeight="true" outlineLevel="0" collapsed="false">
      <c r="A780" s="12"/>
      <c r="B780" s="20"/>
      <c r="C780" s="28"/>
      <c r="D780" s="29"/>
      <c r="E780" s="12"/>
      <c r="F780" s="44"/>
      <c r="G780" s="45"/>
      <c r="H780" s="12"/>
      <c r="I780" s="12"/>
      <c r="J780" s="12"/>
      <c r="K780" s="12"/>
      <c r="L780" s="12"/>
    </row>
    <row r="781" customFormat="false" ht="16.5" hidden="false" customHeight="true" outlineLevel="0" collapsed="false">
      <c r="A781" s="12"/>
      <c r="B781" s="20"/>
      <c r="C781" s="28"/>
      <c r="D781" s="29"/>
      <c r="E781" s="12"/>
      <c r="F781" s="44"/>
      <c r="G781" s="45"/>
      <c r="H781" s="12"/>
      <c r="I781" s="12"/>
      <c r="J781" s="12"/>
      <c r="K781" s="12"/>
      <c r="L781" s="12"/>
    </row>
    <row r="782" customFormat="false" ht="16.5" hidden="false" customHeight="true" outlineLevel="0" collapsed="false">
      <c r="A782" s="12"/>
      <c r="B782" s="20"/>
      <c r="C782" s="28"/>
      <c r="D782" s="29"/>
      <c r="E782" s="12"/>
      <c r="F782" s="44"/>
      <c r="G782" s="45"/>
      <c r="H782" s="12"/>
      <c r="I782" s="12"/>
      <c r="J782" s="12"/>
      <c r="K782" s="12"/>
      <c r="L782" s="12"/>
    </row>
    <row r="783" customFormat="false" ht="16.5" hidden="false" customHeight="true" outlineLevel="0" collapsed="false">
      <c r="A783" s="12"/>
      <c r="B783" s="20"/>
      <c r="C783" s="28"/>
      <c r="D783" s="29"/>
      <c r="E783" s="12"/>
      <c r="F783" s="44"/>
      <c r="G783" s="45"/>
      <c r="H783" s="12"/>
      <c r="I783" s="12"/>
      <c r="J783" s="12"/>
      <c r="K783" s="12"/>
      <c r="L783" s="12"/>
    </row>
    <row r="784" customFormat="false" ht="16.5" hidden="false" customHeight="true" outlineLevel="0" collapsed="false">
      <c r="A784" s="12"/>
      <c r="B784" s="20"/>
      <c r="C784" s="28"/>
      <c r="D784" s="29"/>
      <c r="E784" s="12"/>
      <c r="F784" s="44"/>
      <c r="G784" s="45"/>
      <c r="H784" s="12"/>
      <c r="I784" s="12"/>
      <c r="J784" s="12"/>
      <c r="K784" s="12"/>
      <c r="L784" s="12"/>
    </row>
    <row r="785" customFormat="false" ht="16.5" hidden="false" customHeight="true" outlineLevel="0" collapsed="false">
      <c r="A785" s="12"/>
      <c r="B785" s="20"/>
      <c r="C785" s="28"/>
      <c r="D785" s="29"/>
      <c r="E785" s="12"/>
      <c r="F785" s="44"/>
      <c r="G785" s="45"/>
      <c r="H785" s="12"/>
      <c r="I785" s="12"/>
      <c r="J785" s="12"/>
      <c r="K785" s="12"/>
      <c r="L785" s="12"/>
    </row>
    <row r="786" customFormat="false" ht="16.5" hidden="false" customHeight="true" outlineLevel="0" collapsed="false">
      <c r="A786" s="12"/>
      <c r="B786" s="20"/>
      <c r="C786" s="28"/>
      <c r="D786" s="29"/>
      <c r="E786" s="12"/>
      <c r="F786" s="44"/>
      <c r="G786" s="45"/>
      <c r="H786" s="12"/>
      <c r="I786" s="12"/>
      <c r="J786" s="12"/>
      <c r="K786" s="12"/>
      <c r="L786" s="12"/>
    </row>
    <row r="787" customFormat="false" ht="16.5" hidden="false" customHeight="true" outlineLevel="0" collapsed="false">
      <c r="A787" s="12"/>
      <c r="B787" s="20"/>
      <c r="C787" s="28"/>
      <c r="D787" s="29"/>
      <c r="E787" s="12"/>
      <c r="F787" s="44"/>
      <c r="G787" s="45"/>
      <c r="H787" s="12"/>
      <c r="I787" s="12"/>
      <c r="J787" s="12"/>
      <c r="K787" s="12"/>
      <c r="L787" s="12"/>
    </row>
    <row r="788" customFormat="false" ht="16.5" hidden="false" customHeight="true" outlineLevel="0" collapsed="false">
      <c r="A788" s="12"/>
      <c r="B788" s="20"/>
      <c r="C788" s="28"/>
      <c r="D788" s="29"/>
      <c r="E788" s="12"/>
      <c r="F788" s="44"/>
      <c r="G788" s="45"/>
      <c r="H788" s="12"/>
      <c r="I788" s="12"/>
      <c r="J788" s="12"/>
      <c r="K788" s="12"/>
      <c r="L788" s="12"/>
    </row>
    <row r="789" customFormat="false" ht="16.5" hidden="false" customHeight="true" outlineLevel="0" collapsed="false">
      <c r="A789" s="12"/>
      <c r="B789" s="20"/>
      <c r="C789" s="28"/>
      <c r="D789" s="29"/>
      <c r="E789" s="12"/>
      <c r="F789" s="44"/>
      <c r="G789" s="45"/>
      <c r="H789" s="12"/>
      <c r="I789" s="12"/>
      <c r="J789" s="12"/>
      <c r="K789" s="12"/>
      <c r="L789" s="12"/>
    </row>
    <row r="790" customFormat="false" ht="16.5" hidden="false" customHeight="true" outlineLevel="0" collapsed="false">
      <c r="A790" s="12"/>
      <c r="B790" s="20"/>
      <c r="C790" s="28"/>
      <c r="D790" s="29"/>
      <c r="E790" s="12"/>
      <c r="F790" s="44"/>
      <c r="G790" s="45"/>
      <c r="H790" s="12"/>
      <c r="I790" s="12"/>
      <c r="J790" s="12"/>
      <c r="K790" s="12"/>
      <c r="L790" s="12"/>
    </row>
    <row r="791" customFormat="false" ht="16.5" hidden="false" customHeight="true" outlineLevel="0" collapsed="false">
      <c r="A791" s="12"/>
      <c r="B791" s="20"/>
      <c r="C791" s="28"/>
      <c r="D791" s="29"/>
      <c r="E791" s="12"/>
      <c r="F791" s="44"/>
      <c r="G791" s="45"/>
      <c r="H791" s="12"/>
      <c r="I791" s="12"/>
      <c r="J791" s="12"/>
      <c r="K791" s="12"/>
      <c r="L791" s="12"/>
    </row>
    <row r="792" customFormat="false" ht="16.5" hidden="false" customHeight="true" outlineLevel="0" collapsed="false">
      <c r="A792" s="12"/>
      <c r="B792" s="20"/>
      <c r="C792" s="28"/>
      <c r="D792" s="29"/>
      <c r="E792" s="12"/>
      <c r="F792" s="44"/>
      <c r="G792" s="45"/>
      <c r="H792" s="12"/>
      <c r="I792" s="12"/>
      <c r="J792" s="12"/>
      <c r="K792" s="12"/>
      <c r="L792" s="12"/>
    </row>
    <row r="793" customFormat="false" ht="16.5" hidden="false" customHeight="true" outlineLevel="0" collapsed="false">
      <c r="A793" s="12"/>
      <c r="B793" s="20"/>
      <c r="C793" s="28"/>
      <c r="D793" s="29"/>
      <c r="E793" s="12"/>
      <c r="F793" s="44"/>
      <c r="G793" s="45"/>
      <c r="H793" s="12"/>
      <c r="I793" s="12"/>
      <c r="J793" s="12"/>
      <c r="K793" s="12"/>
      <c r="L793" s="12"/>
    </row>
    <row r="794" customFormat="false" ht="16.5" hidden="false" customHeight="true" outlineLevel="0" collapsed="false">
      <c r="A794" s="12"/>
      <c r="B794" s="20"/>
      <c r="C794" s="28"/>
      <c r="D794" s="29"/>
      <c r="E794" s="12"/>
      <c r="F794" s="44"/>
      <c r="G794" s="45"/>
      <c r="H794" s="12"/>
      <c r="I794" s="12"/>
      <c r="J794" s="12"/>
      <c r="K794" s="12"/>
      <c r="L794" s="12"/>
    </row>
    <row r="795" customFormat="false" ht="16.5" hidden="false" customHeight="true" outlineLevel="0" collapsed="false">
      <c r="A795" s="12"/>
      <c r="B795" s="20"/>
      <c r="C795" s="28"/>
      <c r="D795" s="29"/>
      <c r="E795" s="12"/>
      <c r="F795" s="44"/>
      <c r="G795" s="45"/>
      <c r="H795" s="12"/>
      <c r="I795" s="12"/>
      <c r="J795" s="12"/>
      <c r="K795" s="12"/>
      <c r="L795" s="12"/>
    </row>
    <row r="796" customFormat="false" ht="16.5" hidden="false" customHeight="true" outlineLevel="0" collapsed="false">
      <c r="A796" s="12"/>
      <c r="B796" s="20"/>
      <c r="C796" s="28"/>
      <c r="D796" s="29"/>
      <c r="E796" s="12"/>
      <c r="F796" s="44"/>
      <c r="G796" s="45"/>
      <c r="H796" s="12"/>
      <c r="I796" s="12"/>
      <c r="J796" s="12"/>
      <c r="K796" s="12"/>
      <c r="L796" s="12"/>
    </row>
    <row r="797" customFormat="false" ht="16.5" hidden="false" customHeight="true" outlineLevel="0" collapsed="false">
      <c r="A797" s="12"/>
      <c r="B797" s="20"/>
      <c r="C797" s="28"/>
      <c r="D797" s="29"/>
      <c r="E797" s="12"/>
      <c r="F797" s="44"/>
      <c r="G797" s="45"/>
      <c r="H797" s="12"/>
      <c r="I797" s="12"/>
      <c r="J797" s="12"/>
      <c r="K797" s="12"/>
      <c r="L797" s="12"/>
    </row>
    <row r="798" customFormat="false" ht="16.5" hidden="false" customHeight="true" outlineLevel="0" collapsed="false">
      <c r="A798" s="12"/>
      <c r="B798" s="20"/>
      <c r="C798" s="28"/>
      <c r="D798" s="29"/>
      <c r="E798" s="12"/>
      <c r="F798" s="44"/>
      <c r="G798" s="45"/>
      <c r="H798" s="12"/>
      <c r="I798" s="12"/>
      <c r="J798" s="12"/>
      <c r="K798" s="12"/>
      <c r="L798" s="12"/>
    </row>
    <row r="799" customFormat="false" ht="16.5" hidden="false" customHeight="true" outlineLevel="0" collapsed="false">
      <c r="A799" s="12"/>
      <c r="B799" s="20"/>
      <c r="C799" s="28"/>
      <c r="D799" s="29"/>
      <c r="E799" s="12"/>
      <c r="F799" s="44"/>
      <c r="G799" s="45"/>
      <c r="H799" s="12"/>
      <c r="I799" s="12"/>
      <c r="J799" s="12"/>
      <c r="K799" s="12"/>
      <c r="L799" s="12"/>
    </row>
    <row r="800" customFormat="false" ht="16.5" hidden="false" customHeight="true" outlineLevel="0" collapsed="false">
      <c r="A800" s="12"/>
      <c r="B800" s="20"/>
      <c r="C800" s="28"/>
      <c r="D800" s="29"/>
      <c r="E800" s="12"/>
      <c r="F800" s="44"/>
      <c r="G800" s="45"/>
      <c r="H800" s="12"/>
      <c r="I800" s="12"/>
      <c r="J800" s="12"/>
      <c r="K800" s="12"/>
      <c r="L800" s="12"/>
    </row>
    <row r="801" customFormat="false" ht="16.5" hidden="false" customHeight="true" outlineLevel="0" collapsed="false">
      <c r="A801" s="12"/>
      <c r="B801" s="20"/>
      <c r="C801" s="28"/>
      <c r="D801" s="29"/>
      <c r="E801" s="12"/>
      <c r="F801" s="44"/>
      <c r="G801" s="45"/>
      <c r="H801" s="12"/>
      <c r="I801" s="12"/>
      <c r="J801" s="12"/>
      <c r="K801" s="12"/>
      <c r="L801" s="12"/>
    </row>
    <row r="802" customFormat="false" ht="16.5" hidden="false" customHeight="true" outlineLevel="0" collapsed="false">
      <c r="A802" s="12"/>
      <c r="B802" s="20"/>
      <c r="C802" s="28"/>
      <c r="D802" s="29"/>
      <c r="E802" s="12"/>
      <c r="F802" s="44"/>
      <c r="G802" s="45"/>
      <c r="H802" s="12"/>
      <c r="I802" s="12"/>
      <c r="J802" s="12"/>
      <c r="K802" s="12"/>
      <c r="L802" s="12"/>
    </row>
    <row r="803" customFormat="false" ht="16.5" hidden="false" customHeight="true" outlineLevel="0" collapsed="false">
      <c r="A803" s="12"/>
      <c r="B803" s="20"/>
      <c r="C803" s="28"/>
      <c r="D803" s="29"/>
      <c r="E803" s="12"/>
      <c r="F803" s="44"/>
      <c r="G803" s="45"/>
      <c r="H803" s="12"/>
      <c r="I803" s="12"/>
      <c r="J803" s="12"/>
      <c r="K803" s="12"/>
      <c r="L803" s="12"/>
    </row>
    <row r="804" customFormat="false" ht="16.5" hidden="false" customHeight="true" outlineLevel="0" collapsed="false">
      <c r="A804" s="12"/>
      <c r="B804" s="20"/>
      <c r="C804" s="28"/>
      <c r="D804" s="29"/>
      <c r="E804" s="12"/>
      <c r="F804" s="44"/>
      <c r="G804" s="45"/>
      <c r="H804" s="12"/>
      <c r="I804" s="12"/>
      <c r="J804" s="12"/>
      <c r="K804" s="12"/>
      <c r="L804" s="12"/>
    </row>
    <row r="805" customFormat="false" ht="16.5" hidden="false" customHeight="true" outlineLevel="0" collapsed="false">
      <c r="A805" s="12"/>
      <c r="B805" s="20"/>
      <c r="C805" s="28"/>
      <c r="D805" s="29"/>
      <c r="E805" s="12"/>
      <c r="F805" s="44"/>
      <c r="G805" s="45"/>
      <c r="H805" s="12"/>
      <c r="I805" s="12"/>
      <c r="J805" s="12"/>
      <c r="K805" s="12"/>
      <c r="L805" s="12"/>
    </row>
    <row r="806" customFormat="false" ht="16.5" hidden="false" customHeight="true" outlineLevel="0" collapsed="false">
      <c r="A806" s="12"/>
      <c r="B806" s="20"/>
      <c r="C806" s="28"/>
      <c r="D806" s="29"/>
      <c r="E806" s="12"/>
      <c r="F806" s="44"/>
      <c r="G806" s="45"/>
      <c r="H806" s="12"/>
      <c r="I806" s="12"/>
      <c r="J806" s="12"/>
      <c r="K806" s="12"/>
      <c r="L806" s="12"/>
    </row>
    <row r="807" customFormat="false" ht="16.5" hidden="false" customHeight="true" outlineLevel="0" collapsed="false">
      <c r="A807" s="12"/>
      <c r="B807" s="20"/>
      <c r="C807" s="28"/>
      <c r="D807" s="29"/>
      <c r="E807" s="12"/>
      <c r="F807" s="44"/>
      <c r="G807" s="45"/>
      <c r="H807" s="12"/>
      <c r="I807" s="12"/>
      <c r="J807" s="12"/>
      <c r="K807" s="12"/>
      <c r="L807" s="12"/>
    </row>
    <row r="808" customFormat="false" ht="16.5" hidden="false" customHeight="true" outlineLevel="0" collapsed="false">
      <c r="A808" s="12"/>
      <c r="B808" s="20"/>
      <c r="C808" s="28"/>
      <c r="D808" s="29"/>
      <c r="E808" s="12"/>
      <c r="F808" s="44"/>
      <c r="G808" s="45"/>
      <c r="H808" s="12"/>
      <c r="I808" s="12"/>
      <c r="J808" s="12"/>
      <c r="K808" s="12"/>
      <c r="L808" s="12"/>
    </row>
    <row r="809" customFormat="false" ht="16.5" hidden="false" customHeight="true" outlineLevel="0" collapsed="false">
      <c r="A809" s="12"/>
      <c r="B809" s="20"/>
      <c r="C809" s="28"/>
      <c r="D809" s="29"/>
      <c r="E809" s="12"/>
      <c r="F809" s="44"/>
      <c r="G809" s="45"/>
      <c r="H809" s="12"/>
      <c r="I809" s="12"/>
      <c r="J809" s="12"/>
      <c r="K809" s="12"/>
      <c r="L809" s="12"/>
    </row>
    <row r="810" customFormat="false" ht="16.5" hidden="false" customHeight="true" outlineLevel="0" collapsed="false">
      <c r="A810" s="12"/>
      <c r="B810" s="20"/>
      <c r="C810" s="28"/>
      <c r="D810" s="29"/>
      <c r="E810" s="12"/>
      <c r="F810" s="44"/>
      <c r="G810" s="45"/>
      <c r="H810" s="12"/>
      <c r="I810" s="12"/>
      <c r="J810" s="12"/>
      <c r="K810" s="12"/>
      <c r="L810" s="12"/>
    </row>
    <row r="811" customFormat="false" ht="16.5" hidden="false" customHeight="true" outlineLevel="0" collapsed="false">
      <c r="A811" s="12"/>
      <c r="B811" s="20"/>
      <c r="C811" s="28"/>
      <c r="D811" s="29"/>
      <c r="E811" s="12"/>
      <c r="F811" s="44"/>
      <c r="G811" s="45"/>
      <c r="H811" s="12"/>
      <c r="I811" s="12"/>
      <c r="J811" s="12"/>
      <c r="K811" s="12"/>
      <c r="L811" s="12"/>
    </row>
    <row r="812" customFormat="false" ht="16.5" hidden="false" customHeight="true" outlineLevel="0" collapsed="false">
      <c r="A812" s="12"/>
      <c r="B812" s="20"/>
      <c r="C812" s="28"/>
      <c r="D812" s="29"/>
      <c r="E812" s="12"/>
      <c r="F812" s="44"/>
      <c r="G812" s="45"/>
      <c r="H812" s="12"/>
      <c r="I812" s="12"/>
      <c r="J812" s="12"/>
      <c r="K812" s="12"/>
      <c r="L812" s="12"/>
    </row>
    <row r="813" customFormat="false" ht="16.5" hidden="false" customHeight="true" outlineLevel="0" collapsed="false">
      <c r="A813" s="12"/>
      <c r="B813" s="20"/>
      <c r="C813" s="28"/>
      <c r="D813" s="29"/>
      <c r="E813" s="12"/>
      <c r="F813" s="44"/>
      <c r="G813" s="45"/>
      <c r="H813" s="12"/>
      <c r="I813" s="12"/>
      <c r="J813" s="12"/>
      <c r="K813" s="12"/>
      <c r="L813" s="12"/>
    </row>
    <row r="814" customFormat="false" ht="16.5" hidden="false" customHeight="true" outlineLevel="0" collapsed="false">
      <c r="A814" s="12"/>
      <c r="B814" s="20"/>
      <c r="C814" s="28"/>
      <c r="D814" s="29"/>
      <c r="E814" s="12"/>
      <c r="F814" s="44"/>
      <c r="G814" s="45"/>
      <c r="H814" s="12"/>
      <c r="I814" s="12"/>
      <c r="J814" s="12"/>
      <c r="K814" s="12"/>
      <c r="L814" s="12"/>
    </row>
    <row r="815" customFormat="false" ht="16.5" hidden="false" customHeight="true" outlineLevel="0" collapsed="false">
      <c r="A815" s="12"/>
      <c r="B815" s="20"/>
      <c r="C815" s="28"/>
      <c r="D815" s="29"/>
      <c r="E815" s="12"/>
      <c r="F815" s="44"/>
      <c r="G815" s="45"/>
      <c r="H815" s="12"/>
      <c r="I815" s="12"/>
      <c r="J815" s="12"/>
      <c r="K815" s="12"/>
      <c r="L815" s="12"/>
    </row>
    <row r="816" customFormat="false" ht="16.5" hidden="false" customHeight="true" outlineLevel="0" collapsed="false">
      <c r="A816" s="12"/>
      <c r="B816" s="20"/>
      <c r="C816" s="28"/>
      <c r="D816" s="29"/>
      <c r="E816" s="12"/>
      <c r="F816" s="44"/>
      <c r="G816" s="45"/>
      <c r="H816" s="12"/>
      <c r="I816" s="12"/>
      <c r="J816" s="12"/>
      <c r="K816" s="12"/>
      <c r="L816" s="12"/>
    </row>
    <row r="817" customFormat="false" ht="16.5" hidden="false" customHeight="true" outlineLevel="0" collapsed="false">
      <c r="A817" s="12"/>
      <c r="B817" s="20"/>
      <c r="C817" s="28"/>
      <c r="D817" s="29"/>
      <c r="E817" s="12"/>
      <c r="F817" s="44"/>
      <c r="G817" s="45"/>
      <c r="H817" s="12"/>
      <c r="I817" s="12"/>
      <c r="J817" s="12"/>
      <c r="K817" s="12"/>
      <c r="L817" s="12"/>
    </row>
    <row r="818" customFormat="false" ht="16.5" hidden="false" customHeight="true" outlineLevel="0" collapsed="false">
      <c r="A818" s="12"/>
      <c r="B818" s="20"/>
      <c r="C818" s="28"/>
      <c r="D818" s="29"/>
      <c r="E818" s="12"/>
      <c r="F818" s="44"/>
      <c r="G818" s="45"/>
      <c r="H818" s="12"/>
      <c r="I818" s="12"/>
      <c r="J818" s="12"/>
      <c r="K818" s="12"/>
      <c r="L818" s="12"/>
    </row>
    <row r="819" customFormat="false" ht="16.5" hidden="false" customHeight="true" outlineLevel="0" collapsed="false">
      <c r="A819" s="12"/>
      <c r="B819" s="20"/>
      <c r="C819" s="28"/>
      <c r="D819" s="29"/>
      <c r="E819" s="12"/>
      <c r="F819" s="44"/>
      <c r="G819" s="45"/>
      <c r="H819" s="12"/>
      <c r="I819" s="12"/>
      <c r="J819" s="12"/>
      <c r="K819" s="12"/>
      <c r="L819" s="12"/>
    </row>
    <row r="820" customFormat="false" ht="16.5" hidden="false" customHeight="true" outlineLevel="0" collapsed="false">
      <c r="A820" s="12"/>
      <c r="B820" s="20"/>
      <c r="C820" s="28"/>
      <c r="D820" s="29"/>
      <c r="E820" s="12"/>
      <c r="F820" s="44"/>
      <c r="G820" s="45"/>
      <c r="H820" s="12"/>
      <c r="I820" s="12"/>
      <c r="J820" s="12"/>
      <c r="K820" s="12"/>
      <c r="L820" s="12"/>
    </row>
    <row r="821" customFormat="false" ht="16.5" hidden="false" customHeight="true" outlineLevel="0" collapsed="false">
      <c r="A821" s="12"/>
      <c r="B821" s="20"/>
      <c r="C821" s="28"/>
      <c r="D821" s="29"/>
      <c r="E821" s="12"/>
      <c r="F821" s="44"/>
      <c r="G821" s="45"/>
      <c r="H821" s="12"/>
      <c r="I821" s="12"/>
      <c r="J821" s="12"/>
      <c r="K821" s="12"/>
      <c r="L821" s="12"/>
    </row>
    <row r="822" customFormat="false" ht="16.5" hidden="false" customHeight="true" outlineLevel="0" collapsed="false">
      <c r="A822" s="12"/>
      <c r="B822" s="20"/>
      <c r="C822" s="28"/>
      <c r="D822" s="29"/>
      <c r="E822" s="12"/>
      <c r="F822" s="44"/>
      <c r="G822" s="45"/>
      <c r="H822" s="12"/>
      <c r="I822" s="12"/>
      <c r="J822" s="12"/>
      <c r="K822" s="12"/>
      <c r="L822" s="12"/>
    </row>
    <row r="823" customFormat="false" ht="16.5" hidden="false" customHeight="true" outlineLevel="0" collapsed="false">
      <c r="A823" s="12"/>
      <c r="B823" s="20"/>
      <c r="C823" s="28"/>
      <c r="D823" s="29"/>
      <c r="E823" s="12"/>
      <c r="F823" s="44"/>
      <c r="G823" s="45"/>
      <c r="H823" s="12"/>
      <c r="I823" s="12"/>
      <c r="J823" s="12"/>
      <c r="K823" s="12"/>
      <c r="L823" s="12"/>
    </row>
    <row r="824" customFormat="false" ht="16.5" hidden="false" customHeight="true" outlineLevel="0" collapsed="false">
      <c r="A824" s="12"/>
      <c r="B824" s="20"/>
      <c r="C824" s="28"/>
      <c r="D824" s="29"/>
      <c r="E824" s="12"/>
      <c r="F824" s="44"/>
      <c r="G824" s="45"/>
      <c r="H824" s="12"/>
      <c r="I824" s="12"/>
      <c r="J824" s="12"/>
      <c r="K824" s="12"/>
      <c r="L824" s="12"/>
    </row>
    <row r="825" customFormat="false" ht="16.5" hidden="false" customHeight="true" outlineLevel="0" collapsed="false">
      <c r="A825" s="12"/>
      <c r="B825" s="20"/>
      <c r="C825" s="28"/>
      <c r="D825" s="29"/>
      <c r="E825" s="12"/>
      <c r="F825" s="44"/>
      <c r="G825" s="45"/>
      <c r="H825" s="12"/>
      <c r="I825" s="12"/>
      <c r="J825" s="12"/>
      <c r="K825" s="12"/>
      <c r="L825" s="12"/>
    </row>
    <row r="826" customFormat="false" ht="16.5" hidden="false" customHeight="true" outlineLevel="0" collapsed="false">
      <c r="A826" s="12"/>
      <c r="B826" s="20"/>
      <c r="C826" s="28"/>
      <c r="D826" s="29"/>
      <c r="E826" s="12"/>
      <c r="F826" s="44"/>
      <c r="G826" s="45"/>
      <c r="H826" s="12"/>
      <c r="I826" s="12"/>
      <c r="J826" s="12"/>
      <c r="K826" s="12"/>
      <c r="L826" s="12"/>
    </row>
    <row r="827" customFormat="false" ht="16.5" hidden="false" customHeight="true" outlineLevel="0" collapsed="false">
      <c r="A827" s="12"/>
      <c r="B827" s="20"/>
      <c r="C827" s="28"/>
      <c r="D827" s="29"/>
      <c r="E827" s="12"/>
      <c r="F827" s="44"/>
      <c r="G827" s="45"/>
      <c r="H827" s="12"/>
      <c r="I827" s="12"/>
      <c r="J827" s="12"/>
      <c r="K827" s="12"/>
      <c r="L827" s="12"/>
    </row>
    <row r="828" customFormat="false" ht="16.5" hidden="false" customHeight="true" outlineLevel="0" collapsed="false">
      <c r="A828" s="12"/>
      <c r="B828" s="20"/>
      <c r="C828" s="28"/>
      <c r="D828" s="29"/>
      <c r="E828" s="12"/>
      <c r="F828" s="44"/>
      <c r="G828" s="45"/>
      <c r="H828" s="12"/>
      <c r="I828" s="12"/>
      <c r="J828" s="12"/>
      <c r="K828" s="12"/>
      <c r="L828" s="12"/>
    </row>
    <row r="829" customFormat="false" ht="16.5" hidden="false" customHeight="true" outlineLevel="0" collapsed="false">
      <c r="A829" s="12"/>
      <c r="B829" s="20"/>
      <c r="C829" s="28"/>
      <c r="D829" s="29"/>
      <c r="E829" s="12"/>
      <c r="F829" s="44"/>
      <c r="G829" s="45"/>
      <c r="H829" s="12"/>
      <c r="I829" s="12"/>
      <c r="J829" s="12"/>
      <c r="K829" s="12"/>
      <c r="L829" s="12"/>
    </row>
    <row r="830" customFormat="false" ht="16.5" hidden="false" customHeight="true" outlineLevel="0" collapsed="false">
      <c r="A830" s="12"/>
      <c r="B830" s="20"/>
      <c r="C830" s="28"/>
      <c r="D830" s="29"/>
      <c r="E830" s="12"/>
      <c r="F830" s="44"/>
      <c r="G830" s="45"/>
      <c r="H830" s="12"/>
      <c r="I830" s="12"/>
      <c r="J830" s="12"/>
      <c r="K830" s="12"/>
      <c r="L830" s="12"/>
    </row>
    <row r="831" customFormat="false" ht="16.5" hidden="false" customHeight="true" outlineLevel="0" collapsed="false">
      <c r="A831" s="12"/>
      <c r="B831" s="20"/>
      <c r="C831" s="28"/>
      <c r="D831" s="29"/>
      <c r="E831" s="12"/>
      <c r="F831" s="44"/>
      <c r="G831" s="45"/>
      <c r="H831" s="12"/>
      <c r="I831" s="12"/>
      <c r="J831" s="12"/>
      <c r="K831" s="12"/>
      <c r="L831" s="12"/>
    </row>
    <row r="832" customFormat="false" ht="16.5" hidden="false" customHeight="true" outlineLevel="0" collapsed="false">
      <c r="A832" s="12"/>
      <c r="B832" s="20"/>
      <c r="C832" s="28"/>
      <c r="D832" s="29"/>
      <c r="E832" s="12"/>
      <c r="F832" s="44"/>
      <c r="G832" s="45"/>
      <c r="H832" s="12"/>
      <c r="I832" s="12"/>
      <c r="J832" s="12"/>
      <c r="K832" s="12"/>
      <c r="L832" s="12"/>
    </row>
    <row r="833" customFormat="false" ht="16.5" hidden="false" customHeight="true" outlineLevel="0" collapsed="false">
      <c r="A833" s="12"/>
      <c r="B833" s="20"/>
      <c r="C833" s="28"/>
      <c r="D833" s="29"/>
      <c r="E833" s="12"/>
      <c r="F833" s="44"/>
      <c r="G833" s="45"/>
      <c r="H833" s="12"/>
      <c r="I833" s="12"/>
      <c r="J833" s="12"/>
      <c r="K833" s="12"/>
      <c r="L833" s="12"/>
    </row>
    <row r="834" customFormat="false" ht="16.5" hidden="false" customHeight="true" outlineLevel="0" collapsed="false">
      <c r="A834" s="12"/>
      <c r="B834" s="20"/>
      <c r="C834" s="28"/>
      <c r="D834" s="29"/>
      <c r="E834" s="12"/>
      <c r="F834" s="44"/>
      <c r="G834" s="45"/>
      <c r="H834" s="12"/>
      <c r="I834" s="12"/>
      <c r="J834" s="12"/>
      <c r="K834" s="12"/>
      <c r="L834" s="12"/>
    </row>
    <row r="835" customFormat="false" ht="16.5" hidden="false" customHeight="true" outlineLevel="0" collapsed="false">
      <c r="A835" s="12"/>
      <c r="B835" s="20"/>
      <c r="C835" s="28"/>
      <c r="D835" s="29"/>
      <c r="E835" s="12"/>
      <c r="F835" s="44"/>
      <c r="G835" s="45"/>
      <c r="H835" s="12"/>
      <c r="I835" s="12"/>
      <c r="J835" s="12"/>
      <c r="K835" s="12"/>
      <c r="L835" s="12"/>
    </row>
    <row r="836" customFormat="false" ht="16.5" hidden="false" customHeight="true" outlineLevel="0" collapsed="false">
      <c r="A836" s="12"/>
      <c r="B836" s="20"/>
      <c r="C836" s="28"/>
      <c r="D836" s="29"/>
      <c r="E836" s="12"/>
      <c r="F836" s="44"/>
      <c r="G836" s="45"/>
      <c r="H836" s="12"/>
      <c r="I836" s="12"/>
      <c r="J836" s="12"/>
      <c r="K836" s="12"/>
      <c r="L836" s="12"/>
    </row>
    <row r="837" customFormat="false" ht="16.5" hidden="false" customHeight="true" outlineLevel="0" collapsed="false">
      <c r="A837" s="12"/>
      <c r="B837" s="20"/>
      <c r="C837" s="28"/>
      <c r="D837" s="29"/>
      <c r="E837" s="12"/>
      <c r="F837" s="44"/>
      <c r="G837" s="45"/>
      <c r="H837" s="12"/>
      <c r="I837" s="12"/>
      <c r="J837" s="12"/>
      <c r="K837" s="12"/>
      <c r="L837" s="12"/>
    </row>
    <row r="838" customFormat="false" ht="16.5" hidden="false" customHeight="true" outlineLevel="0" collapsed="false">
      <c r="A838" s="12"/>
      <c r="B838" s="20"/>
      <c r="C838" s="28"/>
      <c r="D838" s="29"/>
      <c r="E838" s="12"/>
      <c r="F838" s="44"/>
      <c r="G838" s="45"/>
      <c r="H838" s="12"/>
      <c r="I838" s="12"/>
      <c r="J838" s="12"/>
      <c r="K838" s="12"/>
      <c r="L838" s="12"/>
    </row>
    <row r="839" customFormat="false" ht="16.5" hidden="false" customHeight="true" outlineLevel="0" collapsed="false">
      <c r="A839" s="12"/>
      <c r="B839" s="20"/>
      <c r="C839" s="28"/>
      <c r="D839" s="29"/>
      <c r="E839" s="12"/>
      <c r="F839" s="44"/>
      <c r="G839" s="45"/>
      <c r="H839" s="12"/>
      <c r="I839" s="12"/>
      <c r="J839" s="12"/>
      <c r="K839" s="12"/>
      <c r="L839" s="12"/>
    </row>
    <row r="840" customFormat="false" ht="16.5" hidden="false" customHeight="true" outlineLevel="0" collapsed="false">
      <c r="A840" s="12"/>
      <c r="B840" s="20"/>
      <c r="C840" s="28"/>
      <c r="D840" s="29"/>
      <c r="E840" s="12"/>
      <c r="F840" s="44"/>
      <c r="G840" s="45"/>
      <c r="H840" s="12"/>
      <c r="I840" s="12"/>
      <c r="J840" s="12"/>
      <c r="K840" s="12"/>
      <c r="L840" s="12"/>
    </row>
    <row r="841" customFormat="false" ht="16.5" hidden="false" customHeight="true" outlineLevel="0" collapsed="false">
      <c r="A841" s="12"/>
      <c r="B841" s="20"/>
      <c r="C841" s="28"/>
      <c r="D841" s="29"/>
      <c r="E841" s="12"/>
      <c r="F841" s="44"/>
      <c r="G841" s="45"/>
      <c r="H841" s="12"/>
      <c r="I841" s="12"/>
      <c r="J841" s="12"/>
      <c r="K841" s="12"/>
      <c r="L841" s="12"/>
    </row>
    <row r="842" customFormat="false" ht="16.5" hidden="false" customHeight="true" outlineLevel="0" collapsed="false">
      <c r="A842" s="12"/>
      <c r="B842" s="20"/>
      <c r="C842" s="28"/>
      <c r="D842" s="29"/>
      <c r="E842" s="12"/>
      <c r="F842" s="44"/>
      <c r="G842" s="45"/>
      <c r="H842" s="12"/>
      <c r="I842" s="12"/>
      <c r="J842" s="12"/>
      <c r="K842" s="12"/>
      <c r="L842" s="12"/>
    </row>
    <row r="843" customFormat="false" ht="16.5" hidden="false" customHeight="true" outlineLevel="0" collapsed="false">
      <c r="A843" s="12"/>
      <c r="B843" s="20"/>
      <c r="C843" s="28"/>
      <c r="D843" s="29"/>
      <c r="E843" s="12"/>
      <c r="F843" s="44"/>
      <c r="G843" s="45"/>
      <c r="H843" s="12"/>
      <c r="I843" s="12"/>
      <c r="J843" s="12"/>
      <c r="K843" s="12"/>
      <c r="L843" s="12"/>
    </row>
    <row r="844" customFormat="false" ht="16.5" hidden="false" customHeight="true" outlineLevel="0" collapsed="false">
      <c r="A844" s="12"/>
      <c r="B844" s="20"/>
      <c r="C844" s="28"/>
      <c r="D844" s="29"/>
      <c r="E844" s="12"/>
      <c r="F844" s="44"/>
      <c r="G844" s="45"/>
      <c r="H844" s="12"/>
      <c r="I844" s="12"/>
      <c r="J844" s="12"/>
      <c r="K844" s="12"/>
      <c r="L844" s="12"/>
    </row>
    <row r="845" customFormat="false" ht="16.5" hidden="false" customHeight="true" outlineLevel="0" collapsed="false">
      <c r="A845" s="12"/>
      <c r="B845" s="20"/>
      <c r="C845" s="28"/>
      <c r="D845" s="29"/>
      <c r="E845" s="12"/>
      <c r="F845" s="44"/>
      <c r="G845" s="45"/>
      <c r="H845" s="12"/>
      <c r="I845" s="12"/>
      <c r="J845" s="12"/>
      <c r="K845" s="12"/>
      <c r="L845" s="12"/>
    </row>
    <row r="846" customFormat="false" ht="16.5" hidden="false" customHeight="true" outlineLevel="0" collapsed="false">
      <c r="A846" s="12"/>
      <c r="B846" s="20"/>
      <c r="C846" s="28"/>
      <c r="D846" s="29"/>
      <c r="E846" s="12"/>
      <c r="F846" s="44"/>
      <c r="G846" s="45"/>
      <c r="H846" s="12"/>
      <c r="I846" s="12"/>
      <c r="J846" s="12"/>
      <c r="K846" s="12"/>
      <c r="L846" s="12"/>
    </row>
    <row r="847" customFormat="false" ht="16.5" hidden="false" customHeight="true" outlineLevel="0" collapsed="false">
      <c r="A847" s="12"/>
      <c r="B847" s="20"/>
      <c r="C847" s="28"/>
      <c r="D847" s="29"/>
      <c r="E847" s="12"/>
      <c r="F847" s="44"/>
      <c r="G847" s="45"/>
      <c r="H847" s="12"/>
      <c r="I847" s="12"/>
      <c r="J847" s="12"/>
      <c r="K847" s="12"/>
      <c r="L847" s="12"/>
    </row>
    <row r="848" customFormat="false" ht="16.5" hidden="false" customHeight="true" outlineLevel="0" collapsed="false">
      <c r="A848" s="12"/>
      <c r="B848" s="20"/>
      <c r="C848" s="28"/>
      <c r="D848" s="29"/>
      <c r="E848" s="12"/>
      <c r="F848" s="44"/>
      <c r="G848" s="45"/>
      <c r="H848" s="12"/>
      <c r="I848" s="12"/>
      <c r="J848" s="12"/>
      <c r="K848" s="12"/>
      <c r="L848" s="12"/>
    </row>
    <row r="849" customFormat="false" ht="16.5" hidden="false" customHeight="true" outlineLevel="0" collapsed="false">
      <c r="A849" s="12"/>
      <c r="B849" s="20"/>
      <c r="C849" s="28"/>
      <c r="D849" s="29"/>
      <c r="E849" s="12"/>
      <c r="F849" s="44"/>
      <c r="G849" s="45"/>
      <c r="H849" s="12"/>
      <c r="I849" s="12"/>
      <c r="J849" s="12"/>
      <c r="K849" s="12"/>
      <c r="L849" s="12"/>
    </row>
    <row r="850" customFormat="false" ht="16.5" hidden="false" customHeight="true" outlineLevel="0" collapsed="false">
      <c r="A850" s="12"/>
      <c r="B850" s="20"/>
      <c r="C850" s="28"/>
      <c r="D850" s="29"/>
      <c r="E850" s="12"/>
      <c r="F850" s="44"/>
      <c r="G850" s="45"/>
      <c r="H850" s="12"/>
      <c r="I850" s="12"/>
      <c r="J850" s="12"/>
      <c r="K850" s="12"/>
      <c r="L850" s="12"/>
    </row>
    <row r="851" customFormat="false" ht="16.5" hidden="false" customHeight="true" outlineLevel="0" collapsed="false">
      <c r="A851" s="12"/>
      <c r="B851" s="20"/>
      <c r="C851" s="28"/>
      <c r="D851" s="29"/>
      <c r="E851" s="12"/>
      <c r="F851" s="44"/>
      <c r="G851" s="45"/>
      <c r="H851" s="12"/>
      <c r="I851" s="12"/>
      <c r="J851" s="12"/>
      <c r="K851" s="12"/>
      <c r="L851" s="12"/>
    </row>
    <row r="852" customFormat="false" ht="16.5" hidden="false" customHeight="true" outlineLevel="0" collapsed="false">
      <c r="A852" s="12"/>
      <c r="B852" s="20"/>
      <c r="C852" s="28"/>
      <c r="D852" s="29"/>
      <c r="E852" s="12"/>
      <c r="F852" s="44"/>
      <c r="G852" s="45"/>
      <c r="H852" s="12"/>
      <c r="I852" s="12"/>
      <c r="J852" s="12"/>
      <c r="K852" s="12"/>
      <c r="L852" s="12"/>
    </row>
    <row r="853" customFormat="false" ht="16.5" hidden="false" customHeight="true" outlineLevel="0" collapsed="false">
      <c r="A853" s="12"/>
      <c r="B853" s="20"/>
      <c r="C853" s="28"/>
      <c r="D853" s="29"/>
      <c r="E853" s="12"/>
      <c r="F853" s="44"/>
      <c r="G853" s="45"/>
      <c r="H853" s="12"/>
      <c r="I853" s="12"/>
      <c r="J853" s="12"/>
      <c r="K853" s="12"/>
      <c r="L853" s="12"/>
    </row>
    <row r="854" customFormat="false" ht="16.5" hidden="false" customHeight="true" outlineLevel="0" collapsed="false">
      <c r="A854" s="12"/>
      <c r="B854" s="20"/>
      <c r="C854" s="28"/>
      <c r="D854" s="29"/>
      <c r="E854" s="12"/>
      <c r="F854" s="44"/>
      <c r="G854" s="45"/>
      <c r="H854" s="12"/>
      <c r="I854" s="12"/>
      <c r="J854" s="12"/>
      <c r="K854" s="12"/>
      <c r="L854" s="12"/>
    </row>
    <row r="855" customFormat="false" ht="16.5" hidden="false" customHeight="true" outlineLevel="0" collapsed="false">
      <c r="A855" s="12"/>
      <c r="B855" s="20"/>
      <c r="C855" s="28"/>
      <c r="D855" s="29"/>
      <c r="E855" s="12"/>
      <c r="F855" s="44"/>
      <c r="G855" s="45"/>
      <c r="H855" s="12"/>
      <c r="I855" s="12"/>
      <c r="J855" s="12"/>
      <c r="K855" s="12"/>
      <c r="L855" s="12"/>
    </row>
    <row r="856" customFormat="false" ht="16.5" hidden="false" customHeight="true" outlineLevel="0" collapsed="false">
      <c r="A856" s="12"/>
      <c r="B856" s="20"/>
      <c r="C856" s="28"/>
      <c r="D856" s="29"/>
      <c r="E856" s="12"/>
      <c r="F856" s="44"/>
      <c r="G856" s="45"/>
      <c r="H856" s="12"/>
      <c r="I856" s="12"/>
      <c r="J856" s="12"/>
      <c r="K856" s="12"/>
      <c r="L856" s="12"/>
    </row>
    <row r="857" customFormat="false" ht="16.5" hidden="false" customHeight="true" outlineLevel="0" collapsed="false">
      <c r="A857" s="12"/>
      <c r="B857" s="20"/>
      <c r="C857" s="28"/>
      <c r="D857" s="29"/>
      <c r="E857" s="12"/>
      <c r="F857" s="44"/>
      <c r="G857" s="45"/>
      <c r="H857" s="12"/>
      <c r="I857" s="12"/>
      <c r="J857" s="12"/>
      <c r="K857" s="12"/>
      <c r="L857" s="12"/>
    </row>
    <row r="858" customFormat="false" ht="16.5" hidden="false" customHeight="true" outlineLevel="0" collapsed="false">
      <c r="A858" s="12"/>
      <c r="B858" s="20"/>
      <c r="C858" s="28"/>
      <c r="D858" s="29"/>
      <c r="E858" s="12"/>
      <c r="F858" s="44"/>
      <c r="G858" s="45"/>
      <c r="H858" s="12"/>
      <c r="I858" s="12"/>
      <c r="J858" s="12"/>
      <c r="K858" s="12"/>
      <c r="L858" s="12"/>
    </row>
    <row r="859" customFormat="false" ht="16.5" hidden="false" customHeight="true" outlineLevel="0" collapsed="false">
      <c r="A859" s="12"/>
      <c r="B859" s="20"/>
      <c r="C859" s="28"/>
      <c r="D859" s="29"/>
      <c r="E859" s="12"/>
      <c r="F859" s="44"/>
      <c r="G859" s="45"/>
      <c r="H859" s="12"/>
      <c r="I859" s="12"/>
      <c r="J859" s="12"/>
      <c r="K859" s="12"/>
      <c r="L859" s="12"/>
    </row>
    <row r="860" customFormat="false" ht="16.5" hidden="false" customHeight="true" outlineLevel="0" collapsed="false">
      <c r="A860" s="12"/>
      <c r="B860" s="20"/>
      <c r="C860" s="28"/>
      <c r="D860" s="29"/>
      <c r="E860" s="12"/>
      <c r="F860" s="44"/>
      <c r="G860" s="45"/>
      <c r="H860" s="12"/>
      <c r="I860" s="12"/>
      <c r="J860" s="12"/>
      <c r="K860" s="12"/>
      <c r="L860" s="12"/>
    </row>
    <row r="861" customFormat="false" ht="16.5" hidden="false" customHeight="true" outlineLevel="0" collapsed="false">
      <c r="A861" s="12"/>
      <c r="B861" s="20"/>
      <c r="C861" s="28"/>
      <c r="D861" s="29"/>
      <c r="E861" s="12"/>
      <c r="F861" s="44"/>
      <c r="G861" s="45"/>
      <c r="H861" s="12"/>
      <c r="I861" s="12"/>
      <c r="J861" s="12"/>
      <c r="K861" s="12"/>
      <c r="L861" s="12"/>
    </row>
    <row r="862" customFormat="false" ht="16.5" hidden="false" customHeight="true" outlineLevel="0" collapsed="false">
      <c r="A862" s="12"/>
      <c r="B862" s="20"/>
      <c r="C862" s="28"/>
      <c r="D862" s="29"/>
      <c r="E862" s="12"/>
      <c r="F862" s="44"/>
      <c r="G862" s="45"/>
      <c r="H862" s="12"/>
      <c r="I862" s="12"/>
      <c r="J862" s="12"/>
      <c r="K862" s="12"/>
      <c r="L862" s="12"/>
    </row>
    <row r="863" customFormat="false" ht="16.5" hidden="false" customHeight="true" outlineLevel="0" collapsed="false">
      <c r="A863" s="12"/>
      <c r="B863" s="20"/>
      <c r="C863" s="28"/>
      <c r="D863" s="29"/>
      <c r="E863" s="12"/>
      <c r="F863" s="44"/>
      <c r="G863" s="45"/>
      <c r="H863" s="12"/>
      <c r="I863" s="12"/>
      <c r="J863" s="12"/>
      <c r="K863" s="12"/>
      <c r="L863" s="12"/>
    </row>
    <row r="864" customFormat="false" ht="16.5" hidden="false" customHeight="true" outlineLevel="0" collapsed="false">
      <c r="A864" s="12"/>
      <c r="B864" s="20"/>
      <c r="C864" s="28"/>
      <c r="D864" s="29"/>
      <c r="E864" s="12"/>
      <c r="F864" s="44"/>
      <c r="G864" s="45"/>
      <c r="H864" s="12"/>
      <c r="I864" s="12"/>
      <c r="J864" s="12"/>
      <c r="K864" s="12"/>
      <c r="L864" s="12"/>
    </row>
    <row r="865" customFormat="false" ht="16.5" hidden="false" customHeight="true" outlineLevel="0" collapsed="false">
      <c r="A865" s="12"/>
      <c r="B865" s="20"/>
      <c r="C865" s="28"/>
      <c r="D865" s="29"/>
      <c r="E865" s="12"/>
      <c r="F865" s="44"/>
      <c r="G865" s="45"/>
      <c r="H865" s="12"/>
      <c r="I865" s="12"/>
      <c r="J865" s="12"/>
      <c r="K865" s="12"/>
      <c r="L865" s="12"/>
    </row>
    <row r="866" customFormat="false" ht="16.5" hidden="false" customHeight="true" outlineLevel="0" collapsed="false">
      <c r="A866" s="12"/>
      <c r="B866" s="20"/>
      <c r="C866" s="28"/>
      <c r="D866" s="29"/>
      <c r="E866" s="12"/>
      <c r="F866" s="44"/>
      <c r="G866" s="45"/>
      <c r="H866" s="12"/>
      <c r="I866" s="12"/>
      <c r="J866" s="12"/>
      <c r="K866" s="12"/>
      <c r="L866" s="12"/>
    </row>
    <row r="867" customFormat="false" ht="16.5" hidden="false" customHeight="true" outlineLevel="0" collapsed="false">
      <c r="A867" s="12"/>
      <c r="B867" s="20"/>
      <c r="C867" s="28"/>
      <c r="D867" s="29"/>
      <c r="E867" s="12"/>
      <c r="F867" s="44"/>
      <c r="G867" s="45"/>
      <c r="H867" s="12"/>
      <c r="I867" s="12"/>
      <c r="J867" s="12"/>
      <c r="K867" s="12"/>
      <c r="L867" s="12"/>
    </row>
    <row r="868" customFormat="false" ht="16.5" hidden="false" customHeight="true" outlineLevel="0" collapsed="false">
      <c r="A868" s="12"/>
      <c r="B868" s="20"/>
      <c r="C868" s="28"/>
      <c r="D868" s="29"/>
      <c r="E868" s="12"/>
      <c r="F868" s="44"/>
      <c r="G868" s="45"/>
      <c r="H868" s="12"/>
      <c r="I868" s="12"/>
      <c r="J868" s="12"/>
      <c r="K868" s="12"/>
      <c r="L868" s="12"/>
    </row>
    <row r="869" customFormat="false" ht="16.5" hidden="false" customHeight="true" outlineLevel="0" collapsed="false">
      <c r="A869" s="12"/>
      <c r="B869" s="20"/>
      <c r="C869" s="28"/>
      <c r="D869" s="29"/>
      <c r="E869" s="12"/>
      <c r="F869" s="44"/>
      <c r="G869" s="45"/>
      <c r="H869" s="12"/>
      <c r="I869" s="12"/>
      <c r="J869" s="12"/>
      <c r="K869" s="12"/>
      <c r="L869" s="12"/>
    </row>
    <row r="870" customFormat="false" ht="16.5" hidden="false" customHeight="true" outlineLevel="0" collapsed="false">
      <c r="A870" s="12"/>
      <c r="B870" s="20"/>
      <c r="C870" s="28"/>
      <c r="D870" s="29"/>
      <c r="E870" s="12"/>
      <c r="F870" s="44"/>
      <c r="G870" s="45"/>
      <c r="H870" s="12"/>
      <c r="I870" s="12"/>
      <c r="J870" s="12"/>
      <c r="K870" s="12"/>
      <c r="L870" s="12"/>
    </row>
    <row r="871" customFormat="false" ht="16.5" hidden="false" customHeight="true" outlineLevel="0" collapsed="false">
      <c r="A871" s="12"/>
      <c r="B871" s="20"/>
      <c r="C871" s="28"/>
      <c r="D871" s="29"/>
      <c r="E871" s="12"/>
      <c r="F871" s="44"/>
      <c r="G871" s="45"/>
      <c r="H871" s="12"/>
      <c r="I871" s="12"/>
      <c r="J871" s="12"/>
      <c r="K871" s="12"/>
      <c r="L871" s="12"/>
    </row>
    <row r="872" customFormat="false" ht="16.5" hidden="false" customHeight="true" outlineLevel="0" collapsed="false">
      <c r="A872" s="12"/>
      <c r="B872" s="20"/>
      <c r="C872" s="28"/>
      <c r="D872" s="29"/>
      <c r="E872" s="12"/>
      <c r="F872" s="44"/>
      <c r="G872" s="45"/>
      <c r="H872" s="12"/>
      <c r="I872" s="12"/>
      <c r="J872" s="12"/>
      <c r="K872" s="12"/>
      <c r="L872" s="12"/>
    </row>
    <row r="873" customFormat="false" ht="16.5" hidden="false" customHeight="true" outlineLevel="0" collapsed="false">
      <c r="A873" s="12"/>
      <c r="B873" s="20"/>
      <c r="C873" s="28"/>
      <c r="D873" s="29"/>
      <c r="E873" s="12"/>
      <c r="F873" s="44"/>
      <c r="G873" s="45"/>
      <c r="H873" s="12"/>
      <c r="I873" s="12"/>
      <c r="J873" s="12"/>
      <c r="K873" s="12"/>
      <c r="L873" s="12"/>
    </row>
    <row r="874" customFormat="false" ht="16.5" hidden="false" customHeight="true" outlineLevel="0" collapsed="false">
      <c r="A874" s="12"/>
      <c r="B874" s="20"/>
      <c r="C874" s="28"/>
      <c r="D874" s="29"/>
      <c r="E874" s="12"/>
      <c r="F874" s="44"/>
      <c r="G874" s="45"/>
      <c r="H874" s="12"/>
      <c r="I874" s="12"/>
      <c r="J874" s="12"/>
      <c r="K874" s="12"/>
      <c r="L874" s="12"/>
    </row>
    <row r="875" customFormat="false" ht="16.5" hidden="false" customHeight="true" outlineLevel="0" collapsed="false">
      <c r="A875" s="12"/>
      <c r="B875" s="20"/>
      <c r="C875" s="28"/>
      <c r="D875" s="29"/>
      <c r="E875" s="12"/>
      <c r="F875" s="44"/>
      <c r="G875" s="45"/>
      <c r="H875" s="12"/>
      <c r="I875" s="12"/>
      <c r="J875" s="12"/>
      <c r="K875" s="12"/>
      <c r="L875" s="12"/>
    </row>
    <row r="876" customFormat="false" ht="16.5" hidden="false" customHeight="true" outlineLevel="0" collapsed="false">
      <c r="A876" s="12"/>
      <c r="B876" s="20"/>
      <c r="C876" s="28"/>
      <c r="D876" s="29"/>
      <c r="E876" s="12"/>
      <c r="F876" s="44"/>
      <c r="G876" s="45"/>
      <c r="H876" s="12"/>
      <c r="I876" s="12"/>
      <c r="J876" s="12"/>
      <c r="K876" s="12"/>
      <c r="L876" s="12"/>
    </row>
    <row r="877" customFormat="false" ht="16.5" hidden="false" customHeight="true" outlineLevel="0" collapsed="false">
      <c r="A877" s="12"/>
      <c r="B877" s="20"/>
      <c r="C877" s="28"/>
      <c r="D877" s="29"/>
      <c r="E877" s="12"/>
      <c r="F877" s="44"/>
      <c r="G877" s="45"/>
      <c r="H877" s="12"/>
      <c r="I877" s="12"/>
      <c r="J877" s="12"/>
      <c r="K877" s="12"/>
      <c r="L877" s="12"/>
    </row>
    <row r="878" customFormat="false" ht="16.5" hidden="false" customHeight="true" outlineLevel="0" collapsed="false">
      <c r="A878" s="12"/>
      <c r="B878" s="20"/>
      <c r="C878" s="28"/>
      <c r="D878" s="29"/>
      <c r="E878" s="12"/>
      <c r="F878" s="44"/>
      <c r="G878" s="45"/>
      <c r="H878" s="12"/>
      <c r="I878" s="12"/>
      <c r="J878" s="12"/>
      <c r="K878" s="12"/>
      <c r="L878" s="12"/>
    </row>
    <row r="879" customFormat="false" ht="16.5" hidden="false" customHeight="true" outlineLevel="0" collapsed="false">
      <c r="A879" s="12"/>
      <c r="B879" s="20"/>
      <c r="C879" s="28"/>
      <c r="D879" s="29"/>
      <c r="E879" s="12"/>
      <c r="F879" s="44"/>
      <c r="G879" s="45"/>
      <c r="H879" s="12"/>
      <c r="I879" s="12"/>
      <c r="J879" s="12"/>
      <c r="K879" s="12"/>
      <c r="L879" s="12"/>
    </row>
    <row r="880" customFormat="false" ht="16.5" hidden="false" customHeight="true" outlineLevel="0" collapsed="false">
      <c r="A880" s="12"/>
      <c r="B880" s="20"/>
      <c r="C880" s="28"/>
      <c r="D880" s="29"/>
      <c r="E880" s="12"/>
      <c r="F880" s="44"/>
      <c r="G880" s="45"/>
      <c r="H880" s="12"/>
      <c r="I880" s="12"/>
      <c r="J880" s="12"/>
      <c r="K880" s="12"/>
      <c r="L880" s="12"/>
    </row>
    <row r="881" customFormat="false" ht="16.5" hidden="false" customHeight="true" outlineLevel="0" collapsed="false">
      <c r="A881" s="12"/>
      <c r="B881" s="20"/>
      <c r="C881" s="28"/>
      <c r="D881" s="29"/>
      <c r="E881" s="12"/>
      <c r="F881" s="44"/>
      <c r="G881" s="45"/>
      <c r="H881" s="12"/>
      <c r="I881" s="12"/>
      <c r="J881" s="12"/>
      <c r="K881" s="12"/>
      <c r="L881" s="12"/>
    </row>
    <row r="882" customFormat="false" ht="16.5" hidden="false" customHeight="true" outlineLevel="0" collapsed="false">
      <c r="A882" s="12"/>
      <c r="B882" s="20"/>
      <c r="C882" s="28"/>
      <c r="D882" s="29"/>
      <c r="E882" s="12"/>
      <c r="F882" s="44"/>
      <c r="G882" s="45"/>
      <c r="H882" s="12"/>
      <c r="I882" s="12"/>
      <c r="J882" s="12"/>
      <c r="K882" s="12"/>
      <c r="L882" s="12"/>
    </row>
    <row r="883" customFormat="false" ht="16.5" hidden="false" customHeight="true" outlineLevel="0" collapsed="false">
      <c r="A883" s="12"/>
      <c r="B883" s="20"/>
      <c r="C883" s="28"/>
      <c r="D883" s="29"/>
      <c r="E883" s="12"/>
      <c r="F883" s="44"/>
      <c r="G883" s="45"/>
      <c r="H883" s="12"/>
      <c r="I883" s="12"/>
      <c r="J883" s="12"/>
      <c r="K883" s="12"/>
      <c r="L883" s="12"/>
    </row>
    <row r="884" customFormat="false" ht="16.5" hidden="false" customHeight="true" outlineLevel="0" collapsed="false">
      <c r="A884" s="12"/>
      <c r="B884" s="20"/>
      <c r="C884" s="28"/>
      <c r="D884" s="29"/>
      <c r="E884" s="12"/>
      <c r="F884" s="44"/>
      <c r="G884" s="45"/>
      <c r="H884" s="12"/>
      <c r="I884" s="12"/>
      <c r="J884" s="12"/>
      <c r="K884" s="12"/>
      <c r="L884" s="12"/>
    </row>
    <row r="885" customFormat="false" ht="16.5" hidden="false" customHeight="true" outlineLevel="0" collapsed="false">
      <c r="A885" s="12"/>
      <c r="B885" s="20"/>
      <c r="C885" s="28"/>
      <c r="D885" s="29"/>
      <c r="E885" s="12"/>
      <c r="F885" s="44"/>
      <c r="G885" s="45"/>
      <c r="H885" s="12"/>
      <c r="I885" s="12"/>
      <c r="J885" s="12"/>
      <c r="K885" s="12"/>
      <c r="L885" s="12"/>
    </row>
    <row r="886" customFormat="false" ht="16.5" hidden="false" customHeight="true" outlineLevel="0" collapsed="false">
      <c r="A886" s="12"/>
      <c r="B886" s="20"/>
      <c r="C886" s="28"/>
      <c r="D886" s="29"/>
      <c r="E886" s="12"/>
      <c r="F886" s="44"/>
      <c r="G886" s="45"/>
      <c r="H886" s="12"/>
      <c r="I886" s="12"/>
      <c r="J886" s="12"/>
      <c r="K886" s="12"/>
      <c r="L886" s="12"/>
    </row>
    <row r="887" customFormat="false" ht="16.5" hidden="false" customHeight="true" outlineLevel="0" collapsed="false">
      <c r="A887" s="12"/>
      <c r="B887" s="20"/>
      <c r="C887" s="28"/>
      <c r="D887" s="29"/>
      <c r="E887" s="12"/>
      <c r="F887" s="44"/>
      <c r="G887" s="45"/>
      <c r="H887" s="12"/>
      <c r="I887" s="12"/>
      <c r="J887" s="12"/>
      <c r="K887" s="12"/>
      <c r="L887" s="12"/>
    </row>
    <row r="888" customFormat="false" ht="16.5" hidden="false" customHeight="true" outlineLevel="0" collapsed="false">
      <c r="A888" s="12"/>
      <c r="B888" s="20"/>
      <c r="C888" s="28"/>
      <c r="D888" s="29"/>
      <c r="E888" s="12"/>
      <c r="F888" s="44"/>
      <c r="G888" s="45"/>
      <c r="H888" s="12"/>
      <c r="I888" s="12"/>
      <c r="J888" s="12"/>
      <c r="K888" s="12"/>
      <c r="L888" s="12"/>
    </row>
    <row r="889" customFormat="false" ht="16.5" hidden="false" customHeight="true" outlineLevel="0" collapsed="false">
      <c r="A889" s="12"/>
      <c r="B889" s="20"/>
      <c r="C889" s="28"/>
      <c r="D889" s="29"/>
      <c r="E889" s="12"/>
      <c r="F889" s="44"/>
      <c r="G889" s="45"/>
      <c r="H889" s="12"/>
      <c r="I889" s="12"/>
      <c r="J889" s="12"/>
      <c r="K889" s="12"/>
      <c r="L889" s="12"/>
    </row>
    <row r="890" customFormat="false" ht="16.5" hidden="false" customHeight="true" outlineLevel="0" collapsed="false">
      <c r="A890" s="12"/>
      <c r="B890" s="20"/>
      <c r="C890" s="28"/>
      <c r="D890" s="29"/>
      <c r="E890" s="12"/>
      <c r="F890" s="44"/>
      <c r="G890" s="45"/>
      <c r="H890" s="12"/>
      <c r="I890" s="12"/>
      <c r="J890" s="12"/>
      <c r="K890" s="12"/>
      <c r="L890" s="12"/>
    </row>
    <row r="891" customFormat="false" ht="16.5" hidden="false" customHeight="true" outlineLevel="0" collapsed="false">
      <c r="A891" s="12"/>
      <c r="B891" s="20"/>
      <c r="C891" s="28"/>
      <c r="D891" s="29"/>
      <c r="E891" s="12"/>
      <c r="F891" s="44"/>
      <c r="G891" s="45"/>
      <c r="H891" s="12"/>
      <c r="I891" s="12"/>
      <c r="J891" s="12"/>
      <c r="K891" s="12"/>
      <c r="L891" s="12"/>
    </row>
    <row r="892" customFormat="false" ht="16.5" hidden="false" customHeight="true" outlineLevel="0" collapsed="false">
      <c r="A892" s="12"/>
      <c r="B892" s="20"/>
      <c r="C892" s="28"/>
      <c r="D892" s="29"/>
      <c r="E892" s="12"/>
      <c r="F892" s="44"/>
      <c r="G892" s="45"/>
      <c r="H892" s="12"/>
      <c r="I892" s="12"/>
      <c r="J892" s="12"/>
      <c r="K892" s="12"/>
      <c r="L892" s="12"/>
    </row>
    <row r="893" customFormat="false" ht="16.5" hidden="false" customHeight="true" outlineLevel="0" collapsed="false">
      <c r="A893" s="12"/>
      <c r="B893" s="20"/>
      <c r="C893" s="28"/>
      <c r="D893" s="29"/>
      <c r="E893" s="12"/>
      <c r="F893" s="44"/>
      <c r="G893" s="45"/>
      <c r="H893" s="12"/>
      <c r="I893" s="12"/>
      <c r="J893" s="12"/>
      <c r="K893" s="12"/>
      <c r="L893" s="12"/>
    </row>
    <row r="894" customFormat="false" ht="16.5" hidden="false" customHeight="true" outlineLevel="0" collapsed="false">
      <c r="A894" s="12"/>
      <c r="B894" s="20"/>
      <c r="C894" s="28"/>
      <c r="D894" s="29"/>
      <c r="E894" s="12"/>
      <c r="F894" s="44"/>
      <c r="G894" s="45"/>
      <c r="H894" s="12"/>
      <c r="I894" s="12"/>
      <c r="J894" s="12"/>
      <c r="K894" s="12"/>
      <c r="L894" s="12"/>
    </row>
    <row r="895" customFormat="false" ht="16.5" hidden="false" customHeight="true" outlineLevel="0" collapsed="false">
      <c r="A895" s="12"/>
      <c r="B895" s="20"/>
      <c r="C895" s="28"/>
      <c r="D895" s="29"/>
      <c r="E895" s="12"/>
      <c r="F895" s="44"/>
      <c r="G895" s="45"/>
      <c r="H895" s="12"/>
      <c r="I895" s="12"/>
      <c r="J895" s="12"/>
      <c r="K895" s="12"/>
      <c r="L895" s="12"/>
    </row>
    <row r="896" customFormat="false" ht="16.5" hidden="false" customHeight="true" outlineLevel="0" collapsed="false">
      <c r="A896" s="12"/>
      <c r="B896" s="20"/>
      <c r="C896" s="28"/>
      <c r="D896" s="29"/>
      <c r="E896" s="12"/>
      <c r="F896" s="44"/>
      <c r="G896" s="45"/>
      <c r="H896" s="12"/>
      <c r="I896" s="12"/>
      <c r="J896" s="12"/>
      <c r="K896" s="12"/>
      <c r="L896" s="12"/>
    </row>
    <row r="897" customFormat="false" ht="16.5" hidden="false" customHeight="true" outlineLevel="0" collapsed="false">
      <c r="A897" s="12"/>
      <c r="B897" s="20"/>
      <c r="C897" s="28"/>
      <c r="D897" s="29"/>
      <c r="E897" s="12"/>
      <c r="F897" s="44"/>
      <c r="G897" s="45"/>
      <c r="H897" s="12"/>
      <c r="I897" s="12"/>
      <c r="J897" s="12"/>
      <c r="K897" s="12"/>
      <c r="L897" s="12"/>
    </row>
    <row r="898" customFormat="false" ht="16.5" hidden="false" customHeight="true" outlineLevel="0" collapsed="false">
      <c r="A898" s="12"/>
      <c r="B898" s="20"/>
      <c r="C898" s="28"/>
      <c r="D898" s="29"/>
      <c r="E898" s="12"/>
      <c r="F898" s="44"/>
      <c r="G898" s="45"/>
      <c r="H898" s="12"/>
      <c r="I898" s="12"/>
      <c r="J898" s="12"/>
      <c r="K898" s="12"/>
      <c r="L898" s="12"/>
    </row>
    <row r="899" customFormat="false" ht="16.5" hidden="false" customHeight="true" outlineLevel="0" collapsed="false">
      <c r="A899" s="12"/>
      <c r="B899" s="20"/>
      <c r="C899" s="28"/>
      <c r="D899" s="29"/>
      <c r="E899" s="12"/>
      <c r="F899" s="44"/>
      <c r="G899" s="45"/>
      <c r="H899" s="12"/>
      <c r="I899" s="12"/>
      <c r="J899" s="12"/>
      <c r="K899" s="12"/>
      <c r="L899" s="12"/>
    </row>
    <row r="900" customFormat="false" ht="16.5" hidden="false" customHeight="true" outlineLevel="0" collapsed="false">
      <c r="A900" s="12"/>
      <c r="B900" s="20"/>
      <c r="C900" s="28"/>
      <c r="D900" s="29"/>
      <c r="E900" s="12"/>
      <c r="F900" s="44"/>
      <c r="G900" s="45"/>
      <c r="H900" s="12"/>
      <c r="I900" s="12"/>
      <c r="J900" s="12"/>
      <c r="K900" s="12"/>
      <c r="L900" s="12"/>
    </row>
    <row r="901" customFormat="false" ht="16.5" hidden="false" customHeight="true" outlineLevel="0" collapsed="false">
      <c r="A901" s="12"/>
      <c r="B901" s="20"/>
      <c r="C901" s="28"/>
      <c r="D901" s="29"/>
      <c r="E901" s="12"/>
      <c r="F901" s="44"/>
      <c r="G901" s="45"/>
      <c r="H901" s="12"/>
      <c r="I901" s="12"/>
      <c r="J901" s="12"/>
      <c r="K901" s="12"/>
      <c r="L901" s="12"/>
    </row>
    <row r="902" customFormat="false" ht="16.5" hidden="false" customHeight="true" outlineLevel="0" collapsed="false">
      <c r="A902" s="12"/>
      <c r="B902" s="20"/>
      <c r="C902" s="28"/>
      <c r="D902" s="29"/>
      <c r="E902" s="12"/>
      <c r="F902" s="44"/>
      <c r="G902" s="45"/>
      <c r="H902" s="12"/>
      <c r="I902" s="12"/>
      <c r="J902" s="12"/>
      <c r="K902" s="12"/>
      <c r="L902" s="12"/>
    </row>
    <row r="903" customFormat="false" ht="16.5" hidden="false" customHeight="true" outlineLevel="0" collapsed="false">
      <c r="A903" s="12"/>
      <c r="B903" s="20"/>
      <c r="C903" s="28"/>
      <c r="D903" s="29"/>
      <c r="E903" s="12"/>
      <c r="F903" s="44"/>
      <c r="G903" s="45"/>
      <c r="H903" s="12"/>
      <c r="I903" s="12"/>
      <c r="J903" s="12"/>
      <c r="K903" s="12"/>
      <c r="L903" s="12"/>
    </row>
    <row r="904" customFormat="false" ht="16.5" hidden="false" customHeight="true" outlineLevel="0" collapsed="false">
      <c r="A904" s="12"/>
      <c r="B904" s="20"/>
      <c r="C904" s="28"/>
      <c r="D904" s="29"/>
      <c r="E904" s="12"/>
      <c r="F904" s="44"/>
      <c r="G904" s="45"/>
      <c r="H904" s="12"/>
      <c r="I904" s="12"/>
      <c r="J904" s="12"/>
      <c r="K904" s="12"/>
      <c r="L904" s="12"/>
    </row>
    <row r="905" customFormat="false" ht="16.5" hidden="false" customHeight="true" outlineLevel="0" collapsed="false">
      <c r="A905" s="12"/>
      <c r="B905" s="20"/>
      <c r="C905" s="28"/>
      <c r="D905" s="29"/>
      <c r="E905" s="12"/>
      <c r="F905" s="44"/>
      <c r="G905" s="45"/>
      <c r="H905" s="12"/>
      <c r="I905" s="12"/>
      <c r="J905" s="12"/>
      <c r="K905" s="12"/>
      <c r="L905" s="12"/>
    </row>
    <row r="906" customFormat="false" ht="16.5" hidden="false" customHeight="true" outlineLevel="0" collapsed="false">
      <c r="A906" s="12"/>
      <c r="B906" s="20"/>
      <c r="C906" s="28"/>
      <c r="D906" s="29"/>
      <c r="E906" s="12"/>
      <c r="F906" s="44"/>
      <c r="G906" s="45"/>
      <c r="H906" s="12"/>
      <c r="I906" s="12"/>
      <c r="J906" s="12"/>
      <c r="K906" s="12"/>
      <c r="L906" s="12"/>
    </row>
    <row r="907" customFormat="false" ht="16.5" hidden="false" customHeight="true" outlineLevel="0" collapsed="false">
      <c r="A907" s="12"/>
      <c r="B907" s="20"/>
      <c r="C907" s="28"/>
      <c r="D907" s="29"/>
      <c r="E907" s="12"/>
      <c r="F907" s="44"/>
      <c r="G907" s="45"/>
      <c r="H907" s="12"/>
      <c r="I907" s="12"/>
      <c r="J907" s="12"/>
      <c r="K907" s="12"/>
      <c r="L907" s="12"/>
    </row>
    <row r="908" customFormat="false" ht="16.5" hidden="false" customHeight="true" outlineLevel="0" collapsed="false">
      <c r="A908" s="12"/>
      <c r="B908" s="20"/>
      <c r="C908" s="28"/>
      <c r="D908" s="29"/>
      <c r="E908" s="12"/>
      <c r="F908" s="44"/>
      <c r="G908" s="45"/>
      <c r="H908" s="12"/>
      <c r="I908" s="12"/>
      <c r="J908" s="12"/>
      <c r="K908" s="12"/>
      <c r="L908" s="12"/>
    </row>
    <row r="909" customFormat="false" ht="16.5" hidden="false" customHeight="true" outlineLevel="0" collapsed="false">
      <c r="A909" s="12"/>
      <c r="B909" s="20"/>
      <c r="C909" s="28"/>
      <c r="D909" s="29"/>
      <c r="E909" s="12"/>
      <c r="F909" s="44"/>
      <c r="G909" s="45"/>
      <c r="H909" s="12"/>
      <c r="I909" s="12"/>
      <c r="J909" s="12"/>
      <c r="K909" s="12"/>
      <c r="L909" s="12"/>
    </row>
    <row r="910" customFormat="false" ht="16.5" hidden="false" customHeight="true" outlineLevel="0" collapsed="false">
      <c r="A910" s="12"/>
      <c r="B910" s="20"/>
      <c r="C910" s="28"/>
      <c r="D910" s="29"/>
      <c r="E910" s="12"/>
      <c r="F910" s="44"/>
      <c r="G910" s="45"/>
      <c r="H910" s="12"/>
      <c r="I910" s="12"/>
      <c r="J910" s="12"/>
      <c r="K910" s="12"/>
      <c r="L910" s="12"/>
    </row>
    <row r="911" customFormat="false" ht="16.5" hidden="false" customHeight="true" outlineLevel="0" collapsed="false">
      <c r="A911" s="12"/>
      <c r="B911" s="20"/>
      <c r="C911" s="28"/>
      <c r="D911" s="29"/>
      <c r="E911" s="12"/>
      <c r="F911" s="44"/>
      <c r="G911" s="45"/>
      <c r="H911" s="12"/>
      <c r="I911" s="12"/>
      <c r="J911" s="12"/>
      <c r="K911" s="12"/>
      <c r="L911" s="12"/>
    </row>
    <row r="912" customFormat="false" ht="16.5" hidden="false" customHeight="true" outlineLevel="0" collapsed="false">
      <c r="A912" s="12"/>
      <c r="B912" s="20"/>
      <c r="C912" s="28"/>
      <c r="D912" s="29"/>
      <c r="E912" s="12"/>
      <c r="F912" s="44"/>
      <c r="G912" s="45"/>
      <c r="H912" s="12"/>
      <c r="I912" s="12"/>
      <c r="J912" s="12"/>
      <c r="K912" s="12"/>
      <c r="L912" s="12"/>
    </row>
    <row r="913" customFormat="false" ht="16.5" hidden="false" customHeight="true" outlineLevel="0" collapsed="false">
      <c r="A913" s="12"/>
      <c r="B913" s="20"/>
      <c r="C913" s="28"/>
      <c r="D913" s="29"/>
      <c r="E913" s="12"/>
      <c r="F913" s="44"/>
      <c r="G913" s="45"/>
      <c r="H913" s="12"/>
      <c r="I913" s="12"/>
      <c r="J913" s="12"/>
      <c r="K913" s="12"/>
      <c r="L913" s="12"/>
    </row>
    <row r="914" customFormat="false" ht="16.5" hidden="false" customHeight="true" outlineLevel="0" collapsed="false">
      <c r="A914" s="12"/>
      <c r="B914" s="20"/>
      <c r="C914" s="28"/>
      <c r="D914" s="29"/>
      <c r="E914" s="12"/>
      <c r="F914" s="44"/>
      <c r="G914" s="45"/>
      <c r="H914" s="12"/>
      <c r="I914" s="12"/>
      <c r="J914" s="12"/>
      <c r="K914" s="12"/>
      <c r="L914" s="12"/>
    </row>
    <row r="915" customFormat="false" ht="16.5" hidden="false" customHeight="true" outlineLevel="0" collapsed="false">
      <c r="A915" s="12"/>
      <c r="B915" s="20"/>
      <c r="C915" s="28"/>
      <c r="D915" s="29"/>
      <c r="E915" s="12"/>
      <c r="F915" s="44"/>
      <c r="G915" s="45"/>
      <c r="H915" s="12"/>
      <c r="I915" s="12"/>
      <c r="J915" s="12"/>
      <c r="K915" s="12"/>
      <c r="L915" s="12"/>
    </row>
    <row r="916" customFormat="false" ht="16.5" hidden="false" customHeight="true" outlineLevel="0" collapsed="false">
      <c r="A916" s="12"/>
      <c r="B916" s="20"/>
      <c r="C916" s="28"/>
      <c r="D916" s="29"/>
      <c r="E916" s="12"/>
      <c r="F916" s="44"/>
      <c r="G916" s="45"/>
      <c r="H916" s="12"/>
      <c r="I916" s="12"/>
      <c r="J916" s="12"/>
      <c r="K916" s="12"/>
      <c r="L916" s="12"/>
    </row>
    <row r="917" customFormat="false" ht="16.5" hidden="false" customHeight="true" outlineLevel="0" collapsed="false">
      <c r="A917" s="12"/>
      <c r="B917" s="20"/>
      <c r="C917" s="28"/>
      <c r="D917" s="29"/>
      <c r="E917" s="12"/>
      <c r="F917" s="44"/>
      <c r="G917" s="45"/>
      <c r="H917" s="12"/>
      <c r="I917" s="12"/>
      <c r="J917" s="12"/>
      <c r="K917" s="12"/>
      <c r="L917" s="12"/>
    </row>
    <row r="918" customFormat="false" ht="16.5" hidden="false" customHeight="true" outlineLevel="0" collapsed="false">
      <c r="A918" s="12"/>
      <c r="B918" s="20"/>
      <c r="C918" s="28"/>
      <c r="D918" s="29"/>
      <c r="E918" s="12"/>
      <c r="F918" s="44"/>
      <c r="G918" s="45"/>
      <c r="H918" s="12"/>
      <c r="I918" s="12"/>
      <c r="J918" s="12"/>
      <c r="K918" s="12"/>
      <c r="L918" s="12"/>
    </row>
    <row r="919" customFormat="false" ht="16.5" hidden="false" customHeight="true" outlineLevel="0" collapsed="false">
      <c r="A919" s="12"/>
      <c r="B919" s="20"/>
      <c r="C919" s="28"/>
      <c r="D919" s="29"/>
      <c r="E919" s="12"/>
      <c r="F919" s="44"/>
      <c r="G919" s="45"/>
      <c r="H919" s="12"/>
      <c r="I919" s="12"/>
      <c r="J919" s="12"/>
      <c r="K919" s="12"/>
      <c r="L919" s="12"/>
    </row>
    <row r="920" customFormat="false" ht="16.5" hidden="false" customHeight="true" outlineLevel="0" collapsed="false">
      <c r="A920" s="12"/>
      <c r="B920" s="20"/>
      <c r="C920" s="28"/>
      <c r="D920" s="29"/>
      <c r="E920" s="12"/>
      <c r="F920" s="44"/>
      <c r="G920" s="45"/>
      <c r="H920" s="12"/>
      <c r="I920" s="12"/>
      <c r="J920" s="12"/>
      <c r="K920" s="12"/>
      <c r="L920" s="12"/>
    </row>
    <row r="921" customFormat="false" ht="16.5" hidden="false" customHeight="true" outlineLevel="0" collapsed="false">
      <c r="A921" s="12"/>
      <c r="B921" s="20"/>
      <c r="C921" s="28"/>
      <c r="D921" s="29"/>
      <c r="E921" s="12"/>
      <c r="F921" s="44"/>
      <c r="G921" s="45"/>
      <c r="H921" s="12"/>
      <c r="I921" s="12"/>
      <c r="J921" s="12"/>
      <c r="K921" s="12"/>
      <c r="L921" s="12"/>
    </row>
    <row r="922" customFormat="false" ht="16.5" hidden="false" customHeight="true" outlineLevel="0" collapsed="false">
      <c r="A922" s="12"/>
      <c r="B922" s="20"/>
      <c r="C922" s="28"/>
      <c r="D922" s="29"/>
      <c r="E922" s="12"/>
      <c r="F922" s="44"/>
      <c r="G922" s="45"/>
      <c r="H922" s="12"/>
      <c r="I922" s="12"/>
      <c r="J922" s="12"/>
      <c r="K922" s="12"/>
      <c r="L922" s="12"/>
    </row>
    <row r="923" customFormat="false" ht="16.5" hidden="false" customHeight="true" outlineLevel="0" collapsed="false">
      <c r="A923" s="12"/>
      <c r="B923" s="20"/>
      <c r="C923" s="28"/>
      <c r="D923" s="29"/>
      <c r="E923" s="12"/>
      <c r="F923" s="44"/>
      <c r="G923" s="45"/>
      <c r="H923" s="12"/>
      <c r="I923" s="12"/>
      <c r="J923" s="12"/>
      <c r="K923" s="12"/>
      <c r="L923" s="12"/>
    </row>
    <row r="924" customFormat="false" ht="16.5" hidden="false" customHeight="true" outlineLevel="0" collapsed="false">
      <c r="A924" s="12"/>
      <c r="B924" s="20"/>
      <c r="C924" s="28"/>
      <c r="D924" s="29"/>
      <c r="E924" s="12"/>
      <c r="F924" s="44"/>
      <c r="G924" s="45"/>
      <c r="H924" s="12"/>
      <c r="I924" s="12"/>
      <c r="J924" s="12"/>
      <c r="K924" s="12"/>
      <c r="L924" s="12"/>
    </row>
    <row r="925" customFormat="false" ht="16.5" hidden="false" customHeight="true" outlineLevel="0" collapsed="false">
      <c r="A925" s="12"/>
      <c r="B925" s="20"/>
      <c r="C925" s="28"/>
      <c r="D925" s="29"/>
      <c r="E925" s="12"/>
      <c r="F925" s="44"/>
      <c r="G925" s="45"/>
      <c r="H925" s="12"/>
      <c r="I925" s="12"/>
      <c r="J925" s="12"/>
      <c r="K925" s="12"/>
      <c r="L925" s="12"/>
    </row>
    <row r="926" customFormat="false" ht="16.5" hidden="false" customHeight="true" outlineLevel="0" collapsed="false">
      <c r="A926" s="12"/>
      <c r="B926" s="20"/>
      <c r="C926" s="28"/>
      <c r="D926" s="29"/>
      <c r="E926" s="12"/>
      <c r="F926" s="44"/>
      <c r="G926" s="45"/>
      <c r="H926" s="12"/>
      <c r="I926" s="12"/>
      <c r="J926" s="12"/>
      <c r="K926" s="12"/>
      <c r="L926" s="12"/>
    </row>
    <row r="927" customFormat="false" ht="16.5" hidden="false" customHeight="true" outlineLevel="0" collapsed="false">
      <c r="A927" s="12"/>
      <c r="B927" s="20"/>
      <c r="C927" s="28"/>
      <c r="D927" s="29"/>
      <c r="E927" s="12"/>
      <c r="F927" s="44"/>
      <c r="G927" s="45"/>
      <c r="H927" s="12"/>
      <c r="I927" s="12"/>
      <c r="J927" s="12"/>
      <c r="K927" s="12"/>
      <c r="L927" s="12"/>
    </row>
    <row r="928" customFormat="false" ht="16.5" hidden="false" customHeight="true" outlineLevel="0" collapsed="false">
      <c r="A928" s="12"/>
      <c r="B928" s="20"/>
      <c r="C928" s="28"/>
      <c r="D928" s="29"/>
      <c r="E928" s="12"/>
      <c r="F928" s="44"/>
      <c r="G928" s="45"/>
      <c r="H928" s="12"/>
      <c r="I928" s="12"/>
      <c r="J928" s="12"/>
      <c r="K928" s="12"/>
      <c r="L928" s="12"/>
    </row>
    <row r="929" customFormat="false" ht="16.5" hidden="false" customHeight="true" outlineLevel="0" collapsed="false">
      <c r="A929" s="12"/>
      <c r="B929" s="20"/>
      <c r="C929" s="28"/>
      <c r="D929" s="29"/>
      <c r="E929" s="12"/>
      <c r="F929" s="44"/>
      <c r="G929" s="45"/>
      <c r="H929" s="12"/>
      <c r="I929" s="12"/>
      <c r="J929" s="12"/>
      <c r="K929" s="12"/>
      <c r="L929" s="12"/>
    </row>
    <row r="930" customFormat="false" ht="16.5" hidden="false" customHeight="true" outlineLevel="0" collapsed="false">
      <c r="A930" s="12"/>
      <c r="B930" s="20"/>
      <c r="C930" s="28"/>
      <c r="D930" s="29"/>
      <c r="E930" s="12"/>
      <c r="F930" s="44"/>
      <c r="G930" s="45"/>
      <c r="H930" s="12"/>
      <c r="I930" s="12"/>
      <c r="J930" s="12"/>
      <c r="K930" s="12"/>
      <c r="L930" s="12"/>
    </row>
    <row r="931" customFormat="false" ht="16.5" hidden="false" customHeight="true" outlineLevel="0" collapsed="false">
      <c r="A931" s="12"/>
      <c r="B931" s="20"/>
      <c r="C931" s="28"/>
      <c r="D931" s="29"/>
      <c r="E931" s="12"/>
      <c r="F931" s="44"/>
      <c r="G931" s="45"/>
      <c r="H931" s="12"/>
      <c r="I931" s="12"/>
      <c r="J931" s="12"/>
      <c r="K931" s="12"/>
      <c r="L931" s="12"/>
    </row>
    <row r="932" customFormat="false" ht="16.5" hidden="false" customHeight="true" outlineLevel="0" collapsed="false">
      <c r="A932" s="12"/>
      <c r="B932" s="20"/>
      <c r="C932" s="28"/>
      <c r="D932" s="29"/>
      <c r="E932" s="12"/>
      <c r="F932" s="44"/>
      <c r="G932" s="45"/>
      <c r="H932" s="12"/>
      <c r="I932" s="12"/>
      <c r="J932" s="12"/>
      <c r="K932" s="12"/>
      <c r="L932" s="12"/>
    </row>
    <row r="933" customFormat="false" ht="16.5" hidden="false" customHeight="true" outlineLevel="0" collapsed="false">
      <c r="A933" s="12"/>
      <c r="B933" s="20"/>
      <c r="C933" s="28"/>
      <c r="D933" s="29"/>
      <c r="E933" s="12"/>
      <c r="F933" s="44"/>
      <c r="G933" s="45"/>
      <c r="H933" s="12"/>
      <c r="I933" s="12"/>
      <c r="J933" s="12"/>
      <c r="K933" s="12"/>
      <c r="L933" s="12"/>
    </row>
    <row r="934" customFormat="false" ht="16.5" hidden="false" customHeight="true" outlineLevel="0" collapsed="false">
      <c r="A934" s="12"/>
      <c r="B934" s="20"/>
      <c r="C934" s="28"/>
      <c r="D934" s="29"/>
      <c r="E934" s="12"/>
      <c r="F934" s="44"/>
      <c r="G934" s="45"/>
      <c r="H934" s="12"/>
      <c r="I934" s="12"/>
      <c r="J934" s="12"/>
      <c r="K934" s="12"/>
      <c r="L934" s="12"/>
    </row>
    <row r="935" customFormat="false" ht="16.5" hidden="false" customHeight="true" outlineLevel="0" collapsed="false">
      <c r="A935" s="12"/>
      <c r="B935" s="20"/>
      <c r="C935" s="28"/>
      <c r="D935" s="29"/>
      <c r="E935" s="12"/>
      <c r="F935" s="44"/>
      <c r="G935" s="45"/>
      <c r="H935" s="12"/>
      <c r="I935" s="12"/>
      <c r="J935" s="12"/>
      <c r="K935" s="12"/>
      <c r="L935" s="12"/>
    </row>
    <row r="936" customFormat="false" ht="16.5" hidden="false" customHeight="true" outlineLevel="0" collapsed="false">
      <c r="A936" s="12"/>
      <c r="B936" s="20"/>
      <c r="C936" s="28"/>
      <c r="D936" s="29"/>
      <c r="E936" s="12"/>
      <c r="F936" s="44"/>
      <c r="G936" s="45"/>
      <c r="H936" s="12"/>
      <c r="I936" s="12"/>
      <c r="J936" s="12"/>
      <c r="K936" s="12"/>
      <c r="L936" s="12"/>
    </row>
    <row r="937" customFormat="false" ht="16.5" hidden="false" customHeight="true" outlineLevel="0" collapsed="false">
      <c r="A937" s="12"/>
      <c r="B937" s="20"/>
      <c r="C937" s="28"/>
      <c r="D937" s="29"/>
      <c r="E937" s="12"/>
      <c r="F937" s="44"/>
      <c r="G937" s="45"/>
      <c r="H937" s="12"/>
      <c r="I937" s="12"/>
      <c r="J937" s="12"/>
      <c r="K937" s="12"/>
      <c r="L937" s="12"/>
    </row>
    <row r="938" customFormat="false" ht="16.5" hidden="false" customHeight="true" outlineLevel="0" collapsed="false">
      <c r="A938" s="12"/>
      <c r="B938" s="20"/>
      <c r="C938" s="28"/>
      <c r="D938" s="29"/>
      <c r="E938" s="12"/>
      <c r="F938" s="44"/>
      <c r="G938" s="45"/>
      <c r="H938" s="12"/>
      <c r="I938" s="12"/>
      <c r="J938" s="12"/>
      <c r="K938" s="12"/>
      <c r="L938" s="12"/>
    </row>
    <row r="939" customFormat="false" ht="16.5" hidden="false" customHeight="true" outlineLevel="0" collapsed="false">
      <c r="A939" s="12"/>
      <c r="B939" s="20"/>
      <c r="C939" s="28"/>
      <c r="D939" s="29"/>
      <c r="E939" s="12"/>
      <c r="F939" s="44"/>
      <c r="G939" s="45"/>
      <c r="H939" s="12"/>
      <c r="I939" s="12"/>
      <c r="J939" s="12"/>
      <c r="K939" s="12"/>
      <c r="L939" s="12"/>
    </row>
    <row r="940" customFormat="false" ht="16.5" hidden="false" customHeight="true" outlineLevel="0" collapsed="false">
      <c r="A940" s="12"/>
      <c r="B940" s="20"/>
      <c r="C940" s="28"/>
      <c r="D940" s="29"/>
      <c r="E940" s="12"/>
      <c r="F940" s="44"/>
      <c r="G940" s="45"/>
      <c r="H940" s="12"/>
      <c r="I940" s="12"/>
      <c r="J940" s="12"/>
      <c r="K940" s="12"/>
      <c r="L940" s="12"/>
    </row>
    <row r="941" customFormat="false" ht="16.5" hidden="false" customHeight="true" outlineLevel="0" collapsed="false">
      <c r="A941" s="12"/>
      <c r="B941" s="20"/>
      <c r="C941" s="28"/>
      <c r="D941" s="29"/>
      <c r="E941" s="12"/>
      <c r="F941" s="44"/>
      <c r="G941" s="45"/>
      <c r="H941" s="12"/>
      <c r="I941" s="12"/>
      <c r="J941" s="12"/>
      <c r="K941" s="12"/>
      <c r="L941" s="12"/>
    </row>
    <row r="942" customFormat="false" ht="16.5" hidden="false" customHeight="true" outlineLevel="0" collapsed="false">
      <c r="A942" s="12"/>
      <c r="B942" s="20"/>
      <c r="C942" s="28"/>
      <c r="D942" s="29"/>
      <c r="E942" s="12"/>
      <c r="F942" s="44"/>
      <c r="G942" s="45"/>
      <c r="H942" s="12"/>
      <c r="I942" s="12"/>
      <c r="J942" s="12"/>
      <c r="K942" s="12"/>
      <c r="L942" s="12"/>
    </row>
    <row r="943" customFormat="false" ht="16.5" hidden="false" customHeight="true" outlineLevel="0" collapsed="false">
      <c r="A943" s="12"/>
      <c r="B943" s="20"/>
      <c r="C943" s="28"/>
      <c r="D943" s="29"/>
      <c r="E943" s="12"/>
      <c r="F943" s="44"/>
      <c r="G943" s="45"/>
      <c r="H943" s="12"/>
      <c r="I943" s="12"/>
      <c r="J943" s="12"/>
      <c r="K943" s="12"/>
      <c r="L943" s="12"/>
    </row>
    <row r="944" customFormat="false" ht="16.5" hidden="false" customHeight="true" outlineLevel="0" collapsed="false">
      <c r="A944" s="12"/>
      <c r="B944" s="20"/>
      <c r="C944" s="28"/>
      <c r="D944" s="29"/>
      <c r="E944" s="12"/>
      <c r="F944" s="44"/>
      <c r="G944" s="45"/>
      <c r="H944" s="12"/>
      <c r="I944" s="12"/>
      <c r="J944" s="12"/>
      <c r="K944" s="12"/>
      <c r="L944" s="12"/>
    </row>
    <row r="945" customFormat="false" ht="16.5" hidden="false" customHeight="true" outlineLevel="0" collapsed="false">
      <c r="A945" s="12"/>
      <c r="B945" s="20"/>
      <c r="C945" s="28"/>
      <c r="D945" s="29"/>
      <c r="E945" s="12"/>
      <c r="F945" s="44"/>
      <c r="G945" s="45"/>
      <c r="H945" s="12"/>
      <c r="I945" s="12"/>
      <c r="J945" s="12"/>
      <c r="K945" s="12"/>
      <c r="L945" s="12"/>
    </row>
    <row r="946" customFormat="false" ht="16.5" hidden="false" customHeight="true" outlineLevel="0" collapsed="false">
      <c r="A946" s="12"/>
      <c r="B946" s="20"/>
      <c r="C946" s="28"/>
      <c r="D946" s="29"/>
      <c r="E946" s="12"/>
      <c r="F946" s="44"/>
      <c r="G946" s="45"/>
      <c r="H946" s="12"/>
      <c r="I946" s="12"/>
      <c r="J946" s="12"/>
      <c r="K946" s="12"/>
      <c r="L946" s="12"/>
    </row>
    <row r="947" customFormat="false" ht="16.5" hidden="false" customHeight="true" outlineLevel="0" collapsed="false">
      <c r="A947" s="12"/>
      <c r="B947" s="20"/>
      <c r="C947" s="28"/>
      <c r="D947" s="29"/>
      <c r="E947" s="12"/>
      <c r="F947" s="44"/>
      <c r="G947" s="45"/>
      <c r="H947" s="12"/>
      <c r="I947" s="12"/>
      <c r="J947" s="12"/>
      <c r="K947" s="12"/>
      <c r="L947" s="12"/>
    </row>
    <row r="948" customFormat="false" ht="16.5" hidden="false" customHeight="true" outlineLevel="0" collapsed="false">
      <c r="A948" s="12"/>
      <c r="B948" s="20"/>
      <c r="C948" s="28"/>
      <c r="D948" s="29"/>
      <c r="E948" s="12"/>
      <c r="F948" s="44"/>
      <c r="G948" s="45"/>
      <c r="H948" s="12"/>
      <c r="I948" s="12"/>
      <c r="J948" s="12"/>
      <c r="K948" s="12"/>
      <c r="L948" s="12"/>
    </row>
    <row r="949" customFormat="false" ht="16.5" hidden="false" customHeight="true" outlineLevel="0" collapsed="false">
      <c r="A949" s="12"/>
      <c r="B949" s="20"/>
      <c r="C949" s="28"/>
      <c r="D949" s="29"/>
      <c r="E949" s="12"/>
      <c r="F949" s="44"/>
      <c r="G949" s="45"/>
      <c r="H949" s="12"/>
      <c r="I949" s="12"/>
      <c r="J949" s="12"/>
      <c r="K949" s="12"/>
      <c r="L949" s="12"/>
    </row>
    <row r="950" customFormat="false" ht="16.5" hidden="false" customHeight="true" outlineLevel="0" collapsed="false">
      <c r="A950" s="12"/>
      <c r="B950" s="20"/>
      <c r="C950" s="28"/>
      <c r="D950" s="29"/>
      <c r="E950" s="12"/>
      <c r="F950" s="44"/>
      <c r="G950" s="45"/>
      <c r="H950" s="12"/>
      <c r="I950" s="12"/>
      <c r="J950" s="12"/>
      <c r="K950" s="12"/>
      <c r="L950" s="12"/>
    </row>
    <row r="951" customFormat="false" ht="16.5" hidden="false" customHeight="true" outlineLevel="0" collapsed="false">
      <c r="A951" s="12"/>
      <c r="B951" s="20"/>
      <c r="C951" s="28"/>
      <c r="D951" s="29"/>
      <c r="E951" s="12"/>
      <c r="F951" s="44"/>
      <c r="G951" s="45"/>
      <c r="H951" s="12"/>
      <c r="I951" s="12"/>
      <c r="J951" s="12"/>
      <c r="K951" s="12"/>
      <c r="L951" s="12"/>
    </row>
    <row r="952" customFormat="false" ht="16.5" hidden="false" customHeight="true" outlineLevel="0" collapsed="false">
      <c r="A952" s="12"/>
      <c r="B952" s="20"/>
      <c r="C952" s="28"/>
      <c r="D952" s="29"/>
      <c r="E952" s="12"/>
      <c r="F952" s="44"/>
      <c r="G952" s="45"/>
      <c r="H952" s="12"/>
      <c r="I952" s="12"/>
      <c r="J952" s="12"/>
      <c r="K952" s="12"/>
      <c r="L952" s="12"/>
    </row>
    <row r="953" customFormat="false" ht="16.5" hidden="false" customHeight="true" outlineLevel="0" collapsed="false">
      <c r="A953" s="12"/>
      <c r="B953" s="20"/>
      <c r="C953" s="28"/>
      <c r="D953" s="29"/>
      <c r="E953" s="12"/>
      <c r="F953" s="44"/>
      <c r="G953" s="45"/>
      <c r="H953" s="12"/>
      <c r="I953" s="12"/>
      <c r="J953" s="12"/>
      <c r="K953" s="12"/>
      <c r="L953" s="12"/>
    </row>
    <row r="954" customFormat="false" ht="16.5" hidden="false" customHeight="true" outlineLevel="0" collapsed="false">
      <c r="A954" s="12"/>
      <c r="B954" s="20"/>
      <c r="C954" s="28"/>
      <c r="D954" s="29"/>
      <c r="E954" s="12"/>
      <c r="F954" s="44"/>
      <c r="G954" s="45"/>
      <c r="H954" s="12"/>
      <c r="I954" s="12"/>
      <c r="J954" s="12"/>
      <c r="K954" s="12"/>
      <c r="L954" s="12"/>
    </row>
    <row r="955" customFormat="false" ht="16.5" hidden="false" customHeight="true" outlineLevel="0" collapsed="false">
      <c r="A955" s="12"/>
      <c r="B955" s="20"/>
      <c r="C955" s="28"/>
      <c r="D955" s="29"/>
      <c r="E955" s="12"/>
      <c r="F955" s="44"/>
      <c r="G955" s="45"/>
      <c r="H955" s="12"/>
      <c r="I955" s="12"/>
      <c r="J955" s="12"/>
      <c r="K955" s="12"/>
      <c r="L955" s="12"/>
    </row>
    <row r="956" customFormat="false" ht="16.5" hidden="false" customHeight="true" outlineLevel="0" collapsed="false">
      <c r="A956" s="12"/>
      <c r="B956" s="20"/>
      <c r="C956" s="28"/>
      <c r="D956" s="29"/>
      <c r="E956" s="12"/>
      <c r="F956" s="44"/>
      <c r="G956" s="45"/>
      <c r="H956" s="12"/>
      <c r="I956" s="12"/>
      <c r="J956" s="12"/>
      <c r="K956" s="12"/>
      <c r="L956" s="12"/>
    </row>
    <row r="957" customFormat="false" ht="16.5" hidden="false" customHeight="true" outlineLevel="0" collapsed="false">
      <c r="A957" s="12"/>
      <c r="B957" s="20"/>
      <c r="C957" s="28"/>
      <c r="D957" s="29"/>
      <c r="E957" s="12"/>
      <c r="F957" s="44"/>
      <c r="G957" s="45"/>
      <c r="H957" s="12"/>
      <c r="I957" s="12"/>
      <c r="J957" s="12"/>
      <c r="K957" s="12"/>
      <c r="L957" s="12"/>
    </row>
    <row r="958" customFormat="false" ht="16.5" hidden="false" customHeight="true" outlineLevel="0" collapsed="false">
      <c r="A958" s="12"/>
      <c r="B958" s="20"/>
      <c r="C958" s="28"/>
      <c r="D958" s="29"/>
      <c r="E958" s="12"/>
      <c r="F958" s="44"/>
      <c r="G958" s="45"/>
      <c r="H958" s="12"/>
      <c r="I958" s="12"/>
      <c r="J958" s="12"/>
      <c r="K958" s="12"/>
      <c r="L958" s="12"/>
    </row>
    <row r="959" customFormat="false" ht="16.5" hidden="false" customHeight="true" outlineLevel="0" collapsed="false">
      <c r="A959" s="12"/>
      <c r="B959" s="20"/>
      <c r="C959" s="28"/>
      <c r="D959" s="29"/>
      <c r="E959" s="12"/>
      <c r="F959" s="44"/>
      <c r="G959" s="45"/>
      <c r="H959" s="12"/>
      <c r="I959" s="12"/>
      <c r="J959" s="12"/>
      <c r="K959" s="12"/>
      <c r="L959" s="12"/>
    </row>
    <row r="960" customFormat="false" ht="16.5" hidden="false" customHeight="true" outlineLevel="0" collapsed="false">
      <c r="A960" s="12"/>
      <c r="B960" s="20"/>
      <c r="C960" s="28"/>
      <c r="D960" s="29"/>
      <c r="E960" s="12"/>
      <c r="F960" s="44"/>
      <c r="G960" s="45"/>
      <c r="H960" s="12"/>
      <c r="I960" s="12"/>
      <c r="J960" s="12"/>
      <c r="K960" s="12"/>
      <c r="L960" s="12"/>
    </row>
    <row r="961" customFormat="false" ht="16.5" hidden="false" customHeight="true" outlineLevel="0" collapsed="false">
      <c r="A961" s="12"/>
      <c r="B961" s="20"/>
      <c r="C961" s="28"/>
      <c r="D961" s="29"/>
      <c r="E961" s="12"/>
      <c r="F961" s="44"/>
      <c r="G961" s="45"/>
      <c r="H961" s="12"/>
      <c r="I961" s="12"/>
      <c r="J961" s="12"/>
      <c r="K961" s="12"/>
      <c r="L961" s="12"/>
    </row>
    <row r="962" customFormat="false" ht="16.5" hidden="false" customHeight="true" outlineLevel="0" collapsed="false">
      <c r="A962" s="12"/>
      <c r="B962" s="20"/>
      <c r="C962" s="28"/>
      <c r="D962" s="29"/>
      <c r="E962" s="12"/>
      <c r="F962" s="44"/>
      <c r="G962" s="45"/>
      <c r="H962" s="12"/>
      <c r="I962" s="12"/>
      <c r="J962" s="12"/>
      <c r="K962" s="12"/>
      <c r="L962" s="12"/>
    </row>
    <row r="963" customFormat="false" ht="16.5" hidden="false" customHeight="true" outlineLevel="0" collapsed="false">
      <c r="A963" s="12"/>
      <c r="B963" s="20"/>
      <c r="C963" s="28"/>
      <c r="D963" s="29"/>
      <c r="E963" s="12"/>
      <c r="F963" s="44"/>
      <c r="G963" s="45"/>
      <c r="H963" s="12"/>
      <c r="I963" s="12"/>
      <c r="J963" s="12"/>
      <c r="K963" s="12"/>
      <c r="L963" s="12"/>
    </row>
    <row r="964" customFormat="false" ht="16.5" hidden="false" customHeight="true" outlineLevel="0" collapsed="false">
      <c r="A964" s="12"/>
      <c r="B964" s="20"/>
      <c r="C964" s="28"/>
      <c r="D964" s="29"/>
      <c r="E964" s="12"/>
      <c r="F964" s="44"/>
      <c r="G964" s="45"/>
      <c r="H964" s="12"/>
      <c r="I964" s="12"/>
      <c r="J964" s="12"/>
      <c r="K964" s="12"/>
      <c r="L964" s="12"/>
    </row>
    <row r="965" customFormat="false" ht="16.5" hidden="false" customHeight="true" outlineLevel="0" collapsed="false">
      <c r="A965" s="12"/>
      <c r="B965" s="20"/>
      <c r="C965" s="28"/>
      <c r="D965" s="29"/>
      <c r="E965" s="12"/>
      <c r="F965" s="44"/>
      <c r="G965" s="45"/>
      <c r="H965" s="12"/>
      <c r="I965" s="12"/>
      <c r="J965" s="12"/>
      <c r="K965" s="12"/>
      <c r="L965" s="12"/>
    </row>
    <row r="966" customFormat="false" ht="16.5" hidden="false" customHeight="true" outlineLevel="0" collapsed="false">
      <c r="A966" s="12"/>
      <c r="B966" s="20"/>
      <c r="C966" s="28"/>
      <c r="D966" s="29"/>
      <c r="E966" s="12"/>
      <c r="F966" s="44"/>
      <c r="G966" s="45"/>
      <c r="H966" s="12"/>
      <c r="I966" s="12"/>
      <c r="J966" s="12"/>
      <c r="K966" s="12"/>
      <c r="L966" s="12"/>
    </row>
    <row r="967" customFormat="false" ht="16.5" hidden="false" customHeight="true" outlineLevel="0" collapsed="false">
      <c r="A967" s="12"/>
      <c r="B967" s="20"/>
      <c r="C967" s="28"/>
      <c r="D967" s="29"/>
      <c r="E967" s="12"/>
      <c r="F967" s="44"/>
      <c r="G967" s="45"/>
      <c r="H967" s="12"/>
      <c r="I967" s="12"/>
      <c r="J967" s="12"/>
      <c r="K967" s="12"/>
      <c r="L967" s="12"/>
    </row>
    <row r="968" customFormat="false" ht="16.5" hidden="false" customHeight="true" outlineLevel="0" collapsed="false">
      <c r="A968" s="12"/>
      <c r="B968" s="20"/>
      <c r="C968" s="28"/>
      <c r="D968" s="29"/>
      <c r="E968" s="12"/>
      <c r="F968" s="44"/>
      <c r="G968" s="45"/>
      <c r="H968" s="12"/>
      <c r="I968" s="12"/>
      <c r="J968" s="12"/>
      <c r="K968" s="12"/>
      <c r="L968" s="12"/>
    </row>
    <row r="969" customFormat="false" ht="16.5" hidden="false" customHeight="true" outlineLevel="0" collapsed="false">
      <c r="A969" s="12"/>
      <c r="B969" s="20"/>
      <c r="C969" s="28"/>
      <c r="D969" s="29"/>
      <c r="E969" s="12"/>
      <c r="F969" s="44"/>
      <c r="G969" s="45"/>
      <c r="H969" s="12"/>
      <c r="I969" s="12"/>
      <c r="J969" s="12"/>
      <c r="K969" s="12"/>
      <c r="L969" s="12"/>
    </row>
    <row r="970" customFormat="false" ht="16.5" hidden="false" customHeight="true" outlineLevel="0" collapsed="false">
      <c r="A970" s="12"/>
      <c r="B970" s="20"/>
      <c r="C970" s="28"/>
      <c r="D970" s="29"/>
      <c r="E970" s="12"/>
      <c r="F970" s="44"/>
      <c r="G970" s="45"/>
      <c r="H970" s="12"/>
      <c r="I970" s="12"/>
      <c r="J970" s="12"/>
      <c r="K970" s="12"/>
      <c r="L970" s="12"/>
    </row>
    <row r="971" customFormat="false" ht="16.5" hidden="false" customHeight="true" outlineLevel="0" collapsed="false">
      <c r="A971" s="12"/>
      <c r="B971" s="20"/>
      <c r="C971" s="28"/>
      <c r="D971" s="29"/>
      <c r="E971" s="12"/>
      <c r="F971" s="44"/>
      <c r="G971" s="45"/>
      <c r="H971" s="12"/>
      <c r="I971" s="12"/>
      <c r="J971" s="12"/>
      <c r="K971" s="12"/>
      <c r="L971" s="12"/>
    </row>
    <row r="972" customFormat="false" ht="16.5" hidden="false" customHeight="true" outlineLevel="0" collapsed="false">
      <c r="A972" s="12"/>
      <c r="B972" s="20"/>
      <c r="C972" s="28"/>
      <c r="D972" s="29"/>
      <c r="E972" s="12"/>
      <c r="F972" s="44"/>
      <c r="G972" s="45"/>
      <c r="H972" s="12"/>
      <c r="I972" s="12"/>
      <c r="J972" s="12"/>
      <c r="K972" s="12"/>
      <c r="L972" s="12"/>
    </row>
    <row r="973" customFormat="false" ht="16.5" hidden="false" customHeight="true" outlineLevel="0" collapsed="false">
      <c r="A973" s="12"/>
      <c r="B973" s="20"/>
      <c r="C973" s="28"/>
      <c r="D973" s="29"/>
      <c r="E973" s="12"/>
      <c r="F973" s="44"/>
      <c r="G973" s="45"/>
      <c r="H973" s="12"/>
      <c r="I973" s="12"/>
      <c r="J973" s="12"/>
      <c r="K973" s="12"/>
      <c r="L973" s="12"/>
    </row>
    <row r="974" customFormat="false" ht="16.5" hidden="false" customHeight="true" outlineLevel="0" collapsed="false">
      <c r="A974" s="12"/>
      <c r="B974" s="20"/>
      <c r="C974" s="28"/>
      <c r="D974" s="29"/>
      <c r="E974" s="12"/>
      <c r="F974" s="44"/>
      <c r="G974" s="45"/>
      <c r="H974" s="12"/>
      <c r="I974" s="12"/>
      <c r="J974" s="12"/>
      <c r="K974" s="12"/>
      <c r="L974" s="12"/>
    </row>
    <row r="975" customFormat="false" ht="16.5" hidden="false" customHeight="true" outlineLevel="0" collapsed="false">
      <c r="A975" s="12"/>
      <c r="B975" s="20"/>
      <c r="C975" s="28"/>
      <c r="D975" s="29"/>
      <c r="E975" s="12"/>
      <c r="F975" s="44"/>
      <c r="G975" s="45"/>
      <c r="H975" s="12"/>
      <c r="I975" s="12"/>
      <c r="J975" s="12"/>
      <c r="K975" s="12"/>
      <c r="L975" s="12"/>
    </row>
    <row r="976" customFormat="false" ht="16.5" hidden="false" customHeight="true" outlineLevel="0" collapsed="false">
      <c r="A976" s="12"/>
      <c r="B976" s="20"/>
      <c r="C976" s="28"/>
      <c r="D976" s="29"/>
      <c r="E976" s="12"/>
      <c r="F976" s="44"/>
      <c r="G976" s="45"/>
      <c r="H976" s="12"/>
      <c r="I976" s="12"/>
      <c r="J976" s="12"/>
      <c r="K976" s="12"/>
      <c r="L976" s="12"/>
    </row>
    <row r="977" customFormat="false" ht="16.5" hidden="false" customHeight="true" outlineLevel="0" collapsed="false">
      <c r="A977" s="12"/>
      <c r="B977" s="20"/>
      <c r="C977" s="28"/>
      <c r="D977" s="29"/>
      <c r="E977" s="12"/>
      <c r="F977" s="44"/>
      <c r="G977" s="45"/>
      <c r="H977" s="12"/>
      <c r="I977" s="12"/>
      <c r="J977" s="12"/>
      <c r="K977" s="12"/>
      <c r="L977" s="12"/>
    </row>
    <row r="978" customFormat="false" ht="16.5" hidden="false" customHeight="true" outlineLevel="0" collapsed="false">
      <c r="A978" s="12"/>
      <c r="B978" s="20"/>
      <c r="C978" s="28"/>
      <c r="D978" s="29"/>
      <c r="E978" s="12"/>
      <c r="F978" s="44"/>
      <c r="G978" s="45"/>
      <c r="H978" s="12"/>
      <c r="I978" s="12"/>
      <c r="J978" s="12"/>
      <c r="K978" s="12"/>
      <c r="L978" s="12"/>
    </row>
    <row r="979" customFormat="false" ht="16.5" hidden="false" customHeight="true" outlineLevel="0" collapsed="false">
      <c r="A979" s="12"/>
      <c r="B979" s="20"/>
      <c r="C979" s="28"/>
      <c r="D979" s="29"/>
      <c r="E979" s="12"/>
      <c r="F979" s="44"/>
      <c r="G979" s="45"/>
      <c r="H979" s="12"/>
      <c r="I979" s="12"/>
      <c r="J979" s="12"/>
      <c r="K979" s="12"/>
      <c r="L979" s="12"/>
    </row>
    <row r="980" customFormat="false" ht="16.5" hidden="false" customHeight="true" outlineLevel="0" collapsed="false">
      <c r="A980" s="12"/>
      <c r="B980" s="20"/>
      <c r="C980" s="28"/>
      <c r="D980" s="29"/>
      <c r="E980" s="12"/>
      <c r="F980" s="44"/>
      <c r="G980" s="45"/>
      <c r="H980" s="12"/>
      <c r="I980" s="12"/>
      <c r="J980" s="12"/>
      <c r="K980" s="12"/>
      <c r="L980" s="12"/>
    </row>
    <row r="981" customFormat="false" ht="16.5" hidden="false" customHeight="true" outlineLevel="0" collapsed="false">
      <c r="A981" s="12"/>
      <c r="B981" s="20"/>
      <c r="C981" s="28"/>
      <c r="D981" s="29"/>
      <c r="E981" s="12"/>
      <c r="F981" s="44"/>
      <c r="G981" s="45"/>
      <c r="H981" s="12"/>
      <c r="I981" s="12"/>
      <c r="J981" s="12"/>
      <c r="K981" s="12"/>
      <c r="L981" s="12"/>
    </row>
    <row r="982" customFormat="false" ht="16.5" hidden="false" customHeight="true" outlineLevel="0" collapsed="false">
      <c r="A982" s="12"/>
      <c r="B982" s="20"/>
      <c r="C982" s="28"/>
      <c r="D982" s="29"/>
      <c r="E982" s="12"/>
      <c r="F982" s="44"/>
      <c r="G982" s="45"/>
      <c r="H982" s="12"/>
      <c r="I982" s="12"/>
      <c r="J982" s="12"/>
      <c r="K982" s="12"/>
      <c r="L982" s="12"/>
    </row>
    <row r="983" customFormat="false" ht="16.5" hidden="false" customHeight="true" outlineLevel="0" collapsed="false">
      <c r="A983" s="12"/>
      <c r="B983" s="20"/>
      <c r="C983" s="28"/>
      <c r="D983" s="29"/>
      <c r="E983" s="12"/>
      <c r="F983" s="44"/>
      <c r="G983" s="45"/>
      <c r="H983" s="12"/>
      <c r="I983" s="12"/>
      <c r="J983" s="12"/>
      <c r="K983" s="12"/>
      <c r="L983" s="12"/>
    </row>
    <row r="984" customFormat="false" ht="16.5" hidden="false" customHeight="true" outlineLevel="0" collapsed="false">
      <c r="A984" s="12"/>
      <c r="B984" s="20"/>
      <c r="C984" s="28"/>
      <c r="D984" s="29"/>
      <c r="E984" s="12"/>
      <c r="F984" s="44"/>
      <c r="G984" s="45"/>
      <c r="H984" s="12"/>
      <c r="I984" s="12"/>
      <c r="J984" s="12"/>
      <c r="K984" s="12"/>
      <c r="L984" s="12"/>
    </row>
    <row r="985" customFormat="false" ht="16.5" hidden="false" customHeight="true" outlineLevel="0" collapsed="false">
      <c r="A985" s="12"/>
      <c r="B985" s="20"/>
      <c r="C985" s="28"/>
      <c r="D985" s="29"/>
      <c r="E985" s="12"/>
      <c r="F985" s="44"/>
      <c r="G985" s="45"/>
      <c r="H985" s="12"/>
      <c r="I985" s="12"/>
      <c r="J985" s="12"/>
      <c r="K985" s="12"/>
      <c r="L985" s="12"/>
    </row>
    <row r="986" customFormat="false" ht="16.5" hidden="false" customHeight="true" outlineLevel="0" collapsed="false">
      <c r="A986" s="12"/>
      <c r="B986" s="20"/>
      <c r="C986" s="28"/>
      <c r="D986" s="29"/>
      <c r="E986" s="12"/>
      <c r="F986" s="44"/>
      <c r="G986" s="45"/>
      <c r="H986" s="12"/>
      <c r="I986" s="12"/>
      <c r="J986" s="12"/>
      <c r="K986" s="12"/>
      <c r="L986" s="12"/>
    </row>
    <row r="987" customFormat="false" ht="16.5" hidden="false" customHeight="true" outlineLevel="0" collapsed="false">
      <c r="A987" s="12"/>
      <c r="B987" s="20"/>
      <c r="C987" s="28"/>
      <c r="D987" s="29"/>
      <c r="E987" s="12"/>
      <c r="F987" s="44"/>
      <c r="G987" s="45"/>
      <c r="H987" s="12"/>
      <c r="I987" s="12"/>
      <c r="J987" s="12"/>
      <c r="K987" s="12"/>
      <c r="L987" s="12"/>
    </row>
    <row r="988" customFormat="false" ht="16.5" hidden="false" customHeight="true" outlineLevel="0" collapsed="false">
      <c r="A988" s="12"/>
      <c r="B988" s="20"/>
      <c r="C988" s="28"/>
      <c r="D988" s="29"/>
      <c r="E988" s="12"/>
      <c r="F988" s="44"/>
      <c r="G988" s="45"/>
      <c r="H988" s="12"/>
      <c r="I988" s="12"/>
      <c r="J988" s="12"/>
      <c r="K988" s="12"/>
      <c r="L988" s="12"/>
    </row>
    <row r="989" customFormat="false" ht="16.5" hidden="false" customHeight="true" outlineLevel="0" collapsed="false">
      <c r="A989" s="12"/>
      <c r="B989" s="20"/>
      <c r="C989" s="28"/>
      <c r="D989" s="29"/>
      <c r="E989" s="12"/>
      <c r="F989" s="44"/>
      <c r="G989" s="45"/>
      <c r="H989" s="12"/>
      <c r="I989" s="12"/>
      <c r="J989" s="12"/>
      <c r="K989" s="12"/>
      <c r="L989" s="12"/>
    </row>
    <row r="990" customFormat="false" ht="16.5" hidden="false" customHeight="true" outlineLevel="0" collapsed="false">
      <c r="A990" s="12"/>
      <c r="B990" s="20"/>
      <c r="C990" s="28"/>
      <c r="D990" s="29"/>
      <c r="E990" s="12"/>
      <c r="F990" s="44"/>
      <c r="G990" s="45"/>
      <c r="H990" s="12"/>
      <c r="I990" s="12"/>
      <c r="J990" s="12"/>
      <c r="K990" s="12"/>
      <c r="L990" s="12"/>
    </row>
    <row r="991" customFormat="false" ht="16.5" hidden="false" customHeight="true" outlineLevel="0" collapsed="false">
      <c r="A991" s="12"/>
      <c r="B991" s="20"/>
      <c r="C991" s="28"/>
      <c r="D991" s="29"/>
      <c r="E991" s="12"/>
      <c r="F991" s="44"/>
      <c r="G991" s="45"/>
      <c r="H991" s="12"/>
      <c r="I991" s="12"/>
      <c r="J991" s="12"/>
      <c r="K991" s="12"/>
      <c r="L991" s="12"/>
    </row>
    <row r="992" customFormat="false" ht="16.5" hidden="false" customHeight="true" outlineLevel="0" collapsed="false">
      <c r="A992" s="12"/>
      <c r="B992" s="20"/>
      <c r="C992" s="28"/>
      <c r="D992" s="29"/>
      <c r="E992" s="12"/>
      <c r="F992" s="44"/>
      <c r="G992" s="45"/>
      <c r="H992" s="12"/>
      <c r="I992" s="12"/>
      <c r="J992" s="12"/>
      <c r="K992" s="12"/>
      <c r="L992" s="12"/>
    </row>
    <row r="993" customFormat="false" ht="16.5" hidden="false" customHeight="true" outlineLevel="0" collapsed="false">
      <c r="A993" s="12"/>
      <c r="B993" s="20"/>
      <c r="C993" s="28"/>
      <c r="D993" s="29"/>
      <c r="E993" s="12"/>
      <c r="F993" s="44"/>
      <c r="G993" s="45"/>
      <c r="H993" s="12"/>
      <c r="I993" s="12"/>
      <c r="J993" s="12"/>
      <c r="K993" s="12"/>
      <c r="L993" s="12"/>
    </row>
    <row r="994" customFormat="false" ht="16.5" hidden="false" customHeight="true" outlineLevel="0" collapsed="false">
      <c r="A994" s="12"/>
      <c r="B994" s="20"/>
      <c r="C994" s="28"/>
      <c r="D994" s="29"/>
      <c r="E994" s="12"/>
      <c r="F994" s="44"/>
      <c r="G994" s="45"/>
      <c r="H994" s="12"/>
      <c r="I994" s="12"/>
      <c r="J994" s="12"/>
      <c r="K994" s="12"/>
      <c r="L994" s="12"/>
    </row>
    <row r="995" customFormat="false" ht="16.5" hidden="false" customHeight="true" outlineLevel="0" collapsed="false">
      <c r="A995" s="12"/>
      <c r="B995" s="20"/>
      <c r="C995" s="28"/>
      <c r="D995" s="29"/>
      <c r="E995" s="12"/>
      <c r="F995" s="44"/>
      <c r="G995" s="45"/>
      <c r="H995" s="12"/>
      <c r="I995" s="12"/>
      <c r="J995" s="12"/>
      <c r="K995" s="12"/>
      <c r="L995" s="12"/>
    </row>
    <row r="996" customFormat="false" ht="16.5" hidden="false" customHeight="true" outlineLevel="0" collapsed="false">
      <c r="A996" s="12"/>
      <c r="B996" s="20"/>
      <c r="C996" s="28"/>
      <c r="D996" s="29"/>
      <c r="E996" s="12"/>
      <c r="F996" s="44"/>
      <c r="G996" s="45"/>
      <c r="H996" s="12"/>
      <c r="I996" s="12"/>
      <c r="J996" s="12"/>
      <c r="K996" s="12"/>
      <c r="L996" s="12"/>
    </row>
    <row r="997" customFormat="false" ht="16.5" hidden="false" customHeight="true" outlineLevel="0" collapsed="false">
      <c r="A997" s="12"/>
      <c r="B997" s="20"/>
      <c r="C997" s="28"/>
      <c r="D997" s="29"/>
      <c r="E997" s="12"/>
      <c r="F997" s="44"/>
      <c r="G997" s="45"/>
      <c r="H997" s="12"/>
      <c r="I997" s="12"/>
      <c r="J997" s="12"/>
      <c r="K997" s="12"/>
      <c r="L997" s="12"/>
    </row>
    <row r="998" customFormat="false" ht="16.5" hidden="false" customHeight="true" outlineLevel="0" collapsed="false">
      <c r="A998" s="12"/>
      <c r="B998" s="20"/>
      <c r="C998" s="28"/>
      <c r="D998" s="29"/>
      <c r="E998" s="12"/>
      <c r="F998" s="44"/>
      <c r="G998" s="45"/>
      <c r="H998" s="12"/>
      <c r="I998" s="12"/>
      <c r="J998" s="12"/>
      <c r="K998" s="12"/>
      <c r="L998" s="12"/>
    </row>
    <row r="999" customFormat="false" ht="16.5" hidden="false" customHeight="true" outlineLevel="0" collapsed="false">
      <c r="A999" s="12"/>
      <c r="B999" s="20"/>
      <c r="C999" s="28"/>
      <c r="D999" s="29"/>
      <c r="E999" s="12"/>
      <c r="F999" s="44"/>
      <c r="G999" s="45"/>
      <c r="H999" s="12"/>
      <c r="I999" s="12"/>
      <c r="J999" s="12"/>
      <c r="K999" s="12"/>
      <c r="L999" s="12"/>
    </row>
    <row r="1000" customFormat="false" ht="16.5" hidden="false" customHeight="true" outlineLevel="0" collapsed="false">
      <c r="A1000" s="12"/>
      <c r="B1000" s="20"/>
      <c r="C1000" s="28"/>
      <c r="D1000" s="29"/>
      <c r="E1000" s="12"/>
      <c r="F1000" s="44"/>
      <c r="G1000" s="45"/>
      <c r="H1000" s="12"/>
      <c r="I1000" s="12"/>
      <c r="J1000" s="12"/>
      <c r="K1000" s="12"/>
      <c r="L1000" s="12"/>
    </row>
    <row r="1001" customFormat="false" ht="16.5" hidden="false" customHeight="true" outlineLevel="0" collapsed="false">
      <c r="A1001" s="12"/>
      <c r="B1001" s="20"/>
      <c r="C1001" s="28"/>
      <c r="D1001" s="29"/>
      <c r="E1001" s="12"/>
      <c r="F1001" s="44"/>
      <c r="G1001" s="45"/>
      <c r="H1001" s="12"/>
      <c r="I1001" s="12"/>
      <c r="J1001" s="12"/>
      <c r="K1001" s="12"/>
      <c r="L1001" s="12"/>
    </row>
    <row r="1002" customFormat="false" ht="16.5" hidden="false" customHeight="true" outlineLevel="0" collapsed="false">
      <c r="A1002" s="12"/>
      <c r="B1002" s="20"/>
      <c r="C1002" s="28"/>
      <c r="D1002" s="29"/>
      <c r="E1002" s="12"/>
      <c r="F1002" s="44"/>
      <c r="G1002" s="45"/>
      <c r="H1002" s="12"/>
      <c r="I1002" s="12"/>
      <c r="J1002" s="12"/>
      <c r="K1002" s="12"/>
      <c r="L1002" s="12"/>
    </row>
    <row r="1003" customFormat="false" ht="16.5" hidden="false" customHeight="true" outlineLevel="0" collapsed="false">
      <c r="A1003" s="12"/>
      <c r="B1003" s="20"/>
      <c r="C1003" s="28"/>
      <c r="D1003" s="29"/>
      <c r="E1003" s="12"/>
      <c r="F1003" s="44"/>
      <c r="G1003" s="45"/>
      <c r="H1003" s="12"/>
      <c r="I1003" s="12"/>
      <c r="J1003" s="12"/>
      <c r="K1003" s="12"/>
      <c r="L1003" s="12"/>
    </row>
    <row r="1004" customFormat="false" ht="16.5" hidden="false" customHeight="true" outlineLevel="0" collapsed="false">
      <c r="A1004" s="12"/>
      <c r="B1004" s="20"/>
      <c r="C1004" s="28"/>
      <c r="D1004" s="29"/>
      <c r="E1004" s="12"/>
      <c r="F1004" s="44"/>
      <c r="G1004" s="45"/>
      <c r="H1004" s="12"/>
      <c r="I1004" s="12"/>
      <c r="J1004" s="12"/>
      <c r="K1004" s="12"/>
      <c r="L1004" s="12"/>
    </row>
    <row r="1005" customFormat="false" ht="16.5" hidden="false" customHeight="true" outlineLevel="0" collapsed="false">
      <c r="A1005" s="12"/>
      <c r="B1005" s="20"/>
      <c r="C1005" s="28"/>
      <c r="D1005" s="29"/>
      <c r="E1005" s="12"/>
      <c r="F1005" s="44"/>
      <c r="G1005" s="45"/>
      <c r="H1005" s="12"/>
      <c r="I1005" s="12"/>
      <c r="J1005" s="12"/>
      <c r="K1005" s="12"/>
      <c r="L1005" s="12"/>
    </row>
    <row r="1006" customFormat="false" ht="16.5" hidden="false" customHeight="true" outlineLevel="0" collapsed="false">
      <c r="A1006" s="12"/>
      <c r="B1006" s="20"/>
      <c r="C1006" s="28"/>
      <c r="D1006" s="29"/>
      <c r="E1006" s="12"/>
      <c r="F1006" s="44"/>
      <c r="G1006" s="45"/>
      <c r="H1006" s="12"/>
      <c r="I1006" s="12"/>
      <c r="J1006" s="12"/>
      <c r="K1006" s="12"/>
      <c r="L1006" s="12"/>
    </row>
    <row r="1007" customFormat="false" ht="16.5" hidden="false" customHeight="true" outlineLevel="0" collapsed="false">
      <c r="A1007" s="12"/>
      <c r="B1007" s="20"/>
      <c r="C1007" s="28"/>
      <c r="D1007" s="29"/>
      <c r="E1007" s="12"/>
      <c r="F1007" s="44"/>
      <c r="G1007" s="45"/>
      <c r="H1007" s="12"/>
      <c r="I1007" s="12"/>
      <c r="J1007" s="12"/>
      <c r="K1007" s="12"/>
      <c r="L1007" s="12"/>
    </row>
    <row r="1008" customFormat="false" ht="16.5" hidden="false" customHeight="true" outlineLevel="0" collapsed="false">
      <c r="A1008" s="12"/>
      <c r="B1008" s="20"/>
      <c r="C1008" s="28"/>
      <c r="D1008" s="29"/>
      <c r="E1008" s="12"/>
      <c r="F1008" s="44"/>
      <c r="G1008" s="45"/>
      <c r="H1008" s="12"/>
      <c r="I1008" s="12"/>
      <c r="J1008" s="12"/>
      <c r="K1008" s="12"/>
      <c r="L1008" s="12"/>
    </row>
    <row r="1009" customFormat="false" ht="16.5" hidden="false" customHeight="true" outlineLevel="0" collapsed="false">
      <c r="A1009" s="12"/>
      <c r="B1009" s="20"/>
      <c r="C1009" s="28"/>
      <c r="D1009" s="29"/>
      <c r="E1009" s="12"/>
      <c r="F1009" s="44"/>
      <c r="G1009" s="45"/>
      <c r="H1009" s="12"/>
      <c r="I1009" s="12"/>
      <c r="J1009" s="12"/>
      <c r="K1009" s="12"/>
      <c r="L1009" s="12"/>
    </row>
    <row r="1010" customFormat="false" ht="16.5" hidden="false" customHeight="true" outlineLevel="0" collapsed="false">
      <c r="A1010" s="12"/>
      <c r="B1010" s="20"/>
      <c r="C1010" s="28"/>
      <c r="D1010" s="29"/>
      <c r="E1010" s="12"/>
      <c r="F1010" s="44"/>
      <c r="G1010" s="45"/>
      <c r="H1010" s="12"/>
      <c r="I1010" s="12"/>
      <c r="J1010" s="12"/>
      <c r="K1010" s="12"/>
      <c r="L1010" s="12"/>
    </row>
    <row r="1011" customFormat="false" ht="16.5" hidden="false" customHeight="true" outlineLevel="0" collapsed="false">
      <c r="A1011" s="12"/>
      <c r="B1011" s="20"/>
      <c r="C1011" s="28"/>
      <c r="D1011" s="29"/>
      <c r="E1011" s="12"/>
      <c r="F1011" s="44"/>
      <c r="G1011" s="45"/>
      <c r="H1011" s="12"/>
      <c r="I1011" s="12"/>
      <c r="J1011" s="12"/>
      <c r="K1011" s="12"/>
      <c r="L1011" s="12"/>
    </row>
    <row r="1012" customFormat="false" ht="16.5" hidden="false" customHeight="true" outlineLevel="0" collapsed="false">
      <c r="A1012" s="12"/>
      <c r="B1012" s="20"/>
      <c r="C1012" s="28"/>
      <c r="D1012" s="29"/>
      <c r="E1012" s="12"/>
      <c r="F1012" s="44"/>
      <c r="G1012" s="45"/>
      <c r="H1012" s="12"/>
      <c r="I1012" s="12"/>
      <c r="J1012" s="12"/>
      <c r="K1012" s="12"/>
      <c r="L1012" s="12"/>
    </row>
    <row r="1013" customFormat="false" ht="16.5" hidden="false" customHeight="true" outlineLevel="0" collapsed="false">
      <c r="A1013" s="12"/>
      <c r="B1013" s="20"/>
      <c r="C1013" s="28"/>
      <c r="D1013" s="29"/>
      <c r="E1013" s="12"/>
      <c r="F1013" s="44"/>
      <c r="G1013" s="45"/>
      <c r="H1013" s="12"/>
      <c r="I1013" s="12"/>
      <c r="J1013" s="12"/>
      <c r="K1013" s="12"/>
      <c r="L1013" s="12"/>
    </row>
    <row r="1014" customFormat="false" ht="16.5" hidden="false" customHeight="true" outlineLevel="0" collapsed="false">
      <c r="A1014" s="12"/>
      <c r="B1014" s="20"/>
      <c r="C1014" s="28"/>
      <c r="D1014" s="29"/>
      <c r="E1014" s="12"/>
      <c r="F1014" s="44"/>
      <c r="G1014" s="45"/>
      <c r="H1014" s="12"/>
      <c r="I1014" s="12"/>
      <c r="J1014" s="12"/>
      <c r="K1014" s="12"/>
      <c r="L1014" s="12"/>
    </row>
    <row r="1015" customFormat="false" ht="16.5" hidden="false" customHeight="true" outlineLevel="0" collapsed="false">
      <c r="A1015" s="12"/>
      <c r="B1015" s="20"/>
      <c r="C1015" s="28"/>
      <c r="D1015" s="29"/>
      <c r="E1015" s="12"/>
      <c r="F1015" s="44"/>
      <c r="G1015" s="45"/>
      <c r="H1015" s="12"/>
      <c r="I1015" s="12"/>
      <c r="J1015" s="12"/>
      <c r="K1015" s="12"/>
      <c r="L1015" s="12"/>
    </row>
    <row r="1016" customFormat="false" ht="16.5" hidden="false" customHeight="true" outlineLevel="0" collapsed="false">
      <c r="A1016" s="12"/>
      <c r="B1016" s="20"/>
      <c r="C1016" s="28"/>
      <c r="D1016" s="29"/>
      <c r="E1016" s="12"/>
      <c r="F1016" s="44"/>
      <c r="G1016" s="45"/>
      <c r="H1016" s="12"/>
      <c r="I1016" s="12"/>
      <c r="J1016" s="12"/>
      <c r="K1016" s="12"/>
      <c r="L1016" s="12"/>
    </row>
    <row r="1017" customFormat="false" ht="16.5" hidden="false" customHeight="true" outlineLevel="0" collapsed="false">
      <c r="A1017" s="12"/>
      <c r="B1017" s="20"/>
      <c r="C1017" s="28"/>
      <c r="D1017" s="29"/>
      <c r="E1017" s="12"/>
      <c r="F1017" s="44"/>
      <c r="G1017" s="45"/>
      <c r="H1017" s="12"/>
      <c r="I1017" s="12"/>
      <c r="J1017" s="12"/>
      <c r="K1017" s="12"/>
      <c r="L1017" s="12"/>
    </row>
    <row r="1018" customFormat="false" ht="16.5" hidden="false" customHeight="true" outlineLevel="0" collapsed="false">
      <c r="A1018" s="12"/>
      <c r="B1018" s="20"/>
      <c r="C1018" s="28"/>
      <c r="D1018" s="29"/>
      <c r="E1018" s="12"/>
      <c r="F1018" s="44"/>
      <c r="G1018" s="45"/>
      <c r="H1018" s="12"/>
      <c r="I1018" s="12"/>
      <c r="J1018" s="12"/>
      <c r="K1018" s="12"/>
      <c r="L1018" s="12"/>
    </row>
    <row r="1019" customFormat="false" ht="16.5" hidden="false" customHeight="true" outlineLevel="0" collapsed="false">
      <c r="A1019" s="12"/>
      <c r="B1019" s="20"/>
      <c r="C1019" s="28"/>
      <c r="D1019" s="29"/>
      <c r="E1019" s="12"/>
      <c r="F1019" s="44"/>
      <c r="G1019" s="45"/>
      <c r="H1019" s="12"/>
      <c r="I1019" s="12"/>
      <c r="J1019" s="12"/>
      <c r="K1019" s="12"/>
      <c r="L1019" s="12"/>
    </row>
    <row r="1020" customFormat="false" ht="16.5" hidden="false" customHeight="true" outlineLevel="0" collapsed="false">
      <c r="A1020" s="12"/>
      <c r="B1020" s="20"/>
      <c r="C1020" s="28"/>
      <c r="D1020" s="29"/>
      <c r="E1020" s="12"/>
      <c r="F1020" s="44"/>
      <c r="G1020" s="45"/>
      <c r="H1020" s="12"/>
      <c r="I1020" s="12"/>
      <c r="J1020" s="12"/>
      <c r="K1020" s="12"/>
      <c r="L1020" s="12"/>
    </row>
    <row r="1021" customFormat="false" ht="16.5" hidden="false" customHeight="true" outlineLevel="0" collapsed="false">
      <c r="A1021" s="12"/>
      <c r="B1021" s="20"/>
      <c r="C1021" s="28"/>
      <c r="D1021" s="29"/>
      <c r="E1021" s="12"/>
      <c r="F1021" s="44"/>
      <c r="G1021" s="45"/>
      <c r="H1021" s="12"/>
      <c r="I1021" s="12"/>
      <c r="J1021" s="12"/>
      <c r="K1021" s="12"/>
      <c r="L1021" s="12"/>
    </row>
    <row r="1022" customFormat="false" ht="16.5" hidden="false" customHeight="true" outlineLevel="0" collapsed="false">
      <c r="A1022" s="12"/>
      <c r="B1022" s="20"/>
      <c r="C1022" s="28"/>
      <c r="D1022" s="29"/>
      <c r="E1022" s="12"/>
      <c r="F1022" s="44"/>
      <c r="G1022" s="45"/>
      <c r="H1022" s="12"/>
      <c r="I1022" s="12"/>
      <c r="J1022" s="12"/>
      <c r="K1022" s="12"/>
      <c r="L1022" s="12"/>
    </row>
    <row r="1023" customFormat="false" ht="16.5" hidden="false" customHeight="true" outlineLevel="0" collapsed="false">
      <c r="A1023" s="12"/>
      <c r="B1023" s="20"/>
      <c r="C1023" s="28"/>
      <c r="D1023" s="29"/>
      <c r="E1023" s="12"/>
      <c r="F1023" s="44"/>
      <c r="G1023" s="45"/>
      <c r="H1023" s="12"/>
      <c r="I1023" s="12"/>
      <c r="J1023" s="12"/>
      <c r="K1023" s="12"/>
      <c r="L1023" s="12"/>
    </row>
    <row r="1024" customFormat="false" ht="16.5" hidden="false" customHeight="true" outlineLevel="0" collapsed="false">
      <c r="A1024" s="12"/>
      <c r="B1024" s="20"/>
      <c r="C1024" s="28"/>
      <c r="D1024" s="29"/>
      <c r="E1024" s="12"/>
      <c r="F1024" s="44"/>
      <c r="G1024" s="45"/>
      <c r="H1024" s="12"/>
      <c r="I1024" s="12"/>
      <c r="J1024" s="12"/>
      <c r="K1024" s="12"/>
      <c r="L1024" s="12"/>
    </row>
    <row r="1025" customFormat="false" ht="16.5" hidden="false" customHeight="true" outlineLevel="0" collapsed="false">
      <c r="A1025" s="12"/>
      <c r="B1025" s="20"/>
      <c r="C1025" s="28"/>
      <c r="D1025" s="29"/>
      <c r="E1025" s="12"/>
      <c r="F1025" s="44"/>
      <c r="G1025" s="45"/>
      <c r="H1025" s="12"/>
      <c r="I1025" s="12"/>
      <c r="J1025" s="12"/>
      <c r="K1025" s="12"/>
      <c r="L1025" s="12"/>
    </row>
    <row r="1026" customFormat="false" ht="16.5" hidden="false" customHeight="true" outlineLevel="0" collapsed="false">
      <c r="A1026" s="12"/>
      <c r="B1026" s="20"/>
      <c r="C1026" s="28"/>
      <c r="D1026" s="29"/>
      <c r="E1026" s="12"/>
      <c r="F1026" s="44"/>
      <c r="G1026" s="45"/>
      <c r="H1026" s="12"/>
      <c r="I1026" s="12"/>
      <c r="J1026" s="12"/>
      <c r="K1026" s="12"/>
      <c r="L1026" s="12"/>
    </row>
    <row r="1027" customFormat="false" ht="16.5" hidden="false" customHeight="true" outlineLevel="0" collapsed="false">
      <c r="A1027" s="12"/>
      <c r="B1027" s="20"/>
      <c r="C1027" s="28"/>
      <c r="D1027" s="29"/>
      <c r="E1027" s="12"/>
      <c r="F1027" s="44"/>
      <c r="G1027" s="45"/>
      <c r="H1027" s="12"/>
      <c r="I1027" s="12"/>
      <c r="J1027" s="12"/>
      <c r="K1027" s="12"/>
      <c r="L1027" s="12"/>
    </row>
    <row r="1028" customFormat="false" ht="16.5" hidden="false" customHeight="true" outlineLevel="0" collapsed="false">
      <c r="A1028" s="12"/>
      <c r="B1028" s="20"/>
      <c r="C1028" s="28"/>
      <c r="D1028" s="29"/>
      <c r="E1028" s="12"/>
      <c r="F1028" s="44"/>
      <c r="G1028" s="45"/>
      <c r="H1028" s="12"/>
      <c r="I1028" s="12"/>
      <c r="J1028" s="12"/>
      <c r="K1028" s="12"/>
      <c r="L1028" s="12"/>
    </row>
    <row r="1029" customFormat="false" ht="16.5" hidden="false" customHeight="true" outlineLevel="0" collapsed="false">
      <c r="A1029" s="12"/>
      <c r="B1029" s="20"/>
      <c r="C1029" s="28"/>
      <c r="D1029" s="29"/>
      <c r="E1029" s="12"/>
      <c r="F1029" s="44"/>
      <c r="G1029" s="45"/>
      <c r="H1029" s="12"/>
      <c r="I1029" s="12"/>
      <c r="J1029" s="12"/>
      <c r="K1029" s="12"/>
      <c r="L1029" s="12"/>
    </row>
    <row r="1030" customFormat="false" ht="16.5" hidden="false" customHeight="true" outlineLevel="0" collapsed="false">
      <c r="A1030" s="12"/>
      <c r="B1030" s="20"/>
      <c r="C1030" s="28"/>
      <c r="D1030" s="29"/>
      <c r="E1030" s="12"/>
      <c r="F1030" s="44"/>
      <c r="G1030" s="45"/>
      <c r="H1030" s="12"/>
      <c r="I1030" s="12"/>
      <c r="J1030" s="12"/>
      <c r="K1030" s="12"/>
      <c r="L1030" s="12"/>
    </row>
    <row r="1031" customFormat="false" ht="16.5" hidden="false" customHeight="true" outlineLevel="0" collapsed="false">
      <c r="A1031" s="12"/>
      <c r="B1031" s="20"/>
      <c r="C1031" s="28"/>
      <c r="D1031" s="29"/>
      <c r="E1031" s="12"/>
      <c r="F1031" s="44"/>
      <c r="G1031" s="45"/>
      <c r="H1031" s="12"/>
      <c r="I1031" s="12"/>
      <c r="J1031" s="12"/>
      <c r="K1031" s="12"/>
      <c r="L1031" s="12"/>
    </row>
    <row r="1032" customFormat="false" ht="16.5" hidden="false" customHeight="true" outlineLevel="0" collapsed="false">
      <c r="A1032" s="12"/>
      <c r="B1032" s="20"/>
      <c r="C1032" s="28"/>
      <c r="D1032" s="29"/>
      <c r="E1032" s="12"/>
      <c r="F1032" s="44"/>
      <c r="G1032" s="45"/>
      <c r="H1032" s="12"/>
      <c r="I1032" s="12"/>
      <c r="J1032" s="12"/>
      <c r="K1032" s="12"/>
      <c r="L1032" s="12"/>
    </row>
    <row r="1033" customFormat="false" ht="16.5" hidden="false" customHeight="true" outlineLevel="0" collapsed="false">
      <c r="A1033" s="12"/>
      <c r="B1033" s="20"/>
      <c r="C1033" s="28"/>
      <c r="D1033" s="29"/>
      <c r="E1033" s="12"/>
      <c r="F1033" s="44"/>
      <c r="G1033" s="45"/>
      <c r="H1033" s="12"/>
      <c r="I1033" s="12"/>
      <c r="J1033" s="12"/>
      <c r="K1033" s="12"/>
      <c r="L1033" s="12"/>
    </row>
    <row r="1034" customFormat="false" ht="16.5" hidden="false" customHeight="true" outlineLevel="0" collapsed="false">
      <c r="A1034" s="12"/>
      <c r="B1034" s="20"/>
      <c r="C1034" s="28"/>
      <c r="D1034" s="29"/>
      <c r="E1034" s="12"/>
      <c r="F1034" s="44"/>
      <c r="G1034" s="45"/>
      <c r="H1034" s="12"/>
      <c r="I1034" s="12"/>
      <c r="J1034" s="12"/>
      <c r="K1034" s="12"/>
      <c r="L1034" s="12"/>
    </row>
    <row r="1035" customFormat="false" ht="16.5" hidden="false" customHeight="true" outlineLevel="0" collapsed="false">
      <c r="A1035" s="12"/>
      <c r="B1035" s="20"/>
      <c r="C1035" s="28"/>
      <c r="D1035" s="29"/>
      <c r="E1035" s="12"/>
      <c r="F1035" s="44"/>
      <c r="G1035" s="45"/>
      <c r="H1035" s="12"/>
      <c r="I1035" s="12"/>
      <c r="J1035" s="12"/>
      <c r="K1035" s="12"/>
      <c r="L1035" s="12"/>
    </row>
    <row r="1036" customFormat="false" ht="16.5" hidden="false" customHeight="true" outlineLevel="0" collapsed="false">
      <c r="A1036" s="12"/>
      <c r="B1036" s="20"/>
      <c r="C1036" s="28"/>
      <c r="D1036" s="29"/>
      <c r="E1036" s="12"/>
      <c r="F1036" s="44"/>
      <c r="G1036" s="45"/>
      <c r="H1036" s="12"/>
      <c r="I1036" s="12"/>
      <c r="J1036" s="12"/>
      <c r="K1036" s="12"/>
      <c r="L1036" s="12"/>
    </row>
    <row r="1037" customFormat="false" ht="16.5" hidden="false" customHeight="true" outlineLevel="0" collapsed="false">
      <c r="A1037" s="12"/>
      <c r="B1037" s="20"/>
      <c r="C1037" s="28"/>
      <c r="D1037" s="29"/>
      <c r="E1037" s="12"/>
      <c r="F1037" s="44"/>
      <c r="G1037" s="45"/>
      <c r="H1037" s="12"/>
      <c r="I1037" s="12"/>
      <c r="J1037" s="12"/>
      <c r="K1037" s="12"/>
      <c r="L1037" s="12"/>
    </row>
    <row r="1038" customFormat="false" ht="16.5" hidden="false" customHeight="true" outlineLevel="0" collapsed="false">
      <c r="A1038" s="12"/>
      <c r="B1038" s="20"/>
      <c r="C1038" s="28"/>
      <c r="D1038" s="29"/>
      <c r="E1038" s="12"/>
      <c r="F1038" s="44"/>
      <c r="G1038" s="45"/>
      <c r="H1038" s="12"/>
      <c r="I1038" s="12"/>
      <c r="J1038" s="12"/>
      <c r="K1038" s="12"/>
      <c r="L1038" s="12"/>
    </row>
    <row r="1039" customFormat="false" ht="16.5" hidden="false" customHeight="true" outlineLevel="0" collapsed="false">
      <c r="A1039" s="12"/>
      <c r="B1039" s="20"/>
      <c r="C1039" s="28"/>
      <c r="D1039" s="29"/>
      <c r="E1039" s="12"/>
      <c r="F1039" s="44"/>
      <c r="G1039" s="45"/>
      <c r="H1039" s="12"/>
      <c r="I1039" s="12"/>
      <c r="J1039" s="12"/>
      <c r="K1039" s="12"/>
      <c r="L1039" s="12"/>
    </row>
    <row r="1040" customFormat="false" ht="16.5" hidden="false" customHeight="true" outlineLevel="0" collapsed="false">
      <c r="A1040" s="12"/>
      <c r="B1040" s="20"/>
      <c r="C1040" s="28"/>
      <c r="D1040" s="29"/>
      <c r="E1040" s="12"/>
      <c r="F1040" s="44"/>
      <c r="G1040" s="45"/>
      <c r="H1040" s="12"/>
      <c r="I1040" s="12"/>
      <c r="J1040" s="12"/>
      <c r="K1040" s="12"/>
      <c r="L1040" s="12"/>
    </row>
    <row r="1041" customFormat="false" ht="16.5" hidden="false" customHeight="true" outlineLevel="0" collapsed="false">
      <c r="A1041" s="12"/>
      <c r="B1041" s="20"/>
      <c r="C1041" s="28"/>
      <c r="D1041" s="29"/>
      <c r="E1041" s="12"/>
      <c r="F1041" s="44"/>
      <c r="G1041" s="45"/>
      <c r="H1041" s="12"/>
      <c r="I1041" s="12"/>
      <c r="J1041" s="12"/>
      <c r="K1041" s="12"/>
      <c r="L1041" s="12"/>
    </row>
    <row r="1042" customFormat="false" ht="16.5" hidden="false" customHeight="true" outlineLevel="0" collapsed="false">
      <c r="A1042" s="12"/>
      <c r="B1042" s="20"/>
      <c r="C1042" s="28"/>
      <c r="D1042" s="29"/>
      <c r="E1042" s="12"/>
      <c r="F1042" s="44"/>
      <c r="G1042" s="45"/>
      <c r="H1042" s="12"/>
      <c r="I1042" s="12"/>
      <c r="J1042" s="12"/>
      <c r="K1042" s="12"/>
      <c r="L1042" s="12"/>
    </row>
    <row r="1043" customFormat="false" ht="16.5" hidden="false" customHeight="true" outlineLevel="0" collapsed="false">
      <c r="A1043" s="12"/>
      <c r="B1043" s="20"/>
      <c r="C1043" s="28"/>
      <c r="D1043" s="29"/>
      <c r="E1043" s="12"/>
      <c r="F1043" s="44"/>
      <c r="G1043" s="45"/>
      <c r="H1043" s="12"/>
      <c r="I1043" s="12"/>
      <c r="J1043" s="12"/>
      <c r="K1043" s="12"/>
      <c r="L1043" s="12"/>
    </row>
    <row r="1044" customFormat="false" ht="16.5" hidden="false" customHeight="true" outlineLevel="0" collapsed="false">
      <c r="A1044" s="12"/>
      <c r="B1044" s="20"/>
      <c r="C1044" s="28"/>
      <c r="D1044" s="29"/>
      <c r="E1044" s="12"/>
      <c r="F1044" s="44"/>
      <c r="G1044" s="45"/>
      <c r="H1044" s="12"/>
      <c r="I1044" s="12"/>
      <c r="J1044" s="12"/>
      <c r="K1044" s="12"/>
      <c r="L1044" s="12"/>
    </row>
    <row r="1045" customFormat="false" ht="16.5" hidden="false" customHeight="true" outlineLevel="0" collapsed="false">
      <c r="A1045" s="12"/>
      <c r="B1045" s="20"/>
      <c r="C1045" s="28"/>
      <c r="D1045" s="29"/>
      <c r="E1045" s="12"/>
      <c r="F1045" s="44"/>
      <c r="G1045" s="45"/>
      <c r="H1045" s="12"/>
      <c r="I1045" s="12"/>
      <c r="J1045" s="12"/>
      <c r="K1045" s="12"/>
      <c r="L1045" s="12"/>
    </row>
    <row r="1046" customFormat="false" ht="16.5" hidden="false" customHeight="true" outlineLevel="0" collapsed="false">
      <c r="A1046" s="12"/>
      <c r="B1046" s="20"/>
      <c r="C1046" s="28"/>
      <c r="D1046" s="29"/>
      <c r="E1046" s="12"/>
      <c r="F1046" s="44"/>
      <c r="G1046" s="45"/>
      <c r="H1046" s="12"/>
      <c r="I1046" s="12"/>
      <c r="J1046" s="12"/>
      <c r="K1046" s="12"/>
      <c r="L1046" s="12"/>
    </row>
    <row r="1047" customFormat="false" ht="16.5" hidden="false" customHeight="true" outlineLevel="0" collapsed="false">
      <c r="A1047" s="12"/>
      <c r="B1047" s="20"/>
      <c r="C1047" s="28"/>
      <c r="D1047" s="29"/>
      <c r="E1047" s="12"/>
      <c r="F1047" s="44"/>
      <c r="G1047" s="45"/>
      <c r="H1047" s="12"/>
      <c r="I1047" s="12"/>
      <c r="J1047" s="12"/>
      <c r="K1047" s="12"/>
      <c r="L1047" s="12"/>
    </row>
    <row r="1048" customFormat="false" ht="16.5" hidden="false" customHeight="true" outlineLevel="0" collapsed="false">
      <c r="A1048" s="12"/>
      <c r="B1048" s="20"/>
      <c r="C1048" s="28"/>
      <c r="D1048" s="29"/>
      <c r="E1048" s="12"/>
      <c r="F1048" s="44"/>
      <c r="G1048" s="45"/>
      <c r="H1048" s="12"/>
      <c r="I1048" s="12"/>
      <c r="J1048" s="12"/>
      <c r="K1048" s="12"/>
      <c r="L1048" s="12"/>
    </row>
    <row r="1049" customFormat="false" ht="16.5" hidden="false" customHeight="true" outlineLevel="0" collapsed="false">
      <c r="A1049" s="12"/>
      <c r="B1049" s="20"/>
      <c r="C1049" s="28"/>
      <c r="D1049" s="29"/>
      <c r="E1049" s="12"/>
      <c r="F1049" s="44"/>
      <c r="G1049" s="45"/>
      <c r="H1049" s="12"/>
      <c r="I1049" s="12"/>
      <c r="J1049" s="12"/>
      <c r="K1049" s="12"/>
      <c r="L1049" s="12"/>
    </row>
    <row r="1050" customFormat="false" ht="16.5" hidden="false" customHeight="true" outlineLevel="0" collapsed="false">
      <c r="A1050" s="12"/>
      <c r="B1050" s="20"/>
      <c r="C1050" s="28"/>
      <c r="D1050" s="29"/>
      <c r="E1050" s="12"/>
      <c r="F1050" s="44"/>
      <c r="G1050" s="45"/>
      <c r="H1050" s="12"/>
      <c r="I1050" s="12"/>
      <c r="J1050" s="12"/>
      <c r="K1050" s="12"/>
      <c r="L1050" s="12"/>
    </row>
    <row r="1051" customFormat="false" ht="16.5" hidden="false" customHeight="true" outlineLevel="0" collapsed="false">
      <c r="A1051" s="12"/>
      <c r="B1051" s="20"/>
      <c r="C1051" s="28"/>
      <c r="D1051" s="29"/>
      <c r="E1051" s="12"/>
      <c r="F1051" s="44"/>
      <c r="G1051" s="45"/>
      <c r="H1051" s="12"/>
      <c r="I1051" s="12"/>
      <c r="J1051" s="12"/>
      <c r="K1051" s="12"/>
      <c r="L1051" s="12"/>
    </row>
    <row r="1052" customFormat="false" ht="16.5" hidden="false" customHeight="true" outlineLevel="0" collapsed="false">
      <c r="A1052" s="12"/>
      <c r="B1052" s="20"/>
      <c r="C1052" s="28"/>
      <c r="D1052" s="29"/>
      <c r="E1052" s="12"/>
      <c r="F1052" s="44"/>
      <c r="G1052" s="45"/>
      <c r="H1052" s="12"/>
      <c r="I1052" s="12"/>
      <c r="J1052" s="12"/>
      <c r="K1052" s="12"/>
      <c r="L1052" s="12"/>
    </row>
    <row r="1053" customFormat="false" ht="16.5" hidden="false" customHeight="true" outlineLevel="0" collapsed="false">
      <c r="A1053" s="12"/>
      <c r="B1053" s="20"/>
      <c r="C1053" s="28"/>
      <c r="D1053" s="29"/>
      <c r="E1053" s="12"/>
      <c r="F1053" s="44"/>
      <c r="G1053" s="45"/>
      <c r="H1053" s="12"/>
      <c r="I1053" s="12"/>
      <c r="J1053" s="12"/>
      <c r="K1053" s="12"/>
      <c r="L1053" s="12"/>
    </row>
    <row r="1054" customFormat="false" ht="16.5" hidden="false" customHeight="true" outlineLevel="0" collapsed="false">
      <c r="A1054" s="12"/>
      <c r="B1054" s="20"/>
      <c r="C1054" s="28"/>
      <c r="D1054" s="29"/>
      <c r="E1054" s="12"/>
      <c r="F1054" s="44"/>
      <c r="G1054" s="45"/>
      <c r="H1054" s="12"/>
      <c r="I1054" s="12"/>
      <c r="J1054" s="12"/>
      <c r="K1054" s="12"/>
      <c r="L1054" s="12"/>
    </row>
    <row r="1055" customFormat="false" ht="16.5" hidden="false" customHeight="true" outlineLevel="0" collapsed="false">
      <c r="A1055" s="12"/>
      <c r="B1055" s="20"/>
      <c r="C1055" s="28"/>
      <c r="D1055" s="29"/>
      <c r="E1055" s="12"/>
      <c r="F1055" s="44"/>
      <c r="G1055" s="45"/>
      <c r="H1055" s="12"/>
      <c r="I1055" s="12"/>
      <c r="J1055" s="12"/>
      <c r="K1055" s="12"/>
      <c r="L1055" s="12"/>
    </row>
    <row r="1056" customFormat="false" ht="16.5" hidden="false" customHeight="true" outlineLevel="0" collapsed="false">
      <c r="A1056" s="12"/>
      <c r="B1056" s="20"/>
      <c r="C1056" s="28"/>
      <c r="D1056" s="29"/>
      <c r="E1056" s="12"/>
      <c r="F1056" s="44"/>
      <c r="G1056" s="45"/>
      <c r="H1056" s="12"/>
      <c r="I1056" s="12"/>
      <c r="J1056" s="12"/>
      <c r="K1056" s="12"/>
      <c r="L1056" s="12"/>
    </row>
    <row r="1057" customFormat="false" ht="16.5" hidden="false" customHeight="true" outlineLevel="0" collapsed="false">
      <c r="A1057" s="12"/>
      <c r="B1057" s="20"/>
      <c r="C1057" s="28"/>
      <c r="D1057" s="29"/>
      <c r="E1057" s="12"/>
      <c r="F1057" s="44"/>
      <c r="G1057" s="45"/>
      <c r="H1057" s="12"/>
      <c r="I1057" s="12"/>
      <c r="J1057" s="12"/>
      <c r="K1057" s="12"/>
      <c r="L1057" s="12"/>
    </row>
    <row r="1058" customFormat="false" ht="16.5" hidden="false" customHeight="true" outlineLevel="0" collapsed="false">
      <c r="A1058" s="12"/>
      <c r="B1058" s="20"/>
      <c r="C1058" s="28"/>
      <c r="D1058" s="29"/>
      <c r="E1058" s="12"/>
      <c r="F1058" s="44"/>
      <c r="G1058" s="45"/>
      <c r="H1058" s="12"/>
      <c r="I1058" s="12"/>
      <c r="J1058" s="12"/>
      <c r="K1058" s="12"/>
      <c r="L1058" s="12"/>
    </row>
    <row r="1059" customFormat="false" ht="16.5" hidden="false" customHeight="true" outlineLevel="0" collapsed="false">
      <c r="A1059" s="12"/>
      <c r="B1059" s="20"/>
      <c r="C1059" s="28"/>
      <c r="D1059" s="29"/>
      <c r="E1059" s="12"/>
      <c r="F1059" s="44"/>
      <c r="G1059" s="45"/>
      <c r="H1059" s="12"/>
      <c r="I1059" s="12"/>
      <c r="J1059" s="12"/>
      <c r="K1059" s="12"/>
      <c r="L1059" s="12"/>
    </row>
    <row r="1060" customFormat="false" ht="16.5" hidden="false" customHeight="true" outlineLevel="0" collapsed="false">
      <c r="A1060" s="12"/>
      <c r="B1060" s="20"/>
      <c r="C1060" s="28"/>
      <c r="D1060" s="29"/>
      <c r="E1060" s="12"/>
      <c r="F1060" s="44"/>
      <c r="G1060" s="45"/>
      <c r="H1060" s="12"/>
      <c r="I1060" s="12"/>
      <c r="J1060" s="12"/>
      <c r="K1060" s="12"/>
      <c r="L1060" s="12"/>
    </row>
    <row r="1061" customFormat="false" ht="16.5" hidden="false" customHeight="true" outlineLevel="0" collapsed="false">
      <c r="A1061" s="12"/>
      <c r="B1061" s="20"/>
      <c r="C1061" s="28"/>
      <c r="D1061" s="29"/>
      <c r="E1061" s="12"/>
      <c r="F1061" s="44"/>
      <c r="G1061" s="45"/>
      <c r="H1061" s="12"/>
      <c r="I1061" s="12"/>
      <c r="J1061" s="12"/>
      <c r="K1061" s="12"/>
      <c r="L1061" s="12"/>
    </row>
    <row r="1062" customFormat="false" ht="16.5" hidden="false" customHeight="true" outlineLevel="0" collapsed="false">
      <c r="A1062" s="12"/>
      <c r="B1062" s="20"/>
      <c r="C1062" s="28"/>
      <c r="D1062" s="29"/>
      <c r="E1062" s="12"/>
      <c r="F1062" s="44"/>
      <c r="G1062" s="45"/>
      <c r="H1062" s="12"/>
      <c r="I1062" s="12"/>
      <c r="J1062" s="12"/>
      <c r="K1062" s="12"/>
      <c r="L1062" s="12"/>
    </row>
    <row r="1063" customFormat="false" ht="16.5" hidden="false" customHeight="true" outlineLevel="0" collapsed="false">
      <c r="A1063" s="12"/>
      <c r="B1063" s="20"/>
      <c r="C1063" s="28"/>
      <c r="D1063" s="29"/>
      <c r="E1063" s="12"/>
      <c r="F1063" s="44"/>
      <c r="G1063" s="45"/>
      <c r="H1063" s="12"/>
      <c r="I1063" s="12"/>
      <c r="J1063" s="12"/>
      <c r="K1063" s="12"/>
      <c r="L1063" s="12"/>
    </row>
    <row r="1064" customFormat="false" ht="16.5" hidden="false" customHeight="true" outlineLevel="0" collapsed="false">
      <c r="A1064" s="12"/>
      <c r="B1064" s="20"/>
      <c r="C1064" s="28"/>
      <c r="D1064" s="29"/>
      <c r="E1064" s="12"/>
      <c r="F1064" s="44"/>
      <c r="G1064" s="45"/>
      <c r="H1064" s="12"/>
      <c r="I1064" s="12"/>
      <c r="J1064" s="12"/>
      <c r="K1064" s="12"/>
      <c r="L1064" s="12"/>
    </row>
    <row r="1065" customFormat="false" ht="16.5" hidden="false" customHeight="true" outlineLevel="0" collapsed="false">
      <c r="A1065" s="12"/>
      <c r="B1065" s="20"/>
      <c r="C1065" s="28"/>
      <c r="D1065" s="29"/>
      <c r="E1065" s="12"/>
      <c r="F1065" s="44"/>
      <c r="G1065" s="45"/>
      <c r="H1065" s="12"/>
      <c r="I1065" s="12"/>
      <c r="J1065" s="12"/>
      <c r="K1065" s="12"/>
      <c r="L1065" s="12"/>
    </row>
    <row r="1066" customFormat="false" ht="16.5" hidden="false" customHeight="true" outlineLevel="0" collapsed="false">
      <c r="A1066" s="12"/>
      <c r="B1066" s="20"/>
      <c r="C1066" s="28"/>
      <c r="D1066" s="29"/>
      <c r="E1066" s="12"/>
      <c r="F1066" s="44"/>
      <c r="G1066" s="45"/>
      <c r="H1066" s="12"/>
      <c r="I1066" s="12"/>
      <c r="J1066" s="12"/>
      <c r="K1066" s="12"/>
      <c r="L1066" s="12"/>
    </row>
    <row r="1067" customFormat="false" ht="16.5" hidden="false" customHeight="true" outlineLevel="0" collapsed="false">
      <c r="A1067" s="12"/>
      <c r="B1067" s="20"/>
      <c r="C1067" s="28"/>
      <c r="D1067" s="29"/>
      <c r="E1067" s="12"/>
      <c r="F1067" s="44"/>
      <c r="G1067" s="45"/>
      <c r="H1067" s="12"/>
      <c r="I1067" s="12"/>
      <c r="J1067" s="12"/>
      <c r="K1067" s="12"/>
      <c r="L1067" s="12"/>
    </row>
    <row r="1068" customFormat="false" ht="16.5" hidden="false" customHeight="true" outlineLevel="0" collapsed="false">
      <c r="A1068" s="12"/>
      <c r="B1068" s="20"/>
      <c r="C1068" s="28"/>
      <c r="D1068" s="29"/>
      <c r="E1068" s="12"/>
      <c r="F1068" s="44"/>
      <c r="G1068" s="45"/>
      <c r="H1068" s="12"/>
      <c r="I1068" s="12"/>
      <c r="J1068" s="12"/>
      <c r="K1068" s="12"/>
      <c r="L1068" s="12"/>
    </row>
    <row r="1069" customFormat="false" ht="16.5" hidden="false" customHeight="true" outlineLevel="0" collapsed="false">
      <c r="A1069" s="12"/>
      <c r="B1069" s="20"/>
      <c r="C1069" s="28"/>
      <c r="D1069" s="29"/>
      <c r="E1069" s="12"/>
      <c r="F1069" s="44"/>
      <c r="G1069" s="45"/>
      <c r="H1069" s="12"/>
      <c r="I1069" s="12"/>
      <c r="J1069" s="12"/>
      <c r="K1069" s="12"/>
      <c r="L1069" s="12"/>
    </row>
    <row r="1070" customFormat="false" ht="16.5" hidden="false" customHeight="true" outlineLevel="0" collapsed="false">
      <c r="A1070" s="12"/>
      <c r="B1070" s="20"/>
      <c r="C1070" s="28"/>
      <c r="D1070" s="29"/>
      <c r="E1070" s="12"/>
      <c r="F1070" s="44"/>
      <c r="G1070" s="45"/>
      <c r="H1070" s="12"/>
      <c r="I1070" s="12"/>
      <c r="J1070" s="12"/>
      <c r="K1070" s="12"/>
      <c r="L1070" s="12"/>
    </row>
    <row r="1071" customFormat="false" ht="16.5" hidden="false" customHeight="true" outlineLevel="0" collapsed="false">
      <c r="A1071" s="12"/>
      <c r="B1071" s="20"/>
      <c r="C1071" s="28"/>
      <c r="D1071" s="29"/>
      <c r="E1071" s="12"/>
      <c r="F1071" s="44"/>
      <c r="G1071" s="45"/>
      <c r="H1071" s="12"/>
      <c r="I1071" s="12"/>
      <c r="J1071" s="12"/>
      <c r="K1071" s="12"/>
      <c r="L1071" s="12"/>
    </row>
    <row r="1072" customFormat="false" ht="16.5" hidden="false" customHeight="true" outlineLevel="0" collapsed="false">
      <c r="A1072" s="12"/>
      <c r="B1072" s="20"/>
      <c r="C1072" s="28"/>
      <c r="D1072" s="29"/>
      <c r="E1072" s="12"/>
      <c r="F1072" s="44"/>
      <c r="G1072" s="45"/>
      <c r="H1072" s="12"/>
      <c r="I1072" s="12"/>
      <c r="J1072" s="12"/>
      <c r="K1072" s="12"/>
      <c r="L1072" s="12"/>
    </row>
    <row r="1073" customFormat="false" ht="16.5" hidden="false" customHeight="true" outlineLevel="0" collapsed="false">
      <c r="A1073" s="12"/>
      <c r="B1073" s="20"/>
      <c r="C1073" s="28"/>
      <c r="D1073" s="29"/>
      <c r="E1073" s="12"/>
      <c r="F1073" s="44"/>
      <c r="G1073" s="45"/>
      <c r="H1073" s="12"/>
      <c r="I1073" s="12"/>
      <c r="J1073" s="12"/>
      <c r="K1073" s="12"/>
      <c r="L1073" s="12"/>
    </row>
    <row r="1074" customFormat="false" ht="16.5" hidden="false" customHeight="true" outlineLevel="0" collapsed="false">
      <c r="A1074" s="12"/>
      <c r="B1074" s="20"/>
      <c r="C1074" s="28"/>
      <c r="D1074" s="29"/>
      <c r="E1074" s="12"/>
      <c r="F1074" s="44"/>
      <c r="G1074" s="45"/>
      <c r="H1074" s="12"/>
      <c r="I1074" s="12"/>
      <c r="J1074" s="12"/>
      <c r="K1074" s="12"/>
      <c r="L1074" s="12"/>
    </row>
    <row r="1075" customFormat="false" ht="16.5" hidden="false" customHeight="true" outlineLevel="0" collapsed="false">
      <c r="A1075" s="12"/>
      <c r="B1075" s="20"/>
      <c r="C1075" s="28"/>
      <c r="D1075" s="29"/>
      <c r="E1075" s="12"/>
      <c r="F1075" s="44"/>
      <c r="G1075" s="45"/>
      <c r="H1075" s="12"/>
      <c r="I1075" s="12"/>
      <c r="J1075" s="12"/>
      <c r="K1075" s="12"/>
      <c r="L1075" s="12"/>
    </row>
    <row r="1076" customFormat="false" ht="16.5" hidden="false" customHeight="true" outlineLevel="0" collapsed="false">
      <c r="A1076" s="12"/>
      <c r="B1076" s="20"/>
      <c r="C1076" s="28"/>
      <c r="D1076" s="29"/>
      <c r="E1076" s="12"/>
      <c r="F1076" s="44"/>
      <c r="G1076" s="45"/>
      <c r="H1076" s="12"/>
      <c r="I1076" s="12"/>
      <c r="J1076" s="12"/>
      <c r="K1076" s="12"/>
      <c r="L1076" s="12"/>
    </row>
    <row r="1077" customFormat="false" ht="16.5" hidden="false" customHeight="true" outlineLevel="0" collapsed="false">
      <c r="A1077" s="12"/>
      <c r="B1077" s="20"/>
      <c r="C1077" s="28"/>
      <c r="D1077" s="29"/>
      <c r="E1077" s="12"/>
      <c r="F1077" s="44"/>
      <c r="G1077" s="45"/>
      <c r="H1077" s="12"/>
      <c r="I1077" s="12"/>
      <c r="J1077" s="12"/>
      <c r="K1077" s="12"/>
      <c r="L1077" s="12"/>
    </row>
    <row r="1078" customFormat="false" ht="16.5" hidden="false" customHeight="true" outlineLevel="0" collapsed="false">
      <c r="A1078" s="12"/>
      <c r="B1078" s="20"/>
      <c r="C1078" s="28"/>
      <c r="D1078" s="29"/>
      <c r="E1078" s="12"/>
      <c r="F1078" s="44"/>
      <c r="G1078" s="45"/>
      <c r="H1078" s="12"/>
      <c r="I1078" s="12"/>
      <c r="J1078" s="12"/>
      <c r="K1078" s="12"/>
      <c r="L1078" s="12"/>
    </row>
    <row r="1079" customFormat="false" ht="16.5" hidden="false" customHeight="true" outlineLevel="0" collapsed="false">
      <c r="A1079" s="12"/>
      <c r="B1079" s="20"/>
      <c r="C1079" s="28"/>
      <c r="D1079" s="29"/>
      <c r="E1079" s="12"/>
      <c r="F1079" s="44"/>
      <c r="G1079" s="45"/>
      <c r="H1079" s="12"/>
      <c r="I1079" s="12"/>
      <c r="J1079" s="12"/>
      <c r="K1079" s="12"/>
      <c r="L1079" s="12"/>
    </row>
    <row r="1080" customFormat="false" ht="16.5" hidden="false" customHeight="true" outlineLevel="0" collapsed="false">
      <c r="A1080" s="12"/>
      <c r="B1080" s="20"/>
      <c r="C1080" s="28"/>
      <c r="D1080" s="29"/>
      <c r="E1080" s="12"/>
      <c r="F1080" s="44"/>
      <c r="G1080" s="45"/>
      <c r="H1080" s="12"/>
      <c r="I1080" s="12"/>
      <c r="J1080" s="12"/>
      <c r="K1080" s="12"/>
      <c r="L1080" s="12"/>
    </row>
    <row r="1081" customFormat="false" ht="16.5" hidden="false" customHeight="true" outlineLevel="0" collapsed="false">
      <c r="A1081" s="12"/>
      <c r="B1081" s="20"/>
      <c r="C1081" s="28"/>
      <c r="D1081" s="29"/>
      <c r="E1081" s="12"/>
      <c r="F1081" s="44"/>
      <c r="G1081" s="45"/>
      <c r="H1081" s="12"/>
      <c r="I1081" s="12"/>
      <c r="J1081" s="12"/>
      <c r="K1081" s="12"/>
      <c r="L1081" s="12"/>
    </row>
    <row r="1082" customFormat="false" ht="16.5" hidden="false" customHeight="true" outlineLevel="0" collapsed="false">
      <c r="A1082" s="12"/>
      <c r="B1082" s="20"/>
      <c r="C1082" s="28"/>
      <c r="D1082" s="29"/>
      <c r="E1082" s="12"/>
      <c r="F1082" s="44"/>
      <c r="G1082" s="45"/>
      <c r="H1082" s="12"/>
      <c r="I1082" s="12"/>
      <c r="J1082" s="12"/>
      <c r="K1082" s="12"/>
      <c r="L1082" s="12"/>
    </row>
    <row r="1083" customFormat="false" ht="16.5" hidden="false" customHeight="true" outlineLevel="0" collapsed="false">
      <c r="A1083" s="12"/>
      <c r="B1083" s="20"/>
      <c r="C1083" s="28"/>
      <c r="D1083" s="29"/>
      <c r="E1083" s="12"/>
      <c r="F1083" s="44"/>
      <c r="G1083" s="45"/>
      <c r="H1083" s="12"/>
      <c r="I1083" s="12"/>
      <c r="J1083" s="12"/>
      <c r="K1083" s="12"/>
      <c r="L1083" s="12"/>
    </row>
    <row r="1084" customFormat="false" ht="16.5" hidden="false" customHeight="true" outlineLevel="0" collapsed="false">
      <c r="A1084" s="12"/>
      <c r="B1084" s="20"/>
      <c r="C1084" s="28"/>
      <c r="D1084" s="29"/>
      <c r="E1084" s="12"/>
      <c r="F1084" s="44"/>
      <c r="G1084" s="45"/>
      <c r="H1084" s="12"/>
      <c r="I1084" s="12"/>
      <c r="J1084" s="12"/>
      <c r="K1084" s="12"/>
      <c r="L1084" s="12"/>
    </row>
    <row r="1085" customFormat="false" ht="16.5" hidden="false" customHeight="true" outlineLevel="0" collapsed="false">
      <c r="A1085" s="12"/>
      <c r="B1085" s="20"/>
      <c r="C1085" s="28"/>
      <c r="D1085" s="29"/>
      <c r="E1085" s="12"/>
      <c r="F1085" s="44"/>
      <c r="G1085" s="45"/>
      <c r="H1085" s="12"/>
      <c r="I1085" s="12"/>
      <c r="J1085" s="12"/>
      <c r="K1085" s="12"/>
      <c r="L1085" s="12"/>
    </row>
    <row r="1086" customFormat="false" ht="16.5" hidden="false" customHeight="true" outlineLevel="0" collapsed="false">
      <c r="A1086" s="12"/>
      <c r="B1086" s="20"/>
      <c r="C1086" s="28"/>
      <c r="D1086" s="29"/>
      <c r="E1086" s="12"/>
      <c r="F1086" s="44"/>
      <c r="G1086" s="45"/>
      <c r="H1086" s="12"/>
      <c r="I1086" s="12"/>
      <c r="J1086" s="12"/>
      <c r="K1086" s="12"/>
      <c r="L1086" s="12"/>
    </row>
    <row r="1087" customFormat="false" ht="16.5" hidden="false" customHeight="true" outlineLevel="0" collapsed="false">
      <c r="A1087" s="12"/>
      <c r="B1087" s="20"/>
      <c r="C1087" s="28"/>
      <c r="D1087" s="29"/>
      <c r="E1087" s="12"/>
      <c r="F1087" s="44"/>
      <c r="G1087" s="45"/>
      <c r="H1087" s="12"/>
      <c r="I1087" s="12"/>
      <c r="J1087" s="12"/>
      <c r="K1087" s="12"/>
      <c r="L1087" s="12"/>
    </row>
    <row r="1088" customFormat="false" ht="16.5" hidden="false" customHeight="true" outlineLevel="0" collapsed="false">
      <c r="A1088" s="12"/>
      <c r="B1088" s="20"/>
      <c r="C1088" s="28"/>
      <c r="D1088" s="29"/>
      <c r="E1088" s="12"/>
      <c r="F1088" s="44"/>
      <c r="G1088" s="45"/>
      <c r="H1088" s="12"/>
      <c r="I1088" s="12"/>
      <c r="J1088" s="12"/>
      <c r="K1088" s="12"/>
      <c r="L1088" s="12"/>
    </row>
    <row r="1089" customFormat="false" ht="16.5" hidden="false" customHeight="true" outlineLevel="0" collapsed="false">
      <c r="A1089" s="12"/>
      <c r="B1089" s="20"/>
      <c r="C1089" s="28"/>
      <c r="D1089" s="29"/>
      <c r="E1089" s="12"/>
      <c r="F1089" s="44"/>
      <c r="G1089" s="45"/>
      <c r="H1089" s="12"/>
      <c r="I1089" s="12"/>
      <c r="J1089" s="12"/>
      <c r="K1089" s="12"/>
      <c r="L1089" s="12"/>
    </row>
    <row r="1090" customFormat="false" ht="16.5" hidden="false" customHeight="true" outlineLevel="0" collapsed="false">
      <c r="A1090" s="12"/>
      <c r="B1090" s="20"/>
      <c r="C1090" s="28"/>
      <c r="D1090" s="29"/>
      <c r="E1090" s="12"/>
      <c r="F1090" s="44"/>
      <c r="G1090" s="45"/>
      <c r="H1090" s="12"/>
      <c r="I1090" s="12"/>
      <c r="J1090" s="12"/>
      <c r="K1090" s="12"/>
      <c r="L1090" s="12"/>
    </row>
    <row r="1091" customFormat="false" ht="16.5" hidden="false" customHeight="true" outlineLevel="0" collapsed="false">
      <c r="A1091" s="12"/>
      <c r="B1091" s="20"/>
      <c r="C1091" s="28"/>
      <c r="D1091" s="29"/>
      <c r="E1091" s="12"/>
      <c r="F1091" s="44"/>
      <c r="G1091" s="45"/>
      <c r="H1091" s="12"/>
      <c r="I1091" s="12"/>
      <c r="J1091" s="12"/>
      <c r="K1091" s="12"/>
      <c r="L1091" s="12"/>
    </row>
    <row r="1092" customFormat="false" ht="16.5" hidden="false" customHeight="true" outlineLevel="0" collapsed="false">
      <c r="A1092" s="12"/>
      <c r="B1092" s="20"/>
      <c r="C1092" s="28"/>
      <c r="D1092" s="29"/>
      <c r="E1092" s="12"/>
      <c r="F1092" s="44"/>
      <c r="G1092" s="45"/>
      <c r="H1092" s="12"/>
      <c r="I1092" s="12"/>
      <c r="J1092" s="12"/>
      <c r="K1092" s="12"/>
      <c r="L1092" s="12"/>
    </row>
    <row r="1093" customFormat="false" ht="16.5" hidden="false" customHeight="true" outlineLevel="0" collapsed="false">
      <c r="A1093" s="12"/>
      <c r="B1093" s="20"/>
      <c r="C1093" s="28"/>
      <c r="D1093" s="29"/>
      <c r="E1093" s="12"/>
      <c r="F1093" s="44"/>
      <c r="G1093" s="45"/>
      <c r="H1093" s="12"/>
      <c r="I1093" s="12"/>
      <c r="J1093" s="12"/>
      <c r="K1093" s="12"/>
      <c r="L1093" s="12"/>
    </row>
    <row r="1094" customFormat="false" ht="16.5" hidden="false" customHeight="true" outlineLevel="0" collapsed="false">
      <c r="A1094" s="12"/>
      <c r="B1094" s="20"/>
      <c r="C1094" s="28"/>
      <c r="D1094" s="29"/>
      <c r="E1094" s="12"/>
      <c r="F1094" s="44"/>
      <c r="G1094" s="45"/>
      <c r="H1094" s="12"/>
      <c r="I1094" s="12"/>
      <c r="J1094" s="12"/>
      <c r="K1094" s="12"/>
      <c r="L1094" s="12"/>
    </row>
    <row r="1095" customFormat="false" ht="16.5" hidden="false" customHeight="true" outlineLevel="0" collapsed="false">
      <c r="A1095" s="12"/>
      <c r="B1095" s="20"/>
      <c r="C1095" s="28"/>
      <c r="D1095" s="29"/>
      <c r="E1095" s="12"/>
      <c r="F1095" s="44"/>
      <c r="G1095" s="45"/>
      <c r="H1095" s="12"/>
      <c r="I1095" s="12"/>
      <c r="J1095" s="12"/>
      <c r="K1095" s="12"/>
      <c r="L1095" s="12"/>
    </row>
    <row r="1096" customFormat="false" ht="16.5" hidden="false" customHeight="true" outlineLevel="0" collapsed="false">
      <c r="A1096" s="12"/>
      <c r="B1096" s="20"/>
      <c r="C1096" s="28"/>
      <c r="D1096" s="29"/>
      <c r="E1096" s="12"/>
      <c r="F1096" s="44"/>
      <c r="G1096" s="45"/>
      <c r="H1096" s="12"/>
      <c r="I1096" s="12"/>
      <c r="J1096" s="12"/>
      <c r="K1096" s="12"/>
      <c r="L1096" s="12"/>
    </row>
    <row r="1097" customFormat="false" ht="16.5" hidden="false" customHeight="true" outlineLevel="0" collapsed="false">
      <c r="A1097" s="12"/>
      <c r="B1097" s="20"/>
      <c r="C1097" s="28"/>
      <c r="D1097" s="29"/>
      <c r="E1097" s="12"/>
      <c r="F1097" s="44"/>
      <c r="G1097" s="45"/>
      <c r="H1097" s="12"/>
      <c r="I1097" s="12"/>
      <c r="J1097" s="12"/>
      <c r="K1097" s="12"/>
      <c r="L1097" s="12"/>
    </row>
    <row r="1098" customFormat="false" ht="16.5" hidden="false" customHeight="true" outlineLevel="0" collapsed="false">
      <c r="A1098" s="12"/>
      <c r="B1098" s="20"/>
      <c r="C1098" s="28"/>
      <c r="D1098" s="29"/>
      <c r="E1098" s="12"/>
      <c r="F1098" s="44"/>
      <c r="G1098" s="45"/>
      <c r="H1098" s="12"/>
      <c r="I1098" s="12"/>
      <c r="J1098" s="12"/>
      <c r="K1098" s="12"/>
      <c r="L1098" s="12"/>
    </row>
    <row r="1099" customFormat="false" ht="16.5" hidden="false" customHeight="true" outlineLevel="0" collapsed="false">
      <c r="A1099" s="12"/>
      <c r="B1099" s="20"/>
      <c r="C1099" s="28"/>
      <c r="D1099" s="29"/>
      <c r="E1099" s="12"/>
      <c r="F1099" s="44"/>
      <c r="G1099" s="45"/>
      <c r="H1099" s="12"/>
      <c r="I1099" s="12"/>
      <c r="J1099" s="12"/>
      <c r="K1099" s="12"/>
      <c r="L1099" s="12"/>
    </row>
    <row r="1100" customFormat="false" ht="16.5" hidden="false" customHeight="true" outlineLevel="0" collapsed="false">
      <c r="A1100" s="12"/>
      <c r="B1100" s="20"/>
      <c r="C1100" s="28"/>
      <c r="D1100" s="29"/>
      <c r="E1100" s="12"/>
      <c r="F1100" s="44"/>
      <c r="G1100" s="45"/>
      <c r="H1100" s="12"/>
      <c r="I1100" s="12"/>
      <c r="J1100" s="12"/>
      <c r="K1100" s="12"/>
      <c r="L1100" s="12"/>
    </row>
    <row r="1101" customFormat="false" ht="16.5" hidden="false" customHeight="true" outlineLevel="0" collapsed="false">
      <c r="A1101" s="12"/>
      <c r="B1101" s="20"/>
      <c r="C1101" s="28"/>
      <c r="D1101" s="29"/>
      <c r="E1101" s="12"/>
      <c r="F1101" s="44"/>
      <c r="G1101" s="45"/>
      <c r="H1101" s="12"/>
      <c r="I1101" s="12"/>
      <c r="J1101" s="12"/>
      <c r="K1101" s="12"/>
      <c r="L1101" s="12"/>
    </row>
    <row r="1102" customFormat="false" ht="16.5" hidden="false" customHeight="true" outlineLevel="0" collapsed="false">
      <c r="A1102" s="12"/>
      <c r="B1102" s="20"/>
      <c r="C1102" s="28"/>
      <c r="D1102" s="29"/>
      <c r="E1102" s="12"/>
      <c r="F1102" s="44"/>
      <c r="G1102" s="45"/>
      <c r="H1102" s="12"/>
      <c r="I1102" s="12"/>
      <c r="J1102" s="12"/>
      <c r="K1102" s="12"/>
      <c r="L1102" s="12"/>
    </row>
    <row r="1103" customFormat="false" ht="16.5" hidden="false" customHeight="true" outlineLevel="0" collapsed="false">
      <c r="A1103" s="12"/>
      <c r="B1103" s="20"/>
      <c r="C1103" s="28"/>
      <c r="D1103" s="29"/>
      <c r="E1103" s="12"/>
      <c r="F1103" s="44"/>
      <c r="G1103" s="45"/>
      <c r="H1103" s="12"/>
      <c r="I1103" s="12"/>
      <c r="J1103" s="12"/>
      <c r="K1103" s="12"/>
      <c r="L1103" s="12"/>
    </row>
    <row r="1104" customFormat="false" ht="16.5" hidden="false" customHeight="true" outlineLevel="0" collapsed="false">
      <c r="A1104" s="12"/>
      <c r="B1104" s="20"/>
      <c r="C1104" s="28"/>
      <c r="D1104" s="29"/>
      <c r="E1104" s="12"/>
      <c r="F1104" s="44"/>
      <c r="G1104" s="45"/>
      <c r="H1104" s="12"/>
      <c r="I1104" s="12"/>
      <c r="J1104" s="12"/>
      <c r="K1104" s="12"/>
      <c r="L1104" s="12"/>
    </row>
    <row r="1105" customFormat="false" ht="16.5" hidden="false" customHeight="true" outlineLevel="0" collapsed="false">
      <c r="A1105" s="12"/>
      <c r="B1105" s="20"/>
      <c r="C1105" s="28"/>
      <c r="D1105" s="29"/>
      <c r="E1105" s="12"/>
      <c r="F1105" s="44"/>
      <c r="G1105" s="45"/>
      <c r="H1105" s="12"/>
      <c r="I1105" s="12"/>
      <c r="J1105" s="12"/>
      <c r="K1105" s="12"/>
      <c r="L1105" s="12"/>
    </row>
    <row r="1106" customFormat="false" ht="16.5" hidden="false" customHeight="true" outlineLevel="0" collapsed="false">
      <c r="A1106" s="12"/>
      <c r="B1106" s="20"/>
      <c r="C1106" s="28"/>
      <c r="D1106" s="29"/>
      <c r="E1106" s="12"/>
      <c r="F1106" s="44"/>
      <c r="G1106" s="45"/>
      <c r="H1106" s="12"/>
      <c r="I1106" s="12"/>
      <c r="J1106" s="12"/>
      <c r="K1106" s="12"/>
      <c r="L1106" s="12"/>
    </row>
    <row r="1107" customFormat="false" ht="16.5" hidden="false" customHeight="true" outlineLevel="0" collapsed="false">
      <c r="A1107" s="12"/>
      <c r="B1107" s="20"/>
      <c r="C1107" s="28"/>
      <c r="D1107" s="29"/>
      <c r="E1107" s="12"/>
      <c r="F1107" s="44"/>
      <c r="G1107" s="45"/>
      <c r="H1107" s="12"/>
      <c r="I1107" s="12"/>
      <c r="J1107" s="12"/>
      <c r="K1107" s="12"/>
      <c r="L1107" s="12"/>
    </row>
    <row r="1108" customFormat="false" ht="16.5" hidden="false" customHeight="true" outlineLevel="0" collapsed="false">
      <c r="A1108" s="12"/>
      <c r="B1108" s="20"/>
      <c r="C1108" s="28"/>
      <c r="D1108" s="29"/>
      <c r="E1108" s="12"/>
      <c r="F1108" s="44"/>
      <c r="G1108" s="45"/>
      <c r="H1108" s="12"/>
      <c r="I1108" s="12"/>
      <c r="J1108" s="12"/>
      <c r="K1108" s="12"/>
      <c r="L1108" s="12"/>
    </row>
    <row r="1109" customFormat="false" ht="16.5" hidden="false" customHeight="true" outlineLevel="0" collapsed="false">
      <c r="A1109" s="12"/>
      <c r="B1109" s="20"/>
      <c r="C1109" s="28"/>
      <c r="D1109" s="29"/>
      <c r="E1109" s="12"/>
      <c r="F1109" s="44"/>
      <c r="G1109" s="45"/>
      <c r="H1109" s="12"/>
      <c r="I1109" s="12"/>
      <c r="J1109" s="12"/>
      <c r="K1109" s="12"/>
      <c r="L1109" s="12"/>
    </row>
    <row r="1110" customFormat="false" ht="16.5" hidden="false" customHeight="true" outlineLevel="0" collapsed="false">
      <c r="A1110" s="12"/>
      <c r="B1110" s="20"/>
      <c r="C1110" s="28"/>
      <c r="D1110" s="29"/>
      <c r="E1110" s="12"/>
      <c r="F1110" s="44"/>
      <c r="G1110" s="45"/>
      <c r="H1110" s="12"/>
      <c r="I1110" s="12"/>
      <c r="J1110" s="12"/>
      <c r="K1110" s="12"/>
      <c r="L1110" s="12"/>
    </row>
    <row r="1111" customFormat="false" ht="16.5" hidden="false" customHeight="true" outlineLevel="0" collapsed="false">
      <c r="A1111" s="12"/>
      <c r="B1111" s="20"/>
      <c r="C1111" s="28"/>
      <c r="D1111" s="29"/>
      <c r="E1111" s="12"/>
      <c r="F1111" s="44"/>
      <c r="G1111" s="45"/>
      <c r="H1111" s="12"/>
      <c r="I1111" s="12"/>
      <c r="J1111" s="12"/>
      <c r="K1111" s="12"/>
      <c r="L1111" s="12"/>
    </row>
    <row r="1112" customFormat="false" ht="16.5" hidden="false" customHeight="true" outlineLevel="0" collapsed="false">
      <c r="A1112" s="12"/>
      <c r="B1112" s="20"/>
      <c r="C1112" s="28"/>
      <c r="D1112" s="29"/>
      <c r="E1112" s="12"/>
      <c r="F1112" s="44"/>
      <c r="G1112" s="45"/>
      <c r="H1112" s="12"/>
      <c r="I1112" s="12"/>
      <c r="J1112" s="12"/>
      <c r="K1112" s="12"/>
      <c r="L1112" s="12"/>
    </row>
    <row r="1113" customFormat="false" ht="16.5" hidden="false" customHeight="true" outlineLevel="0" collapsed="false">
      <c r="A1113" s="12"/>
      <c r="B1113" s="20"/>
      <c r="C1113" s="28"/>
      <c r="D1113" s="29"/>
      <c r="E1113" s="12"/>
      <c r="F1113" s="44"/>
      <c r="G1113" s="45"/>
      <c r="H1113" s="12"/>
      <c r="I1113" s="12"/>
      <c r="J1113" s="12"/>
      <c r="K1113" s="12"/>
      <c r="L1113" s="12"/>
    </row>
    <row r="1114" customFormat="false" ht="16.5" hidden="false" customHeight="true" outlineLevel="0" collapsed="false">
      <c r="A1114" s="12"/>
      <c r="B1114" s="20"/>
      <c r="C1114" s="28"/>
      <c r="D1114" s="29"/>
      <c r="E1114" s="12"/>
      <c r="F1114" s="44"/>
      <c r="G1114" s="45"/>
      <c r="H1114" s="12"/>
      <c r="I1114" s="12"/>
      <c r="J1114" s="12"/>
      <c r="K1114" s="12"/>
      <c r="L1114" s="12"/>
    </row>
    <row r="1115" customFormat="false" ht="16.5" hidden="false" customHeight="true" outlineLevel="0" collapsed="false">
      <c r="A1115" s="12"/>
      <c r="B1115" s="20"/>
      <c r="C1115" s="28"/>
      <c r="D1115" s="29"/>
      <c r="E1115" s="12"/>
      <c r="F1115" s="44"/>
      <c r="G1115" s="45"/>
      <c r="H1115" s="12"/>
      <c r="I1115" s="12"/>
      <c r="J1115" s="12"/>
      <c r="K1115" s="12"/>
      <c r="L1115" s="12"/>
    </row>
    <row r="1116" customFormat="false" ht="16.5" hidden="false" customHeight="true" outlineLevel="0" collapsed="false">
      <c r="A1116" s="12"/>
      <c r="B1116" s="20"/>
      <c r="C1116" s="28"/>
      <c r="D1116" s="29"/>
      <c r="E1116" s="12"/>
      <c r="F1116" s="44"/>
      <c r="G1116" s="45"/>
      <c r="H1116" s="12"/>
      <c r="I1116" s="12"/>
      <c r="J1116" s="12"/>
      <c r="K1116" s="12"/>
      <c r="L1116" s="12"/>
    </row>
    <row r="1117" customFormat="false" ht="16.5" hidden="false" customHeight="true" outlineLevel="0" collapsed="false">
      <c r="A1117" s="12"/>
      <c r="B1117" s="20"/>
      <c r="C1117" s="28"/>
      <c r="D1117" s="29"/>
      <c r="E1117" s="12"/>
      <c r="F1117" s="44"/>
      <c r="G1117" s="45"/>
      <c r="H1117" s="12"/>
      <c r="I1117" s="12"/>
      <c r="J1117" s="12"/>
      <c r="K1117" s="12"/>
      <c r="L1117" s="12"/>
    </row>
    <row r="1118" customFormat="false" ht="16.5" hidden="false" customHeight="true" outlineLevel="0" collapsed="false">
      <c r="A1118" s="12"/>
      <c r="B1118" s="20"/>
      <c r="C1118" s="28"/>
      <c r="D1118" s="29"/>
      <c r="E1118" s="12"/>
      <c r="F1118" s="44"/>
      <c r="G1118" s="45"/>
      <c r="H1118" s="12"/>
      <c r="I1118" s="12"/>
      <c r="J1118" s="12"/>
      <c r="K1118" s="12"/>
      <c r="L1118" s="12"/>
    </row>
    <row r="1119" customFormat="false" ht="16.5" hidden="false" customHeight="true" outlineLevel="0" collapsed="false">
      <c r="A1119" s="12"/>
      <c r="B1119" s="20"/>
      <c r="C1119" s="28"/>
      <c r="D1119" s="29"/>
      <c r="E1119" s="12"/>
      <c r="F1119" s="44"/>
      <c r="G1119" s="45"/>
      <c r="H1119" s="12"/>
      <c r="I1119" s="12"/>
      <c r="J1119" s="12"/>
      <c r="K1119" s="12"/>
      <c r="L1119" s="12"/>
    </row>
    <row r="1120" customFormat="false" ht="16.5" hidden="false" customHeight="true" outlineLevel="0" collapsed="false">
      <c r="A1120" s="12"/>
      <c r="B1120" s="20"/>
      <c r="C1120" s="28"/>
      <c r="D1120" s="29"/>
      <c r="E1120" s="12"/>
      <c r="F1120" s="44"/>
      <c r="G1120" s="45"/>
      <c r="H1120" s="12"/>
      <c r="I1120" s="12"/>
      <c r="J1120" s="12"/>
      <c r="K1120" s="12"/>
      <c r="L1120" s="12"/>
    </row>
    <row r="1121" customFormat="false" ht="16.5" hidden="false" customHeight="true" outlineLevel="0" collapsed="false">
      <c r="A1121" s="12"/>
      <c r="B1121" s="20"/>
      <c r="C1121" s="28"/>
      <c r="D1121" s="29"/>
      <c r="E1121" s="12"/>
      <c r="F1121" s="44"/>
      <c r="G1121" s="45"/>
      <c r="H1121" s="12"/>
      <c r="I1121" s="12"/>
      <c r="J1121" s="12"/>
      <c r="K1121" s="12"/>
      <c r="L1121" s="12"/>
    </row>
    <row r="1122" customFormat="false" ht="16.5" hidden="false" customHeight="true" outlineLevel="0" collapsed="false">
      <c r="A1122" s="12"/>
      <c r="B1122" s="20"/>
      <c r="C1122" s="28"/>
      <c r="D1122" s="29"/>
      <c r="E1122" s="12"/>
      <c r="F1122" s="44"/>
      <c r="G1122" s="45"/>
      <c r="H1122" s="12"/>
      <c r="I1122" s="12"/>
      <c r="J1122" s="12"/>
      <c r="K1122" s="12"/>
      <c r="L1122" s="12"/>
    </row>
    <row r="1123" customFormat="false" ht="16.5" hidden="false" customHeight="true" outlineLevel="0" collapsed="false">
      <c r="A1123" s="12"/>
      <c r="B1123" s="20"/>
      <c r="C1123" s="28"/>
      <c r="D1123" s="29"/>
      <c r="E1123" s="12"/>
      <c r="F1123" s="44"/>
      <c r="G1123" s="45"/>
      <c r="H1123" s="12"/>
      <c r="I1123" s="12"/>
      <c r="J1123" s="12"/>
      <c r="K1123" s="12"/>
      <c r="L1123" s="12"/>
    </row>
    <row r="1124" customFormat="false" ht="16.5" hidden="false" customHeight="true" outlineLevel="0" collapsed="false">
      <c r="A1124" s="12"/>
      <c r="B1124" s="20"/>
      <c r="C1124" s="28"/>
      <c r="D1124" s="29"/>
      <c r="E1124" s="12"/>
      <c r="F1124" s="44"/>
      <c r="G1124" s="45"/>
      <c r="H1124" s="12"/>
      <c r="I1124" s="12"/>
      <c r="J1124" s="12"/>
      <c r="K1124" s="12"/>
      <c r="L1124" s="12"/>
    </row>
    <row r="1125" customFormat="false" ht="16.5" hidden="false" customHeight="true" outlineLevel="0" collapsed="false">
      <c r="A1125" s="12"/>
      <c r="B1125" s="20"/>
      <c r="C1125" s="28"/>
      <c r="D1125" s="29"/>
      <c r="E1125" s="12"/>
      <c r="F1125" s="44"/>
      <c r="G1125" s="45"/>
      <c r="H1125" s="12"/>
      <c r="I1125" s="12"/>
      <c r="J1125" s="12"/>
      <c r="K1125" s="12"/>
      <c r="L1125" s="12"/>
    </row>
    <row r="1126" customFormat="false" ht="16.5" hidden="false" customHeight="true" outlineLevel="0" collapsed="false">
      <c r="A1126" s="12"/>
      <c r="B1126" s="20"/>
      <c r="C1126" s="28"/>
      <c r="D1126" s="29"/>
      <c r="E1126" s="12"/>
      <c r="F1126" s="44"/>
      <c r="G1126" s="45"/>
      <c r="H1126" s="12"/>
      <c r="I1126" s="12"/>
      <c r="J1126" s="12"/>
      <c r="K1126" s="12"/>
      <c r="L1126" s="12"/>
    </row>
    <row r="1127" customFormat="false" ht="16.5" hidden="false" customHeight="true" outlineLevel="0" collapsed="false">
      <c r="A1127" s="12"/>
      <c r="B1127" s="20"/>
      <c r="C1127" s="28"/>
      <c r="D1127" s="29"/>
      <c r="E1127" s="12"/>
      <c r="F1127" s="44"/>
      <c r="G1127" s="45"/>
      <c r="H1127" s="12"/>
      <c r="I1127" s="12"/>
      <c r="J1127" s="12"/>
      <c r="K1127" s="12"/>
      <c r="L1127" s="12"/>
    </row>
    <row r="1128" customFormat="false" ht="16.5" hidden="false" customHeight="true" outlineLevel="0" collapsed="false">
      <c r="A1128" s="12"/>
      <c r="B1128" s="20"/>
      <c r="C1128" s="28"/>
      <c r="D1128" s="29"/>
      <c r="E1128" s="12"/>
      <c r="F1128" s="44"/>
      <c r="G1128" s="45"/>
      <c r="H1128" s="12"/>
      <c r="I1128" s="12"/>
      <c r="J1128" s="12"/>
      <c r="K1128" s="12"/>
      <c r="L1128" s="12"/>
    </row>
    <row r="1129" customFormat="false" ht="16.5" hidden="false" customHeight="true" outlineLevel="0" collapsed="false">
      <c r="A1129" s="12"/>
      <c r="B1129" s="20"/>
      <c r="C1129" s="28"/>
      <c r="D1129" s="29"/>
      <c r="E1129" s="12"/>
      <c r="F1129" s="44"/>
      <c r="G1129" s="45"/>
      <c r="H1129" s="12"/>
      <c r="I1129" s="12"/>
      <c r="J1129" s="12"/>
      <c r="K1129" s="12"/>
      <c r="L1129" s="12"/>
    </row>
    <row r="1130" customFormat="false" ht="16.5" hidden="false" customHeight="true" outlineLevel="0" collapsed="false">
      <c r="A1130" s="12"/>
      <c r="B1130" s="20"/>
      <c r="C1130" s="28"/>
      <c r="D1130" s="29"/>
      <c r="E1130" s="12"/>
      <c r="F1130" s="44"/>
      <c r="G1130" s="45"/>
      <c r="H1130" s="12"/>
      <c r="I1130" s="12"/>
      <c r="J1130" s="12"/>
      <c r="K1130" s="12"/>
      <c r="L1130" s="12"/>
    </row>
    <row r="1131" customFormat="false" ht="16.5" hidden="false" customHeight="true" outlineLevel="0" collapsed="false">
      <c r="A1131" s="12"/>
      <c r="B1131" s="20"/>
      <c r="C1131" s="28"/>
      <c r="D1131" s="29"/>
      <c r="E1131" s="12"/>
      <c r="F1131" s="44"/>
      <c r="G1131" s="45"/>
      <c r="H1131" s="12"/>
      <c r="I1131" s="12"/>
      <c r="J1131" s="12"/>
      <c r="K1131" s="12"/>
      <c r="L1131" s="12"/>
    </row>
    <row r="1132" customFormat="false" ht="16.5" hidden="false" customHeight="true" outlineLevel="0" collapsed="false">
      <c r="A1132" s="12"/>
      <c r="B1132" s="20"/>
      <c r="C1132" s="28"/>
      <c r="D1132" s="29"/>
      <c r="E1132" s="12"/>
      <c r="F1132" s="44"/>
      <c r="G1132" s="45"/>
      <c r="H1132" s="12"/>
      <c r="I1132" s="12"/>
      <c r="J1132" s="12"/>
      <c r="K1132" s="12"/>
      <c r="L1132" s="12"/>
    </row>
    <row r="1133" customFormat="false" ht="16.5" hidden="false" customHeight="true" outlineLevel="0" collapsed="false">
      <c r="A1133" s="12"/>
      <c r="B1133" s="20"/>
      <c r="C1133" s="28"/>
      <c r="D1133" s="29"/>
      <c r="E1133" s="12"/>
      <c r="F1133" s="44"/>
      <c r="G1133" s="45"/>
      <c r="H1133" s="12"/>
      <c r="I1133" s="12"/>
      <c r="J1133" s="12"/>
      <c r="K1133" s="12"/>
      <c r="L1133" s="12"/>
    </row>
    <row r="1134" customFormat="false" ht="16.5" hidden="false" customHeight="true" outlineLevel="0" collapsed="false">
      <c r="A1134" s="12"/>
      <c r="B1134" s="20"/>
      <c r="C1134" s="28"/>
      <c r="D1134" s="29"/>
      <c r="E1134" s="12"/>
      <c r="F1134" s="44"/>
      <c r="G1134" s="45"/>
      <c r="H1134" s="12"/>
      <c r="I1134" s="12"/>
      <c r="J1134" s="12"/>
      <c r="K1134" s="12"/>
      <c r="L1134" s="12"/>
    </row>
    <row r="1135" customFormat="false" ht="16.5" hidden="false" customHeight="true" outlineLevel="0" collapsed="false">
      <c r="A1135" s="12"/>
      <c r="B1135" s="20"/>
      <c r="C1135" s="28"/>
      <c r="D1135" s="29"/>
      <c r="E1135" s="12"/>
      <c r="F1135" s="44"/>
      <c r="G1135" s="45"/>
      <c r="H1135" s="12"/>
      <c r="I1135" s="12"/>
      <c r="J1135" s="12"/>
      <c r="K1135" s="12"/>
      <c r="L1135" s="12"/>
    </row>
    <row r="1136" customFormat="false" ht="16.5" hidden="false" customHeight="true" outlineLevel="0" collapsed="false">
      <c r="A1136" s="12"/>
      <c r="B1136" s="20"/>
      <c r="C1136" s="28"/>
      <c r="D1136" s="29"/>
      <c r="E1136" s="12"/>
      <c r="F1136" s="44"/>
      <c r="G1136" s="45"/>
      <c r="H1136" s="12"/>
      <c r="I1136" s="12"/>
      <c r="J1136" s="12"/>
      <c r="K1136" s="12"/>
      <c r="L1136" s="12"/>
    </row>
    <row r="1137" customFormat="false" ht="16.5" hidden="false" customHeight="true" outlineLevel="0" collapsed="false">
      <c r="A1137" s="12"/>
      <c r="B1137" s="20"/>
      <c r="C1137" s="28"/>
      <c r="D1137" s="29"/>
      <c r="E1137" s="12"/>
      <c r="F1137" s="44"/>
      <c r="G1137" s="45"/>
      <c r="H1137" s="12"/>
      <c r="I1137" s="12"/>
      <c r="J1137" s="12"/>
      <c r="K1137" s="12"/>
      <c r="L1137" s="12"/>
    </row>
    <row r="1138" customFormat="false" ht="16.5" hidden="false" customHeight="true" outlineLevel="0" collapsed="false">
      <c r="A1138" s="12"/>
      <c r="B1138" s="20"/>
      <c r="C1138" s="28"/>
      <c r="D1138" s="29"/>
      <c r="E1138" s="12"/>
      <c r="F1138" s="44"/>
      <c r="G1138" s="45"/>
      <c r="H1138" s="12"/>
      <c r="I1138" s="12"/>
      <c r="J1138" s="12"/>
      <c r="K1138" s="12"/>
      <c r="L1138" s="12"/>
    </row>
    <row r="1139" customFormat="false" ht="16.5" hidden="false" customHeight="true" outlineLevel="0" collapsed="false">
      <c r="A1139" s="12"/>
      <c r="B1139" s="20"/>
      <c r="C1139" s="28"/>
      <c r="D1139" s="29"/>
      <c r="E1139" s="12"/>
      <c r="F1139" s="44"/>
      <c r="G1139" s="45"/>
      <c r="H1139" s="12"/>
      <c r="I1139" s="12"/>
      <c r="J1139" s="12"/>
      <c r="K1139" s="12"/>
      <c r="L1139" s="12"/>
    </row>
    <row r="1140" customFormat="false" ht="16.5" hidden="false" customHeight="true" outlineLevel="0" collapsed="false">
      <c r="A1140" s="12"/>
      <c r="B1140" s="20"/>
      <c r="C1140" s="28"/>
      <c r="D1140" s="29"/>
      <c r="E1140" s="12"/>
      <c r="F1140" s="44"/>
      <c r="G1140" s="45"/>
      <c r="H1140" s="12"/>
      <c r="I1140" s="12"/>
      <c r="J1140" s="12"/>
      <c r="K1140" s="12"/>
      <c r="L1140" s="12"/>
    </row>
    <row r="1141" customFormat="false" ht="16.5" hidden="false" customHeight="true" outlineLevel="0" collapsed="false">
      <c r="A1141" s="12"/>
      <c r="B1141" s="20"/>
      <c r="C1141" s="28"/>
      <c r="D1141" s="29"/>
      <c r="E1141" s="12"/>
      <c r="F1141" s="44"/>
      <c r="G1141" s="45"/>
      <c r="H1141" s="12"/>
      <c r="I1141" s="12"/>
      <c r="J1141" s="12"/>
      <c r="K1141" s="12"/>
      <c r="L1141" s="12"/>
    </row>
    <row r="1142" customFormat="false" ht="16.5" hidden="false" customHeight="true" outlineLevel="0" collapsed="false">
      <c r="A1142" s="12"/>
      <c r="B1142" s="20"/>
      <c r="C1142" s="28"/>
      <c r="D1142" s="29"/>
      <c r="E1142" s="12"/>
      <c r="F1142" s="44"/>
      <c r="G1142" s="45"/>
      <c r="H1142" s="12"/>
      <c r="I1142" s="12"/>
      <c r="J1142" s="12"/>
      <c r="K1142" s="12"/>
      <c r="L1142" s="12"/>
    </row>
    <row r="1143" customFormat="false" ht="16.5" hidden="false" customHeight="true" outlineLevel="0" collapsed="false">
      <c r="A1143" s="12"/>
      <c r="B1143" s="20"/>
      <c r="C1143" s="28"/>
      <c r="D1143" s="29"/>
      <c r="E1143" s="12"/>
      <c r="F1143" s="44"/>
      <c r="G1143" s="45"/>
      <c r="H1143" s="12"/>
      <c r="I1143" s="12"/>
      <c r="J1143" s="12"/>
      <c r="K1143" s="12"/>
      <c r="L1143" s="12"/>
    </row>
    <row r="1144" customFormat="false" ht="16.5" hidden="false" customHeight="true" outlineLevel="0" collapsed="false">
      <c r="A1144" s="12"/>
      <c r="B1144" s="20"/>
      <c r="C1144" s="28"/>
      <c r="D1144" s="29"/>
      <c r="E1144" s="12"/>
      <c r="F1144" s="44"/>
      <c r="G1144" s="45"/>
      <c r="H1144" s="12"/>
      <c r="I1144" s="12"/>
      <c r="J1144" s="12"/>
      <c r="K1144" s="12"/>
      <c r="L1144" s="12"/>
    </row>
    <row r="1145" customFormat="false" ht="16.5" hidden="false" customHeight="true" outlineLevel="0" collapsed="false">
      <c r="A1145" s="12"/>
      <c r="B1145" s="20"/>
      <c r="C1145" s="28"/>
      <c r="D1145" s="29"/>
      <c r="E1145" s="12"/>
      <c r="F1145" s="44"/>
      <c r="G1145" s="45"/>
      <c r="H1145" s="12"/>
      <c r="I1145" s="12"/>
      <c r="J1145" s="12"/>
      <c r="K1145" s="12"/>
      <c r="L1145" s="12"/>
    </row>
    <row r="1146" customFormat="false" ht="16.5" hidden="false" customHeight="true" outlineLevel="0" collapsed="false"/>
    <row r="1147" customFormat="false" ht="16.5" hidden="false" customHeight="true" outlineLevel="0" collapsed="false"/>
    <row r="1148" customFormat="false" ht="16.5" hidden="false" customHeight="true" outlineLevel="0" collapsed="false"/>
    <row r="1149" customFormat="false" ht="16.5" hidden="false" customHeight="true" outlineLevel="0" collapsed="false"/>
    <row r="1150" customFormat="false" ht="16.5" hidden="false" customHeight="true" outlineLevel="0" collapsed="false"/>
    <row r="1151" customFormat="false" ht="16.5" hidden="false" customHeight="true" outlineLevel="0" collapsed="false"/>
    <row r="1152" customFormat="false" ht="16.5" hidden="false" customHeight="true" outlineLevel="0" collapsed="false"/>
    <row r="1153" customFormat="false" ht="16.5" hidden="false" customHeight="true" outlineLevel="0" collapsed="false"/>
    <row r="1154" customFormat="false" ht="16.5" hidden="false" customHeight="true" outlineLevel="0" collapsed="false"/>
    <row r="1155" customFormat="false" ht="16.5" hidden="false" customHeight="true" outlineLevel="0" collapsed="false"/>
    <row r="1156" customFormat="false" ht="16.5" hidden="false" customHeight="true" outlineLevel="0" collapsed="false"/>
    <row r="1157" customFormat="false" ht="16.5" hidden="false" customHeight="true" outlineLevel="0" collapsed="false"/>
    <row r="1158" customFormat="false" ht="16.5" hidden="false" customHeight="true" outlineLevel="0" collapsed="false"/>
    <row r="1159" customFormat="false" ht="16.5" hidden="false" customHeight="true" outlineLevel="0" collapsed="false"/>
    <row r="1160" customFormat="false" ht="16.5" hidden="false" customHeight="true" outlineLevel="0" collapsed="false"/>
    <row r="1161" customFormat="false" ht="16.5" hidden="false" customHeight="true" outlineLevel="0" collapsed="false"/>
    <row r="1162" customFormat="false" ht="16.5" hidden="false" customHeight="true" outlineLevel="0" collapsed="false"/>
    <row r="1163" customFormat="false" ht="16.5" hidden="false" customHeight="true" outlineLevel="0" collapsed="false"/>
    <row r="1164" customFormat="false" ht="16.5" hidden="false" customHeight="true" outlineLevel="0" collapsed="false"/>
    <row r="1165" customFormat="false" ht="16.5" hidden="false" customHeight="true" outlineLevel="0" collapsed="false"/>
    <row r="1166" customFormat="false" ht="16.5" hidden="false" customHeight="true" outlineLevel="0" collapsed="false"/>
    <row r="1167" customFormat="false" ht="16.5" hidden="false" customHeight="true" outlineLevel="0" collapsed="false"/>
    <row r="1168" customFormat="false" ht="16.5" hidden="false" customHeight="true" outlineLevel="0" collapsed="false"/>
    <row r="1169" customFormat="false" ht="16.5" hidden="false" customHeight="true" outlineLevel="0" collapsed="false"/>
    <row r="1170" customFormat="false" ht="16.5" hidden="false" customHeight="true" outlineLevel="0" collapsed="false"/>
    <row r="1171" customFormat="false" ht="16.5" hidden="false" customHeight="true" outlineLevel="0" collapsed="false"/>
    <row r="1172" customFormat="false" ht="16.5" hidden="false" customHeight="true" outlineLevel="0" collapsed="false"/>
    <row r="1173" customFormat="false" ht="16.5" hidden="false" customHeight="true" outlineLevel="0" collapsed="false"/>
    <row r="1174" customFormat="false" ht="16.5" hidden="false" customHeight="true" outlineLevel="0" collapsed="false"/>
    <row r="1175" customFormat="false" ht="16.5" hidden="false" customHeight="true" outlineLevel="0" collapsed="false"/>
    <row r="1176" customFormat="false" ht="16.5" hidden="false" customHeight="true" outlineLevel="0" collapsed="false"/>
    <row r="1177" customFormat="false" ht="16.5" hidden="false" customHeight="true" outlineLevel="0" collapsed="false"/>
    <row r="1178" customFormat="false" ht="16.5" hidden="false" customHeight="true" outlineLevel="0" collapsed="false"/>
    <row r="1179" customFormat="false" ht="16.5" hidden="false" customHeight="true" outlineLevel="0" collapsed="false"/>
    <row r="1180" customFormat="false" ht="16.5" hidden="false" customHeight="true" outlineLevel="0" collapsed="false"/>
    <row r="1181" customFormat="false" ht="16.5" hidden="false" customHeight="true" outlineLevel="0" collapsed="false"/>
    <row r="1182" customFormat="false" ht="16.5" hidden="false" customHeight="true" outlineLevel="0" collapsed="false"/>
    <row r="1183" customFormat="false" ht="16.5" hidden="false" customHeight="true" outlineLevel="0" collapsed="false"/>
    <row r="1184" customFormat="false" ht="16.5" hidden="false" customHeight="true" outlineLevel="0" collapsed="false"/>
    <row r="1185" customFormat="false" ht="16.5" hidden="false" customHeight="true" outlineLevel="0" collapsed="false"/>
    <row r="1186" customFormat="false" ht="16.5" hidden="false" customHeight="true" outlineLevel="0" collapsed="false"/>
    <row r="1187" customFormat="false" ht="16.5" hidden="false" customHeight="true" outlineLevel="0" collapsed="false"/>
    <row r="1188" customFormat="false" ht="16.5" hidden="false" customHeight="true" outlineLevel="0" collapsed="false"/>
    <row r="1189" customFormat="false" ht="16.5" hidden="false" customHeight="true" outlineLevel="0" collapsed="false"/>
    <row r="1190" customFormat="false" ht="16.5" hidden="false" customHeight="true" outlineLevel="0" collapsed="false"/>
    <row r="1191" customFormat="false" ht="16.5" hidden="false" customHeight="true" outlineLevel="0" collapsed="false"/>
    <row r="1192" customFormat="false" ht="16.5" hidden="false" customHeight="true" outlineLevel="0" collapsed="false"/>
    <row r="1193" customFormat="false" ht="16.5" hidden="false" customHeight="true" outlineLevel="0" collapsed="false"/>
    <row r="1194" customFormat="false" ht="16.5" hidden="false" customHeight="true" outlineLevel="0" collapsed="false"/>
    <row r="1195" customFormat="false" ht="16.5" hidden="false" customHeight="true" outlineLevel="0" collapsed="false"/>
    <row r="1196" customFormat="false" ht="16.5" hidden="false" customHeight="true" outlineLevel="0" collapsed="false"/>
    <row r="1197" customFormat="false" ht="16.5" hidden="false" customHeight="true" outlineLevel="0" collapsed="false"/>
    <row r="1198" customFormat="false" ht="16.5" hidden="false" customHeight="true" outlineLevel="0" collapsed="false"/>
    <row r="1199" customFormat="false" ht="16.5" hidden="false" customHeight="true" outlineLevel="0" collapsed="false"/>
    <row r="1200" customFormat="false" ht="16.5" hidden="false" customHeight="true" outlineLevel="0" collapsed="false"/>
    <row r="1201" customFormat="false" ht="16.5" hidden="false" customHeight="true" outlineLevel="0" collapsed="false"/>
    <row r="1202" customFormat="false" ht="16.5" hidden="false" customHeight="true" outlineLevel="0" collapsed="false"/>
    <row r="1203" customFormat="false" ht="16.5" hidden="false" customHeight="true" outlineLevel="0" collapsed="false"/>
    <row r="1204" customFormat="false" ht="16.5" hidden="false" customHeight="true" outlineLevel="0" collapsed="false"/>
    <row r="1205" customFormat="false" ht="16.5" hidden="false" customHeight="true" outlineLevel="0" collapsed="false"/>
    <row r="1206" customFormat="false" ht="16.5" hidden="false" customHeight="true" outlineLevel="0" collapsed="false"/>
    <row r="1207" customFormat="false" ht="16.5" hidden="false" customHeight="true" outlineLevel="0" collapsed="false"/>
    <row r="1208" customFormat="false" ht="16.5" hidden="false" customHeight="true" outlineLevel="0" collapsed="false"/>
    <row r="1209" customFormat="false" ht="16.5" hidden="false" customHeight="true" outlineLevel="0" collapsed="false"/>
    <row r="1210" customFormat="false" ht="16.5" hidden="false" customHeight="true" outlineLevel="0" collapsed="false"/>
    <row r="1211" customFormat="false" ht="16.5" hidden="false" customHeight="true" outlineLevel="0" collapsed="false"/>
    <row r="1212" customFormat="false" ht="16.5" hidden="false" customHeight="true" outlineLevel="0" collapsed="false"/>
    <row r="1213" customFormat="false" ht="16.5" hidden="false" customHeight="true" outlineLevel="0" collapsed="false"/>
    <row r="1214" customFormat="false" ht="16.5" hidden="false" customHeight="true" outlineLevel="0" collapsed="false"/>
    <row r="1215" customFormat="false" ht="16.5" hidden="false" customHeight="true" outlineLevel="0" collapsed="false"/>
    <row r="1216" customFormat="false" ht="16.5" hidden="false" customHeight="true" outlineLevel="0" collapsed="false"/>
    <row r="1217" customFormat="false" ht="16.5" hidden="false" customHeight="true" outlineLevel="0" collapsed="false"/>
    <row r="1218" customFormat="false" ht="16.5" hidden="false" customHeight="true" outlineLevel="0" collapsed="false"/>
    <row r="1219" customFormat="false" ht="16.5" hidden="false" customHeight="true" outlineLevel="0" collapsed="false"/>
    <row r="1220" customFormat="false" ht="16.5" hidden="false" customHeight="true" outlineLevel="0" collapsed="false"/>
    <row r="1221" customFormat="false" ht="16.5" hidden="false" customHeight="true" outlineLevel="0" collapsed="false"/>
    <row r="1222" customFormat="false" ht="16.5" hidden="false" customHeight="true" outlineLevel="0" collapsed="false"/>
    <row r="1223" customFormat="false" ht="16.5" hidden="false" customHeight="true" outlineLevel="0" collapsed="false"/>
    <row r="1224" customFormat="false" ht="16.5" hidden="false" customHeight="true" outlineLevel="0" collapsed="false"/>
    <row r="1225" customFormat="false" ht="16.5" hidden="false" customHeight="true" outlineLevel="0" collapsed="false"/>
    <row r="1226" customFormat="false" ht="16.5" hidden="false" customHeight="true" outlineLevel="0" collapsed="false"/>
    <row r="1227" customFormat="false" ht="16.5" hidden="false" customHeight="true" outlineLevel="0" collapsed="false"/>
    <row r="1228" customFormat="false" ht="16.5" hidden="false" customHeight="true" outlineLevel="0" collapsed="false"/>
    <row r="1229" customFormat="false" ht="16.5" hidden="false" customHeight="true" outlineLevel="0" collapsed="false"/>
    <row r="1230" customFormat="false" ht="16.5" hidden="false" customHeight="true" outlineLevel="0" collapsed="false"/>
    <row r="1231" customFormat="false" ht="16.5" hidden="false" customHeight="true" outlineLevel="0" collapsed="false"/>
    <row r="1232" customFormat="false" ht="16.5" hidden="false" customHeight="true" outlineLevel="0" collapsed="false"/>
    <row r="1233" customFormat="false" ht="16.5" hidden="false" customHeight="true" outlineLevel="0" collapsed="false"/>
  </sheetData>
  <conditionalFormatting sqref="E1:E308">
    <cfRule type="containsText" priority="2" operator="containsText" aboveAverage="0" equalAverage="0" bottom="0" percent="0" rank="0" text="#N/A" dxfId="0">
      <formula>NOT(ISERROR(SEARCH("#N/A",E1)))</formula>
    </cfRule>
  </conditionalFormatting>
  <conditionalFormatting sqref="F1:F193">
    <cfRule type="containsText" priority="3" operator="containsText" aboveAverage="0" equalAverage="0" bottom="0" percent="0" rank="0" text="#N/A" dxfId="0">
      <formula>NOT(ISERROR(SEARCH("#N/A",F1)))</formula>
    </cfRule>
  </conditionalFormatting>
  <conditionalFormatting sqref="L1">
    <cfRule type="containsText" priority="4" operator="containsText" aboveAverage="0" equalAverage="0" bottom="0" percent="0" rank="0" text="On" dxfId="1">
      <formula>NOT(ISERROR(SEARCH("On",L1)))</formula>
    </cfRule>
  </conditionalFormatting>
  <conditionalFormatting sqref="L1">
    <cfRule type="notContainsText" priority="5" operator="notContains" aboveAverage="0" equalAverage="0" bottom="0" percent="0" rank="0" text="On" dxfId="2">
      <formula>ISERROR(SEARCH("On",L1))</formula>
    </cfRule>
  </conditionalFormatting>
  <dataValidations count="1">
    <dataValidation allowBlank="true" operator="between" prompt="Calculation for data in this sheet can be turned on/off to help performance " showDropDown="false" showErrorMessage="true" showInputMessage="true" sqref="L1" type="list">
      <formula1>"Off,On"</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1:V20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4.86"/>
    <col collapsed="false" customWidth="true" hidden="false" outlineLevel="0" max="2" min="2" style="0" width="20.3"/>
    <col collapsed="false" customWidth="true" hidden="false" outlineLevel="0" max="4" min="3" style="0" width="13.86"/>
    <col collapsed="false" customWidth="true" hidden="false" outlineLevel="0" max="5" min="5" style="0" width="26.29"/>
    <col collapsed="false" customWidth="true" hidden="false" outlineLevel="0" max="6" min="6" style="0" width="65.7"/>
    <col collapsed="false" customWidth="true" hidden="false" outlineLevel="0" max="7" min="7" style="0" width="6.57"/>
    <col collapsed="false" customWidth="true" hidden="true" outlineLevel="0" max="8" min="8" style="0" width="6.42"/>
    <col collapsed="false" customWidth="true" hidden="false" outlineLevel="0" max="9" min="9" style="0" width="5.29"/>
    <col collapsed="false" customWidth="true" hidden="true" outlineLevel="0" max="10" min="10" style="0" width="7.57"/>
    <col collapsed="false" customWidth="false" hidden="true" outlineLevel="0" max="11" min="11" style="0" width="14.43"/>
    <col collapsed="false" customWidth="true" hidden="true" outlineLevel="0" max="12" min="12" style="0" width="6.42"/>
    <col collapsed="false" customWidth="true" hidden="true" outlineLevel="0" max="13" min="13" style="0" width="19.57"/>
    <col collapsed="false" customWidth="true" hidden="true" outlineLevel="0" max="15" min="14" style="0" width="8.29"/>
    <col collapsed="false" customWidth="false" hidden="true" outlineLevel="0" max="21" min="16" style="0" width="14.43"/>
    <col collapsed="false" customWidth="true" hidden="false" outlineLevel="0" max="22" min="22" style="0" width="7.29"/>
  </cols>
  <sheetData>
    <row r="1" customFormat="false" ht="27.75" hidden="false" customHeight="true" outlineLevel="0" collapsed="false">
      <c r="B1" s="47" t="str">
        <f aca="false">IF(dCalc="On","TAGS Archive for "&amp;#REF!,"TAGS Archive for ")</f>
        <v>TAGS Archive for </v>
      </c>
      <c r="C1" s="47"/>
      <c r="D1" s="47"/>
      <c r="E1" s="47"/>
      <c r="F1" s="48" t="s">
        <v>2216</v>
      </c>
      <c r="G1" s="48"/>
      <c r="H1" s="48"/>
      <c r="I1" s="48"/>
      <c r="J1" s="49"/>
      <c r="K1" s="50"/>
      <c r="L1" s="51"/>
      <c r="M1" s="52"/>
      <c r="Q1" s="53"/>
      <c r="V1" s="18" t="s">
        <v>2217</v>
      </c>
    </row>
    <row r="2" customFormat="false" ht="25.5" hidden="false" customHeight="true" outlineLevel="0" collapsed="false">
      <c r="B2" s="47"/>
      <c r="C2" s="47"/>
      <c r="D2" s="47"/>
      <c r="E2" s="47"/>
      <c r="F2" s="54" t="s">
        <v>2238</v>
      </c>
      <c r="G2" s="54"/>
      <c r="H2" s="54"/>
      <c r="I2" s="54"/>
      <c r="J2" s="54"/>
      <c r="K2" s="26" t="s">
        <v>2219</v>
      </c>
      <c r="L2" s="27" t="str">
        <f aca="false" t="array" ref="L2:L2">IF(dCalc="On",SUM(IF(ISERROR(FIND("https://",LOWER(Archive!$C:$C))),0,1)),"")</f>
        <v/>
      </c>
      <c r="M2" s="52"/>
      <c r="N2" s="19" t="s">
        <v>2239</v>
      </c>
      <c r="O2" s="19" t="s">
        <v>2240</v>
      </c>
      <c r="Q2" s="55"/>
      <c r="R2" s="19"/>
      <c r="S2" s="19"/>
      <c r="T2" s="19" t="str">
        <f aca="false">IFERROR(__xludf.dummyfunction("IF(Dashboard!dCalc=""On"",QUERY(Archive!B:J,"" Select B, COUNT(J)  WHERE B &lt;&gt; '' GROUP BY B ORDER BY COUNT(J) desc LIMIT 10 LABEL B 'Top Tweeters', COUNT(J) 'No.'"",TRUE),"""")"),"")</f>
        <v/>
      </c>
    </row>
    <row r="3" customFormat="false" ht="15.75" hidden="false" customHeight="false" outlineLevel="0" collapsed="false">
      <c r="B3" s="56" t="s">
        <v>2241</v>
      </c>
      <c r="C3" s="56" t="s">
        <v>2242</v>
      </c>
      <c r="D3" s="56" t="s">
        <v>2243</v>
      </c>
      <c r="K3" s="26" t="s">
        <v>2220</v>
      </c>
      <c r="L3" s="27" t="str">
        <f aca="false" t="array" ref="L3:L3">IF(dCalc="On",SUM(IF(ISERROR(FIND("RT",Archive!$C:$C)),0,1)),"")</f>
        <v/>
      </c>
      <c r="M3" s="10" t="e">
        <f aca="false">ROUND($D$4,1)-3</f>
        <v>#VALUE!</v>
      </c>
      <c r="N3" s="0" t="e">
        <f aca="false" t="array" ref="N3:N149">FREQUENCY(Archive!E:E,M3:M148)</f>
        <v>#VALUE!</v>
      </c>
      <c r="O3" s="0" t="n">
        <f aca="false">IFERROR(__xludf.dummyfunction("FREQUENCY(FILTER(Archive!E:E,Archive!K:K&lt;&gt;""""),M3:M148)"),0)</f>
        <v>0</v>
      </c>
      <c r="Q3" s="53"/>
    </row>
    <row r="4" customFormat="false" ht="18" hidden="false" customHeight="true" outlineLevel="0" collapsed="false">
      <c r="B4" s="57" t="str">
        <f aca="false">IF(dCalc="On",#REF!&amp;" Tweets","")</f>
        <v/>
      </c>
      <c r="C4" s="58" t="str">
        <f aca="false">IF(dCalc="On",#REF!,"")</f>
        <v/>
      </c>
      <c r="D4" s="58" t="str">
        <f aca="false">IF(dCalc="On",#REF!,"")</f>
        <v/>
      </c>
      <c r="K4" s="26"/>
      <c r="L4" s="27"/>
      <c r="M4" s="10" t="e">
        <f aca="false">M3+1/48</f>
        <v>#VALUE!</v>
      </c>
      <c r="N4" s="0" t="e">
        <v>#VALUE!</v>
      </c>
      <c r="O4" s="0" t="n">
        <f aca="false">IFERROR(__xludf.dummyfunction("""COMPUTED_VALUE"""),0)</f>
        <v>0</v>
      </c>
      <c r="Q4" s="53"/>
    </row>
    <row r="5" customFormat="false" ht="15.75" hidden="false" customHeight="false" outlineLevel="0" collapsed="false">
      <c r="B5" s="59" t="str">
        <f aca="false">IF(dCalc="On",IF(ISERROR(L2),"",L2&amp;" Links "&amp;L3&amp;" RTs Threads "&amp;IF(L5&gt;0,TEXT(L8/L5,"#%")&amp;" (n."&amp;L8&amp;")","")),"")</f>
        <v/>
      </c>
      <c r="C5" s="60" t="str">
        <f aca="false">IF(dCalc="On",#REF!,"")</f>
        <v/>
      </c>
      <c r="D5" s="60" t="str">
        <f aca="false">IF(dCalc="On",#REF!,"")</f>
        <v/>
      </c>
      <c r="K5" s="26" t="s">
        <v>2223</v>
      </c>
      <c r="L5" s="27" t="str">
        <f aca="false">IFERROR(__xludf.dummyfunction("IF(Dashboard!dCalc=""On"",COUNTA(UNIQUE(Archive!$A:$A))-1,"""")"),"")</f>
        <v/>
      </c>
      <c r="M5" s="10" t="e">
        <f aca="false">M4+1/48</f>
        <v>#VALUE!</v>
      </c>
      <c r="N5" s="0" t="e">
        <v>#VALUE!</v>
      </c>
      <c r="O5" s="0" t="n">
        <f aca="false">IFERROR(__xludf.dummyfunction("""COMPUTED_VALUE"""),0)</f>
        <v>0</v>
      </c>
      <c r="Q5" s="53"/>
    </row>
    <row r="6" customFormat="false" ht="15" hidden="false" customHeight="true" outlineLevel="0" collapsed="false">
      <c r="B6" s="61"/>
      <c r="C6" s="62"/>
      <c r="D6" s="62"/>
      <c r="K6" s="26"/>
      <c r="L6" s="31"/>
      <c r="M6" s="10" t="e">
        <f aca="false">M5+1/48</f>
        <v>#VALUE!</v>
      </c>
      <c r="N6" s="0" t="e">
        <v>#VALUE!</v>
      </c>
      <c r="O6" s="0" t="n">
        <f aca="false">IFERROR(__xludf.dummyfunction("""COMPUTED_VALUE"""),0)</f>
        <v>0</v>
      </c>
      <c r="Q6" s="53"/>
    </row>
    <row r="7" customFormat="false" ht="15" hidden="false" customHeight="true" outlineLevel="0" collapsed="false">
      <c r="K7" s="26"/>
      <c r="L7" s="31"/>
      <c r="M7" s="10" t="e">
        <f aca="false">M6+1/48</f>
        <v>#VALUE!</v>
      </c>
      <c r="N7" s="0" t="e">
        <v>#VALUE!</v>
      </c>
      <c r="O7" s="0" t="n">
        <f aca="false">IFERROR(__xludf.dummyfunction("""COMPUTED_VALUE"""),0)</f>
        <v>0</v>
      </c>
      <c r="Q7" s="53"/>
    </row>
    <row r="8" customFormat="false" ht="15" hidden="false" customHeight="true" outlineLevel="0" collapsed="false">
      <c r="K8" s="26" t="s">
        <v>2228</v>
      </c>
      <c r="L8" s="27" t="str">
        <f aca="false">IF(dCalc="On",COUNTA(Archive!$K:$K)-1,"")</f>
        <v/>
      </c>
      <c r="M8" s="10" t="e">
        <f aca="false">M7+1/48</f>
        <v>#VALUE!</v>
      </c>
      <c r="N8" s="0" t="e">
        <v>#VALUE!</v>
      </c>
      <c r="O8" s="0" t="n">
        <f aca="false">IFERROR(__xludf.dummyfunction("""COMPUTED_VALUE"""),0)</f>
        <v>0</v>
      </c>
      <c r="Q8" s="53"/>
    </row>
    <row r="9" customFormat="false" ht="15" hidden="false" customHeight="true" outlineLevel="0" collapsed="false">
      <c r="K9" s="26" t="s">
        <v>2229</v>
      </c>
      <c r="L9" s="27" t="str">
        <f aca="false" t="array" ref="L9:L9">IF(dCalc="On",COUNTIF(LEFT(Archive!$C:$C,1),"@"),"")</f>
        <v/>
      </c>
      <c r="M9" s="10" t="e">
        <f aca="false">M8+1/48</f>
        <v>#VALUE!</v>
      </c>
      <c r="N9" s="0" t="e">
        <v>#VALUE!</v>
      </c>
      <c r="O9" s="0" t="n">
        <f aca="false">IFERROR(__xludf.dummyfunction("""COMPUTED_VALUE"""),0)</f>
        <v>0</v>
      </c>
      <c r="Q9" s="53"/>
    </row>
    <row r="10" customFormat="false" ht="15" hidden="false" customHeight="true" outlineLevel="0" collapsed="false">
      <c r="K10" s="26"/>
      <c r="L10" s="27"/>
      <c r="M10" s="10" t="e">
        <f aca="false">M9+1/48</f>
        <v>#VALUE!</v>
      </c>
      <c r="N10" s="0" t="e">
        <v>#VALUE!</v>
      </c>
      <c r="O10" s="0" t="n">
        <f aca="false">IFERROR(__xludf.dummyfunction("""COMPUTED_VALUE"""),0)</f>
        <v>0</v>
      </c>
      <c r="Q10" s="53"/>
    </row>
    <row r="11" customFormat="false" ht="15" hidden="false" customHeight="true" outlineLevel="0" collapsed="false">
      <c r="K11" s="63"/>
      <c r="L11" s="51"/>
      <c r="M11" s="10" t="e">
        <f aca="false">M10+1/48</f>
        <v>#VALUE!</v>
      </c>
      <c r="N11" s="0" t="e">
        <v>#VALUE!</v>
      </c>
      <c r="O11" s="0" t="n">
        <f aca="false">IFERROR(__xludf.dummyfunction("""COMPUTED_VALUE"""),0)</f>
        <v>0</v>
      </c>
      <c r="Q11" s="53"/>
    </row>
    <row r="12" customFormat="false" ht="15" hidden="false" customHeight="true" outlineLevel="0" collapsed="false">
      <c r="K12" s="63"/>
      <c r="L12" s="51"/>
      <c r="M12" s="10" t="e">
        <f aca="false">M11+1/48</f>
        <v>#VALUE!</v>
      </c>
      <c r="N12" s="0" t="e">
        <v>#VALUE!</v>
      </c>
      <c r="O12" s="0" t="n">
        <f aca="false">IFERROR(__xludf.dummyfunction("""COMPUTED_VALUE"""),0)</f>
        <v>0</v>
      </c>
      <c r="Q12" s="53"/>
    </row>
    <row r="13" customFormat="false" ht="15" hidden="false" customHeight="true" outlineLevel="0" collapsed="false">
      <c r="K13" s="63"/>
      <c r="L13" s="51"/>
      <c r="M13" s="10" t="e">
        <f aca="false">M12+1/48</f>
        <v>#VALUE!</v>
      </c>
      <c r="N13" s="0" t="e">
        <v>#VALUE!</v>
      </c>
      <c r="O13" s="0" t="n">
        <f aca="false">IFERROR(__xludf.dummyfunction("""COMPUTED_VALUE"""),0)</f>
        <v>0</v>
      </c>
      <c r="Q13" s="55"/>
      <c r="R13" s="19"/>
      <c r="S13" s="19"/>
      <c r="T13" s="19"/>
    </row>
    <row r="14" customFormat="false" ht="15" hidden="false" customHeight="true" outlineLevel="0" collapsed="false">
      <c r="K14" s="63"/>
      <c r="L14" s="51"/>
      <c r="M14" s="10" t="e">
        <f aca="false">M13+1/48</f>
        <v>#VALUE!</v>
      </c>
      <c r="N14" s="0" t="e">
        <v>#VALUE!</v>
      </c>
      <c r="O14" s="0" t="n">
        <f aca="false">IFERROR(__xludf.dummyfunction("""COMPUTED_VALUE"""),0)</f>
        <v>0</v>
      </c>
      <c r="Q14" s="55" t="s">
        <v>2244</v>
      </c>
      <c r="R14" s="0" t="str">
        <f aca="false">IFERROR(__xludf.dummyfunction("IF(Dashboard!dCalc=""On"",QUERY({Archive!A:A,Archive!E:E},""SELECT COUNT(Col1), YEAR(Col2), MONTH(Col2), DAY(Col2) WHERE dateDiff(now(), Col2) &lt; 60 GROUP BY YEAR(Col2), MONTH(Col2), DAY(Col2) LABEL COUNT(Col1) 'count'""),"""")"),"")</f>
        <v/>
      </c>
    </row>
    <row r="15" customFormat="false" ht="15" hidden="false" customHeight="true" outlineLevel="0" collapsed="false">
      <c r="K15" s="63"/>
      <c r="L15" s="51"/>
      <c r="M15" s="10" t="e">
        <f aca="false">M14+1/48</f>
        <v>#VALUE!</v>
      </c>
      <c r="N15" s="0" t="e">
        <v>#VALUE!</v>
      </c>
      <c r="O15" s="0" t="n">
        <f aca="false">IFERROR(__xludf.dummyfunction("""COMPUTED_VALUE"""),0)</f>
        <v>0</v>
      </c>
      <c r="Q15" s="53" t="str">
        <f aca="false" t="array" ref="Q15:Q202">IF(S15:S202&lt;&gt;"",DATE(S15:S202,T15:T202+1,U15:U202),"")</f>
        <v/>
      </c>
    </row>
    <row r="16" customFormat="false" ht="15" hidden="false" customHeight="true" outlineLevel="0" collapsed="false">
      <c r="K16" s="63"/>
      <c r="L16" s="51"/>
      <c r="M16" s="10" t="e">
        <f aca="false">M15+1/48</f>
        <v>#VALUE!</v>
      </c>
      <c r="N16" s="0" t="e">
        <v>#VALUE!</v>
      </c>
      <c r="O16" s="0" t="n">
        <f aca="false">IFERROR(__xludf.dummyfunction("""COMPUTED_VALUE"""),0)</f>
        <v>0</v>
      </c>
      <c r="Q16" s="53" t="str">
        <v/>
      </c>
    </row>
    <row r="17" customFormat="false" ht="15" hidden="false" customHeight="true" outlineLevel="0" collapsed="false">
      <c r="K17" s="63"/>
      <c r="L17" s="51"/>
      <c r="M17" s="10" t="e">
        <f aca="false">M16+1/48</f>
        <v>#VALUE!</v>
      </c>
      <c r="N17" s="0" t="e">
        <v>#VALUE!</v>
      </c>
      <c r="O17" s="0" t="n">
        <f aca="false">IFERROR(__xludf.dummyfunction("""COMPUTED_VALUE"""),0)</f>
        <v>0</v>
      </c>
      <c r="Q17" s="53" t="str">
        <v/>
      </c>
    </row>
    <row r="18" customFormat="false" ht="15" hidden="false" customHeight="true" outlineLevel="0" collapsed="false">
      <c r="K18" s="63"/>
      <c r="L18" s="51"/>
      <c r="M18" s="10" t="e">
        <f aca="false">M17+1/48</f>
        <v>#VALUE!</v>
      </c>
      <c r="N18" s="0" t="e">
        <v>#VALUE!</v>
      </c>
      <c r="O18" s="0" t="n">
        <f aca="false">IFERROR(__xludf.dummyfunction("""COMPUTED_VALUE"""),0)</f>
        <v>0</v>
      </c>
      <c r="Q18" s="53" t="str">
        <v/>
      </c>
    </row>
    <row r="19" customFormat="false" ht="15" hidden="false" customHeight="true" outlineLevel="0" collapsed="false">
      <c r="K19" s="63"/>
      <c r="L19" s="51"/>
      <c r="M19" s="10" t="e">
        <f aca="false">M18+1/48</f>
        <v>#VALUE!</v>
      </c>
      <c r="N19" s="0" t="e">
        <v>#VALUE!</v>
      </c>
      <c r="O19" s="0" t="n">
        <f aca="false">IFERROR(__xludf.dummyfunction("""COMPUTED_VALUE"""),0)</f>
        <v>0</v>
      </c>
      <c r="Q19" s="53" t="str">
        <v/>
      </c>
    </row>
    <row r="20" customFormat="false" ht="15" hidden="false" customHeight="true" outlineLevel="0" collapsed="false">
      <c r="K20" s="63"/>
      <c r="L20" s="51"/>
      <c r="M20" s="10" t="e">
        <f aca="false">M19+1/48</f>
        <v>#VALUE!</v>
      </c>
      <c r="N20" s="0" t="e">
        <v>#VALUE!</v>
      </c>
      <c r="O20" s="0" t="n">
        <f aca="false">IFERROR(__xludf.dummyfunction("""COMPUTED_VALUE"""),0)</f>
        <v>0</v>
      </c>
      <c r="Q20" s="53" t="str">
        <v/>
      </c>
    </row>
    <row r="21" customFormat="false" ht="15" hidden="false" customHeight="true" outlineLevel="0" collapsed="false">
      <c r="K21" s="63"/>
      <c r="L21" s="51"/>
      <c r="M21" s="10" t="e">
        <f aca="false">M20+1/48</f>
        <v>#VALUE!</v>
      </c>
      <c r="N21" s="0" t="e">
        <v>#VALUE!</v>
      </c>
      <c r="O21" s="0" t="n">
        <f aca="false">IFERROR(__xludf.dummyfunction("""COMPUTED_VALUE"""),0)</f>
        <v>0</v>
      </c>
      <c r="Q21" s="53" t="str">
        <v/>
      </c>
    </row>
    <row r="22" customFormat="false" ht="15" hidden="false" customHeight="true" outlineLevel="0" collapsed="false">
      <c r="F22" s="64" t="s">
        <v>2245</v>
      </c>
      <c r="G22" s="65" t="s">
        <v>2246</v>
      </c>
      <c r="K22" s="63"/>
      <c r="L22" s="51"/>
      <c r="M22" s="10" t="e">
        <f aca="false">M21+1/48</f>
        <v>#VALUE!</v>
      </c>
      <c r="N22" s="0" t="e">
        <v>#VALUE!</v>
      </c>
      <c r="O22" s="0" t="n">
        <f aca="false">IFERROR(__xludf.dummyfunction("""COMPUTED_VALUE"""),0)</f>
        <v>0</v>
      </c>
      <c r="Q22" s="53" t="str">
        <v/>
      </c>
    </row>
    <row r="23" customFormat="false" ht="25.5" hidden="false" customHeight="true" outlineLevel="0" collapsed="false">
      <c r="F23" s="66" t="str">
        <f aca="false">IFERROR(__xludf.dummyfunction("IF(Dashboard!dCalc=""On"",filterUnique(QUERY(Archive!A:E, ""SELECT A,B,C WHERE E &gt; date '""&amp;TEXT(ReadmeSettings!B22-2,""yyyy-mm-dd"")&amp;""'"")),"""")"),"")</f>
        <v/>
      </c>
      <c r="G23" s="67"/>
      <c r="I23" s="67" t="str">
        <f aca="false">IF(LEN(H23)&gt;0,HYPERLINK(H23,"Tweet"),"")</f>
        <v/>
      </c>
      <c r="K23" s="63"/>
      <c r="L23" s="51"/>
      <c r="M23" s="10" t="e">
        <f aca="false">M22+1/48</f>
        <v>#VALUE!</v>
      </c>
      <c r="N23" s="0" t="e">
        <v>#VALUE!</v>
      </c>
      <c r="O23" s="0" t="n">
        <f aca="false">IFERROR(__xludf.dummyfunction("""COMPUTED_VALUE"""),0)</f>
        <v>0</v>
      </c>
      <c r="Q23" s="53" t="str">
        <v/>
      </c>
    </row>
    <row r="24" customFormat="false" ht="25.5" hidden="false" customHeight="true" outlineLevel="0" collapsed="false">
      <c r="F24" s="68"/>
      <c r="G24" s="69"/>
      <c r="I24" s="69" t="str">
        <f aca="false">IF(LEN(H24)&gt;0,HYPERLINK(H24,"Tweet"),"")</f>
        <v/>
      </c>
      <c r="K24" s="63"/>
      <c r="L24" s="51"/>
      <c r="M24" s="10" t="e">
        <f aca="false">M23+1/48</f>
        <v>#VALUE!</v>
      </c>
      <c r="N24" s="0" t="e">
        <v>#VALUE!</v>
      </c>
      <c r="O24" s="0" t="n">
        <f aca="false">IFERROR(__xludf.dummyfunction("""COMPUTED_VALUE"""),0)</f>
        <v>0</v>
      </c>
      <c r="Q24" s="53" t="str">
        <v/>
      </c>
    </row>
    <row r="25" customFormat="false" ht="25.5" hidden="false" customHeight="true" outlineLevel="0" collapsed="false">
      <c r="F25" s="70"/>
      <c r="G25" s="67"/>
      <c r="I25" s="67" t="str">
        <f aca="false">IF(LEN(H25)&gt;0,HYPERLINK(H25,"Tweet"),"")</f>
        <v/>
      </c>
      <c r="K25" s="63"/>
      <c r="L25" s="51"/>
      <c r="M25" s="10" t="e">
        <f aca="false">M24+1/48</f>
        <v>#VALUE!</v>
      </c>
      <c r="N25" s="0" t="e">
        <v>#VALUE!</v>
      </c>
      <c r="O25" s="0" t="n">
        <f aca="false">IFERROR(__xludf.dummyfunction("""COMPUTED_VALUE"""),0)</f>
        <v>0</v>
      </c>
      <c r="Q25" s="53" t="str">
        <v/>
      </c>
    </row>
    <row r="26" customFormat="false" ht="25.5" hidden="false" customHeight="true" outlineLevel="0" collapsed="false">
      <c r="F26" s="68"/>
      <c r="G26" s="69"/>
      <c r="I26" s="69" t="str">
        <f aca="false">IF(LEN(H26)&gt;0,HYPERLINK(H26,"Tweet"),"")</f>
        <v/>
      </c>
      <c r="K26" s="63"/>
      <c r="L26" s="51"/>
      <c r="M26" s="10" t="e">
        <f aca="false">M25+1/48</f>
        <v>#VALUE!</v>
      </c>
      <c r="N26" s="0" t="e">
        <v>#VALUE!</v>
      </c>
      <c r="O26" s="0" t="n">
        <f aca="false">IFERROR(__xludf.dummyfunction("""COMPUTED_VALUE"""),0)</f>
        <v>0</v>
      </c>
      <c r="Q26" s="53" t="str">
        <v/>
      </c>
    </row>
    <row r="27" customFormat="false" ht="25.5" hidden="false" customHeight="true" outlineLevel="0" collapsed="false">
      <c r="F27" s="70"/>
      <c r="G27" s="67"/>
      <c r="I27" s="67" t="str">
        <f aca="false">IF(LEN(H27)&gt;0,HYPERLINK(H27,"Tweet"),"")</f>
        <v/>
      </c>
      <c r="K27" s="63"/>
      <c r="L27" s="51"/>
      <c r="M27" s="10" t="e">
        <f aca="false">M26+1/48</f>
        <v>#VALUE!</v>
      </c>
      <c r="N27" s="0" t="e">
        <v>#VALUE!</v>
      </c>
      <c r="O27" s="0" t="n">
        <f aca="false">IFERROR(__xludf.dummyfunction("""COMPUTED_VALUE"""),0)</f>
        <v>0</v>
      </c>
      <c r="Q27" s="53" t="str">
        <v/>
      </c>
    </row>
    <row r="28" customFormat="false" ht="25.5" hidden="false" customHeight="true" outlineLevel="0" collapsed="false">
      <c r="F28" s="68"/>
      <c r="G28" s="69"/>
      <c r="I28" s="69" t="str">
        <f aca="false">IF(LEN(H28)&gt;0,HYPERLINK(H28,"Tweet"),"")</f>
        <v/>
      </c>
      <c r="K28" s="63"/>
      <c r="L28" s="51"/>
      <c r="M28" s="10" t="e">
        <f aca="false">M27+1/48</f>
        <v>#VALUE!</v>
      </c>
      <c r="N28" s="0" t="e">
        <v>#VALUE!</v>
      </c>
      <c r="O28" s="0" t="n">
        <f aca="false">IFERROR(__xludf.dummyfunction("""COMPUTED_VALUE"""),0)</f>
        <v>0</v>
      </c>
      <c r="Q28" s="53" t="str">
        <v/>
      </c>
    </row>
    <row r="29" customFormat="false" ht="25.5" hidden="false" customHeight="true" outlineLevel="0" collapsed="false">
      <c r="F29" s="70"/>
      <c r="G29" s="67"/>
      <c r="I29" s="67" t="str">
        <f aca="false">IF(LEN(H29)&gt;0,HYPERLINK(H29,"Tweet"),"")</f>
        <v/>
      </c>
      <c r="K29" s="63"/>
      <c r="L29" s="51"/>
      <c r="M29" s="10" t="e">
        <f aca="false">M28+1/48</f>
        <v>#VALUE!</v>
      </c>
      <c r="N29" s="0" t="e">
        <v>#VALUE!</v>
      </c>
      <c r="O29" s="0" t="n">
        <f aca="false">IFERROR(__xludf.dummyfunction("""COMPUTED_VALUE"""),0)</f>
        <v>0</v>
      </c>
      <c r="Q29" s="53" t="str">
        <v/>
      </c>
    </row>
    <row r="30" customFormat="false" ht="25.5" hidden="false" customHeight="true" outlineLevel="0" collapsed="false">
      <c r="F30" s="68"/>
      <c r="G30" s="69"/>
      <c r="I30" s="69" t="str">
        <f aca="false">IF(LEN(H30)&gt;0,HYPERLINK(H30,"Tweet"),"")</f>
        <v/>
      </c>
      <c r="K30" s="63"/>
      <c r="L30" s="51"/>
      <c r="M30" s="10" t="e">
        <f aca="false">M29+1/48</f>
        <v>#VALUE!</v>
      </c>
      <c r="N30" s="0" t="e">
        <v>#VALUE!</v>
      </c>
      <c r="O30" s="0" t="n">
        <f aca="false">IFERROR(__xludf.dummyfunction("""COMPUTED_VALUE"""),0)</f>
        <v>0</v>
      </c>
      <c r="Q30" s="53" t="str">
        <v/>
      </c>
    </row>
    <row r="31" customFormat="false" ht="25.5" hidden="false" customHeight="true" outlineLevel="0" collapsed="false">
      <c r="F31" s="70"/>
      <c r="G31" s="67"/>
      <c r="I31" s="67" t="str">
        <f aca="false">IF(LEN(H31)&gt;0,HYPERLINK(H31,"Tweet"),"")</f>
        <v/>
      </c>
      <c r="K31" s="63"/>
      <c r="L31" s="51"/>
      <c r="M31" s="10" t="e">
        <f aca="false">M30+1/48</f>
        <v>#VALUE!</v>
      </c>
      <c r="N31" s="0" t="e">
        <v>#VALUE!</v>
      </c>
      <c r="O31" s="0" t="n">
        <f aca="false">IFERROR(__xludf.dummyfunction("""COMPUTED_VALUE"""),0)</f>
        <v>0</v>
      </c>
      <c r="Q31" s="53" t="str">
        <v/>
      </c>
    </row>
    <row r="32" customFormat="false" ht="25.5" hidden="false" customHeight="true" outlineLevel="0" collapsed="false">
      <c r="F32" s="68"/>
      <c r="G32" s="69"/>
      <c r="I32" s="69" t="str">
        <f aca="false">IF(LEN(H32)&gt;0,HYPERLINK(H32,"Tweet"),"")</f>
        <v/>
      </c>
      <c r="K32" s="63"/>
      <c r="L32" s="51"/>
      <c r="M32" s="10" t="e">
        <f aca="false">M31+1/48</f>
        <v>#VALUE!</v>
      </c>
      <c r="N32" s="0" t="e">
        <v>#VALUE!</v>
      </c>
      <c r="O32" s="0" t="n">
        <f aca="false">IFERROR(__xludf.dummyfunction("""COMPUTED_VALUE"""),0)</f>
        <v>0</v>
      </c>
      <c r="Q32" s="53" t="str">
        <v/>
      </c>
    </row>
    <row r="33" customFormat="false" ht="25.5" hidden="false" customHeight="true" outlineLevel="0" collapsed="false">
      <c r="F33" s="70"/>
      <c r="G33" s="67"/>
      <c r="I33" s="67" t="str">
        <f aca="false">IF(LEN(H33)&gt;0,HYPERLINK(H33,"Tweet"),"")</f>
        <v/>
      </c>
      <c r="K33" s="63"/>
      <c r="L33" s="51"/>
      <c r="M33" s="10" t="e">
        <f aca="false">M32+1/48</f>
        <v>#VALUE!</v>
      </c>
      <c r="N33" s="0" t="e">
        <v>#VALUE!</v>
      </c>
      <c r="O33" s="0" t="n">
        <f aca="false">IFERROR(__xludf.dummyfunction("""COMPUTED_VALUE"""),0)</f>
        <v>0</v>
      </c>
      <c r="Q33" s="53" t="str">
        <v/>
      </c>
    </row>
    <row r="34" customFormat="false" ht="25.5" hidden="false" customHeight="true" outlineLevel="0" collapsed="false">
      <c r="F34" s="68"/>
      <c r="G34" s="69"/>
      <c r="I34" s="69" t="str">
        <f aca="false">IF(LEN(H34)&gt;0,HYPERLINK(H34,"Tweet"),"")</f>
        <v/>
      </c>
      <c r="K34" s="71"/>
      <c r="L34" s="51"/>
      <c r="M34" s="10" t="e">
        <f aca="false">M33+1/48</f>
        <v>#VALUE!</v>
      </c>
      <c r="N34" s="0" t="e">
        <v>#VALUE!</v>
      </c>
      <c r="O34" s="0" t="n">
        <f aca="false">IFERROR(__xludf.dummyfunction("""COMPUTED_VALUE"""),0)</f>
        <v>0</v>
      </c>
      <c r="Q34" s="53" t="str">
        <v/>
      </c>
    </row>
    <row r="35" customFormat="false" ht="21.75" hidden="false" customHeight="true" outlineLevel="0" collapsed="false">
      <c r="K35" s="71"/>
      <c r="L35" s="72"/>
      <c r="M35" s="10" t="e">
        <f aca="false">M34+1/48</f>
        <v>#VALUE!</v>
      </c>
      <c r="N35" s="0" t="e">
        <v>#VALUE!</v>
      </c>
      <c r="O35" s="0" t="n">
        <f aca="false">IFERROR(__xludf.dummyfunction("""COMPUTED_VALUE"""),0)</f>
        <v>0</v>
      </c>
      <c r="Q35" s="53" t="str">
        <v/>
      </c>
    </row>
    <row r="36" customFormat="false" ht="6" hidden="false" customHeight="true" outlineLevel="0" collapsed="false">
      <c r="K36" s="71"/>
      <c r="L36" s="72"/>
      <c r="M36" s="10" t="e">
        <f aca="false">M35+1/48</f>
        <v>#VALUE!</v>
      </c>
      <c r="N36" s="0" t="e">
        <v>#VALUE!</v>
      </c>
      <c r="O36" s="0" t="n">
        <f aca="false">IFERROR(__xludf.dummyfunction("""COMPUTED_VALUE"""),0)</f>
        <v>0</v>
      </c>
      <c r="Q36" s="53" t="str">
        <v/>
      </c>
    </row>
    <row r="37" customFormat="false" ht="6" hidden="false" customHeight="true" outlineLevel="0" collapsed="false">
      <c r="K37" s="71"/>
      <c r="L37" s="72"/>
      <c r="M37" s="10" t="e">
        <f aca="false">M36+1/48</f>
        <v>#VALUE!</v>
      </c>
      <c r="N37" s="0" t="e">
        <v>#VALUE!</v>
      </c>
      <c r="O37" s="0" t="n">
        <f aca="false">IFERROR(__xludf.dummyfunction("""COMPUTED_VALUE"""),0)</f>
        <v>0</v>
      </c>
      <c r="Q37" s="53" t="str">
        <v/>
      </c>
    </row>
    <row r="38" customFormat="false" ht="6" hidden="false" customHeight="true" outlineLevel="0" collapsed="false">
      <c r="E38" s="52"/>
      <c r="F38" s="73"/>
      <c r="G38" s="67"/>
      <c r="K38" s="71"/>
      <c r="L38" s="72"/>
      <c r="M38" s="10" t="e">
        <f aca="false">M37+1/48</f>
        <v>#VALUE!</v>
      </c>
      <c r="N38" s="0" t="e">
        <v>#VALUE!</v>
      </c>
      <c r="O38" s="0" t="n">
        <f aca="false">IFERROR(__xludf.dummyfunction("""COMPUTED_VALUE"""),0)</f>
        <v>0</v>
      </c>
      <c r="Q38" s="53" t="str">
        <v/>
      </c>
    </row>
    <row r="39" customFormat="false" ht="14.25" hidden="false" customHeight="true" outlineLevel="0" collapsed="false">
      <c r="B39" s="74" t="s">
        <v>2247</v>
      </c>
      <c r="C39" s="37" t="e">
        <f aca="false">HYPERLINK("http://hawksey.info/tagsexplorer/?key="&amp;getsheetkey(#REF!)&amp;"&amp;gid="&amp;getsheetgid("Archive"), "TAGSExplorer")</f>
        <v>#NAME?</v>
      </c>
      <c r="F39" s="75"/>
      <c r="G39" s="76"/>
      <c r="K39" s="71"/>
      <c r="L39" s="72"/>
      <c r="M39" s="10" t="e">
        <f aca="false">M38+1/48</f>
        <v>#VALUE!</v>
      </c>
      <c r="N39" s="0" t="e">
        <v>#VALUE!</v>
      </c>
      <c r="O39" s="0" t="n">
        <f aca="false">IFERROR(__xludf.dummyfunction("""COMPUTED_VALUE"""),0)</f>
        <v>0</v>
      </c>
      <c r="Q39" s="53" t="str">
        <v/>
      </c>
    </row>
    <row r="40" customFormat="false" ht="14.25" hidden="false" customHeight="true" outlineLevel="0" collapsed="false">
      <c r="C40" s="77"/>
      <c r="F40" s="75"/>
      <c r="G40" s="76"/>
      <c r="K40" s="71"/>
      <c r="L40" s="72"/>
      <c r="M40" s="10" t="e">
        <f aca="false">M39+1/48</f>
        <v>#VALUE!</v>
      </c>
      <c r="N40" s="0" t="e">
        <v>#VALUE!</v>
      </c>
      <c r="O40" s="0" t="n">
        <f aca="false">IFERROR(__xludf.dummyfunction("""COMPUTED_VALUE"""),0)</f>
        <v>0</v>
      </c>
      <c r="Q40" s="53" t="str">
        <v/>
      </c>
    </row>
    <row r="41" customFormat="false" ht="14.25" hidden="false" customHeight="true" outlineLevel="0" collapsed="false">
      <c r="C41" s="37" t="e">
        <f aca="false">HYPERLINK("http://hawksey.info/tagsexplorer/arc.html?key="&amp;getsheetkey(#REF!)&amp;"&amp;gid="&amp;getsheetgid("Archive"), "TAGS Archive")</f>
        <v>#NAME?</v>
      </c>
      <c r="F41" s="75"/>
      <c r="G41" s="76"/>
      <c r="K41" s="71"/>
      <c r="L41" s="72"/>
      <c r="M41" s="10" t="e">
        <f aca="false">M40+1/48</f>
        <v>#VALUE!</v>
      </c>
      <c r="N41" s="0" t="e">
        <v>#VALUE!</v>
      </c>
      <c r="O41" s="0" t="n">
        <f aca="false">IFERROR(__xludf.dummyfunction("""COMPUTED_VALUE"""),0)</f>
        <v>0</v>
      </c>
      <c r="Q41" s="53" t="str">
        <v/>
      </c>
    </row>
    <row r="42" customFormat="false" ht="21.75" hidden="true" customHeight="true" outlineLevel="0" collapsed="false">
      <c r="F42" s="75"/>
      <c r="G42" s="76"/>
      <c r="K42" s="71"/>
      <c r="L42" s="72"/>
      <c r="M42" s="10" t="e">
        <f aca="false">M41+1/48</f>
        <v>#VALUE!</v>
      </c>
      <c r="N42" s="0" t="e">
        <v>#VALUE!</v>
      </c>
      <c r="O42" s="0" t="n">
        <f aca="false">IFERROR(__xludf.dummyfunction("""COMPUTED_VALUE"""),0)</f>
        <v>0</v>
      </c>
      <c r="Q42" s="53" t="str">
        <v/>
      </c>
    </row>
    <row r="43" customFormat="false" ht="21.75" hidden="true" customHeight="true" outlineLevel="0" collapsed="false">
      <c r="F43" s="75"/>
      <c r="G43" s="76"/>
      <c r="K43" s="71"/>
      <c r="L43" s="72"/>
      <c r="M43" s="10" t="e">
        <f aca="false">M42+1/48</f>
        <v>#VALUE!</v>
      </c>
      <c r="N43" s="0" t="e">
        <v>#VALUE!</v>
      </c>
      <c r="O43" s="0" t="n">
        <f aca="false">IFERROR(__xludf.dummyfunction("""COMPUTED_VALUE"""),0)</f>
        <v>0</v>
      </c>
      <c r="Q43" s="53" t="str">
        <v/>
      </c>
    </row>
    <row r="44" customFormat="false" ht="21.75" hidden="true" customHeight="true" outlineLevel="0" collapsed="false">
      <c r="F44" s="75"/>
      <c r="G44" s="76"/>
      <c r="K44" s="71"/>
      <c r="L44" s="72"/>
      <c r="M44" s="10" t="e">
        <f aca="false">M43+1/48</f>
        <v>#VALUE!</v>
      </c>
      <c r="N44" s="0" t="e">
        <v>#VALUE!</v>
      </c>
      <c r="O44" s="0" t="n">
        <f aca="false">IFERROR(__xludf.dummyfunction("""COMPUTED_VALUE"""),0)</f>
        <v>0</v>
      </c>
      <c r="Q44" s="53" t="str">
        <v/>
      </c>
    </row>
    <row r="45" customFormat="false" ht="21.75" hidden="true" customHeight="true" outlineLevel="0" collapsed="false">
      <c r="F45" s="75"/>
      <c r="G45" s="76"/>
      <c r="K45" s="71"/>
      <c r="L45" s="72"/>
      <c r="M45" s="10" t="e">
        <f aca="false">M44+1/48</f>
        <v>#VALUE!</v>
      </c>
      <c r="N45" s="0" t="e">
        <v>#VALUE!</v>
      </c>
      <c r="O45" s="0" t="n">
        <f aca="false">IFERROR(__xludf.dummyfunction("""COMPUTED_VALUE"""),0)</f>
        <v>0</v>
      </c>
      <c r="Q45" s="53" t="str">
        <v/>
      </c>
    </row>
    <row r="46" customFormat="false" ht="15.75" hidden="true" customHeight="false" outlineLevel="0" collapsed="false">
      <c r="K46" s="71"/>
      <c r="L46" s="72"/>
      <c r="M46" s="10" t="e">
        <f aca="false">M45+1/48</f>
        <v>#VALUE!</v>
      </c>
      <c r="N46" s="0" t="e">
        <v>#VALUE!</v>
      </c>
      <c r="O46" s="0" t="n">
        <f aca="false">IFERROR(__xludf.dummyfunction("""COMPUTED_VALUE"""),0)</f>
        <v>0</v>
      </c>
      <c r="Q46" s="53" t="str">
        <v/>
      </c>
    </row>
    <row r="47" customFormat="false" ht="15.75" hidden="true" customHeight="false" outlineLevel="0" collapsed="false">
      <c r="K47" s="71"/>
      <c r="L47" s="72"/>
      <c r="M47" s="10" t="e">
        <f aca="false">M46+1/48</f>
        <v>#VALUE!</v>
      </c>
      <c r="N47" s="0" t="e">
        <v>#VALUE!</v>
      </c>
      <c r="O47" s="0" t="n">
        <f aca="false">IFERROR(__xludf.dummyfunction("""COMPUTED_VALUE"""),0)</f>
        <v>0</v>
      </c>
      <c r="Q47" s="53" t="str">
        <v/>
      </c>
    </row>
    <row r="48" customFormat="false" ht="15.75" hidden="true" customHeight="false" outlineLevel="0" collapsed="false">
      <c r="K48" s="71"/>
      <c r="L48" s="72"/>
      <c r="M48" s="10" t="e">
        <f aca="false">M47+1/48</f>
        <v>#VALUE!</v>
      </c>
      <c r="N48" s="0" t="e">
        <v>#VALUE!</v>
      </c>
      <c r="O48" s="0" t="n">
        <f aca="false">IFERROR(__xludf.dummyfunction("""COMPUTED_VALUE"""),0)</f>
        <v>0</v>
      </c>
      <c r="Q48" s="53" t="str">
        <v/>
      </c>
    </row>
    <row r="49" customFormat="false" ht="15.75" hidden="true" customHeight="false" outlineLevel="0" collapsed="false">
      <c r="K49" s="71"/>
      <c r="L49" s="72"/>
      <c r="M49" s="10" t="e">
        <f aca="false">M48+1/48</f>
        <v>#VALUE!</v>
      </c>
      <c r="N49" s="0" t="e">
        <v>#VALUE!</v>
      </c>
      <c r="O49" s="0" t="n">
        <f aca="false">IFERROR(__xludf.dummyfunction("""COMPUTED_VALUE"""),0)</f>
        <v>0</v>
      </c>
      <c r="Q49" s="53" t="str">
        <v/>
      </c>
    </row>
    <row r="50" customFormat="false" ht="15.75" hidden="true" customHeight="false" outlineLevel="0" collapsed="false">
      <c r="K50" s="71"/>
      <c r="L50" s="72"/>
      <c r="M50" s="10" t="e">
        <f aca="false">M49+1/48</f>
        <v>#VALUE!</v>
      </c>
      <c r="N50" s="0" t="e">
        <v>#VALUE!</v>
      </c>
      <c r="O50" s="0" t="n">
        <f aca="false">IFERROR(__xludf.dummyfunction("""COMPUTED_VALUE"""),0)</f>
        <v>0</v>
      </c>
      <c r="Q50" s="53" t="str">
        <v/>
      </c>
    </row>
    <row r="51" customFormat="false" ht="15.75" hidden="true" customHeight="false" outlineLevel="0" collapsed="false">
      <c r="K51" s="71"/>
      <c r="L51" s="72"/>
      <c r="M51" s="10" t="e">
        <f aca="false">M50+1/48</f>
        <v>#VALUE!</v>
      </c>
      <c r="N51" s="0" t="e">
        <v>#VALUE!</v>
      </c>
      <c r="O51" s="0" t="n">
        <f aca="false">IFERROR(__xludf.dummyfunction("""COMPUTED_VALUE"""),0)</f>
        <v>0</v>
      </c>
      <c r="Q51" s="53" t="str">
        <v/>
      </c>
    </row>
    <row r="52" customFormat="false" ht="15.75" hidden="true" customHeight="false" outlineLevel="0" collapsed="false">
      <c r="K52" s="71"/>
      <c r="L52" s="72"/>
      <c r="M52" s="10" t="e">
        <f aca="false">M51+1/48</f>
        <v>#VALUE!</v>
      </c>
      <c r="N52" s="0" t="e">
        <v>#VALUE!</v>
      </c>
      <c r="O52" s="0" t="n">
        <f aca="false">IFERROR(__xludf.dummyfunction("""COMPUTED_VALUE"""),0)</f>
        <v>0</v>
      </c>
      <c r="Q52" s="53" t="str">
        <v/>
      </c>
    </row>
    <row r="53" customFormat="false" ht="15.75" hidden="true" customHeight="false" outlineLevel="0" collapsed="false">
      <c r="K53" s="71"/>
      <c r="L53" s="72"/>
      <c r="M53" s="10" t="e">
        <f aca="false">M52+1/48</f>
        <v>#VALUE!</v>
      </c>
      <c r="N53" s="0" t="e">
        <v>#VALUE!</v>
      </c>
      <c r="O53" s="0" t="n">
        <f aca="false">IFERROR(__xludf.dummyfunction("""COMPUTED_VALUE"""),0)</f>
        <v>0</v>
      </c>
      <c r="Q53" s="53" t="str">
        <v/>
      </c>
    </row>
    <row r="54" customFormat="false" ht="15.75" hidden="true" customHeight="false" outlineLevel="0" collapsed="false">
      <c r="K54" s="71"/>
      <c r="L54" s="72"/>
      <c r="M54" s="10" t="e">
        <f aca="false">M53+1/48</f>
        <v>#VALUE!</v>
      </c>
      <c r="N54" s="0" t="e">
        <v>#VALUE!</v>
      </c>
      <c r="O54" s="0" t="n">
        <f aca="false">IFERROR(__xludf.dummyfunction("""COMPUTED_VALUE"""),0)</f>
        <v>0</v>
      </c>
      <c r="Q54" s="53" t="str">
        <v/>
      </c>
    </row>
    <row r="55" customFormat="false" ht="15.75" hidden="true" customHeight="false" outlineLevel="0" collapsed="false">
      <c r="K55" s="71"/>
      <c r="L55" s="72"/>
      <c r="M55" s="10" t="e">
        <f aca="false">M54+1/48</f>
        <v>#VALUE!</v>
      </c>
      <c r="N55" s="0" t="e">
        <v>#VALUE!</v>
      </c>
      <c r="O55" s="0" t="n">
        <f aca="false">IFERROR(__xludf.dummyfunction("""COMPUTED_VALUE"""),0)</f>
        <v>0</v>
      </c>
      <c r="Q55" s="53" t="str">
        <v/>
      </c>
    </row>
    <row r="56" customFormat="false" ht="15.75" hidden="true" customHeight="false" outlineLevel="0" collapsed="false">
      <c r="K56" s="71"/>
      <c r="L56" s="72"/>
      <c r="M56" s="10" t="e">
        <f aca="false">M55+1/48</f>
        <v>#VALUE!</v>
      </c>
      <c r="N56" s="0" t="e">
        <v>#VALUE!</v>
      </c>
      <c r="O56" s="0" t="n">
        <f aca="false">IFERROR(__xludf.dummyfunction("""COMPUTED_VALUE"""),0)</f>
        <v>0</v>
      </c>
      <c r="Q56" s="53" t="str">
        <v/>
      </c>
    </row>
    <row r="57" customFormat="false" ht="15.75" hidden="true" customHeight="false" outlineLevel="0" collapsed="false">
      <c r="K57" s="71"/>
      <c r="L57" s="72"/>
      <c r="M57" s="10" t="e">
        <f aca="false">M56+1/48</f>
        <v>#VALUE!</v>
      </c>
      <c r="N57" s="0" t="e">
        <v>#VALUE!</v>
      </c>
      <c r="O57" s="0" t="n">
        <f aca="false">IFERROR(__xludf.dummyfunction("""COMPUTED_VALUE"""),0)</f>
        <v>0</v>
      </c>
      <c r="Q57" s="53" t="str">
        <v/>
      </c>
    </row>
    <row r="58" customFormat="false" ht="15.75" hidden="true" customHeight="false" outlineLevel="0" collapsed="false">
      <c r="K58" s="71"/>
      <c r="L58" s="72"/>
      <c r="M58" s="10" t="e">
        <f aca="false">M57+1/48</f>
        <v>#VALUE!</v>
      </c>
      <c r="N58" s="0" t="e">
        <v>#VALUE!</v>
      </c>
      <c r="O58" s="0" t="n">
        <f aca="false">IFERROR(__xludf.dummyfunction("""COMPUTED_VALUE"""),0)</f>
        <v>0</v>
      </c>
      <c r="Q58" s="53" t="str">
        <v/>
      </c>
    </row>
    <row r="59" customFormat="false" ht="15.75" hidden="true" customHeight="false" outlineLevel="0" collapsed="false">
      <c r="K59" s="71"/>
      <c r="L59" s="72"/>
      <c r="M59" s="10" t="e">
        <f aca="false">M58+1/48</f>
        <v>#VALUE!</v>
      </c>
      <c r="N59" s="0" t="e">
        <v>#VALUE!</v>
      </c>
      <c r="O59" s="0" t="n">
        <f aca="false">IFERROR(__xludf.dummyfunction("""COMPUTED_VALUE"""),0)</f>
        <v>0</v>
      </c>
      <c r="Q59" s="53" t="str">
        <v/>
      </c>
    </row>
    <row r="60" customFormat="false" ht="15.75" hidden="true" customHeight="false" outlineLevel="0" collapsed="false">
      <c r="K60" s="71"/>
      <c r="L60" s="72"/>
      <c r="M60" s="10" t="e">
        <f aca="false">M59+1/48</f>
        <v>#VALUE!</v>
      </c>
      <c r="N60" s="0" t="e">
        <v>#VALUE!</v>
      </c>
      <c r="O60" s="0" t="n">
        <f aca="false">IFERROR(__xludf.dummyfunction("""COMPUTED_VALUE"""),0)</f>
        <v>0</v>
      </c>
      <c r="Q60" s="53" t="str">
        <v/>
      </c>
    </row>
    <row r="61" customFormat="false" ht="15.75" hidden="true" customHeight="false" outlineLevel="0" collapsed="false">
      <c r="K61" s="71"/>
      <c r="L61" s="72"/>
      <c r="M61" s="10" t="e">
        <f aca="false">M60+1/48</f>
        <v>#VALUE!</v>
      </c>
      <c r="N61" s="0" t="e">
        <v>#VALUE!</v>
      </c>
      <c r="O61" s="0" t="n">
        <f aca="false">IFERROR(__xludf.dummyfunction("""COMPUTED_VALUE"""),0)</f>
        <v>0</v>
      </c>
      <c r="Q61" s="53" t="str">
        <v/>
      </c>
    </row>
    <row r="62" customFormat="false" ht="15.75" hidden="true" customHeight="false" outlineLevel="0" collapsed="false">
      <c r="K62" s="71"/>
      <c r="L62" s="72"/>
      <c r="M62" s="10" t="e">
        <f aca="false">M61+1/48</f>
        <v>#VALUE!</v>
      </c>
      <c r="N62" s="0" t="e">
        <v>#VALUE!</v>
      </c>
      <c r="O62" s="0" t="n">
        <f aca="false">IFERROR(__xludf.dummyfunction("""COMPUTED_VALUE"""),0)</f>
        <v>0</v>
      </c>
      <c r="Q62" s="53" t="str">
        <v/>
      </c>
    </row>
    <row r="63" customFormat="false" ht="15.75" hidden="true" customHeight="false" outlineLevel="0" collapsed="false">
      <c r="K63" s="71"/>
      <c r="L63" s="72"/>
      <c r="M63" s="10" t="e">
        <f aca="false">M62+1/48</f>
        <v>#VALUE!</v>
      </c>
      <c r="N63" s="0" t="e">
        <v>#VALUE!</v>
      </c>
      <c r="O63" s="0" t="n">
        <f aca="false">IFERROR(__xludf.dummyfunction("""COMPUTED_VALUE"""),0)</f>
        <v>0</v>
      </c>
      <c r="Q63" s="53" t="str">
        <v/>
      </c>
    </row>
    <row r="64" customFormat="false" ht="15.75" hidden="true" customHeight="false" outlineLevel="0" collapsed="false">
      <c r="K64" s="71"/>
      <c r="L64" s="72"/>
      <c r="M64" s="10" t="e">
        <f aca="false">M63+1/48</f>
        <v>#VALUE!</v>
      </c>
      <c r="N64" s="0" t="e">
        <v>#VALUE!</v>
      </c>
      <c r="O64" s="0" t="n">
        <f aca="false">IFERROR(__xludf.dummyfunction("""COMPUTED_VALUE"""),0)</f>
        <v>0</v>
      </c>
      <c r="Q64" s="53" t="str">
        <v/>
      </c>
    </row>
    <row r="65" customFormat="false" ht="15.75" hidden="true" customHeight="false" outlineLevel="0" collapsed="false">
      <c r="K65" s="71"/>
      <c r="L65" s="72"/>
      <c r="M65" s="10" t="e">
        <f aca="false">M64+1/48</f>
        <v>#VALUE!</v>
      </c>
      <c r="N65" s="0" t="e">
        <v>#VALUE!</v>
      </c>
      <c r="O65" s="0" t="n">
        <f aca="false">IFERROR(__xludf.dummyfunction("""COMPUTED_VALUE"""),0)</f>
        <v>0</v>
      </c>
      <c r="Q65" s="53" t="str">
        <v/>
      </c>
    </row>
    <row r="66" customFormat="false" ht="15.75" hidden="true" customHeight="false" outlineLevel="0" collapsed="false">
      <c r="K66" s="71"/>
      <c r="L66" s="72"/>
      <c r="M66" s="10" t="e">
        <f aca="false">M65+1/48</f>
        <v>#VALUE!</v>
      </c>
      <c r="N66" s="0" t="e">
        <v>#VALUE!</v>
      </c>
      <c r="O66" s="0" t="n">
        <f aca="false">IFERROR(__xludf.dummyfunction("""COMPUTED_VALUE"""),0)</f>
        <v>0</v>
      </c>
      <c r="Q66" s="53" t="str">
        <v/>
      </c>
    </row>
    <row r="67" customFormat="false" ht="15.75" hidden="true" customHeight="false" outlineLevel="0" collapsed="false">
      <c r="K67" s="71"/>
      <c r="L67" s="72"/>
      <c r="M67" s="10" t="e">
        <f aca="false">M66+1/48</f>
        <v>#VALUE!</v>
      </c>
      <c r="N67" s="0" t="e">
        <v>#VALUE!</v>
      </c>
      <c r="O67" s="0" t="n">
        <f aca="false">IFERROR(__xludf.dummyfunction("""COMPUTED_VALUE"""),0)</f>
        <v>0</v>
      </c>
      <c r="Q67" s="53" t="str">
        <v/>
      </c>
    </row>
    <row r="68" customFormat="false" ht="15.75" hidden="true" customHeight="false" outlineLevel="0" collapsed="false">
      <c r="K68" s="71"/>
      <c r="L68" s="72"/>
      <c r="M68" s="10" t="e">
        <f aca="false">M67+1/48</f>
        <v>#VALUE!</v>
      </c>
      <c r="N68" s="0" t="e">
        <v>#VALUE!</v>
      </c>
      <c r="O68" s="0" t="n">
        <f aca="false">IFERROR(__xludf.dummyfunction("""COMPUTED_VALUE"""),0)</f>
        <v>0</v>
      </c>
      <c r="Q68" s="53" t="str">
        <v/>
      </c>
    </row>
    <row r="69" customFormat="false" ht="15.75" hidden="true" customHeight="false" outlineLevel="0" collapsed="false">
      <c r="K69" s="71"/>
      <c r="L69" s="72"/>
      <c r="M69" s="10" t="e">
        <f aca="false">M68+1/48</f>
        <v>#VALUE!</v>
      </c>
      <c r="N69" s="0" t="e">
        <v>#VALUE!</v>
      </c>
      <c r="O69" s="0" t="n">
        <f aca="false">IFERROR(__xludf.dummyfunction("""COMPUTED_VALUE"""),0)</f>
        <v>0</v>
      </c>
      <c r="Q69" s="53" t="str">
        <v/>
      </c>
    </row>
    <row r="70" customFormat="false" ht="15.75" hidden="true" customHeight="false" outlineLevel="0" collapsed="false">
      <c r="K70" s="71"/>
      <c r="L70" s="72"/>
      <c r="M70" s="10" t="e">
        <f aca="false">M69+1/48</f>
        <v>#VALUE!</v>
      </c>
      <c r="N70" s="0" t="e">
        <v>#VALUE!</v>
      </c>
      <c r="O70" s="0" t="n">
        <f aca="false">IFERROR(__xludf.dummyfunction("""COMPUTED_VALUE"""),0)</f>
        <v>0</v>
      </c>
      <c r="Q70" s="53" t="str">
        <v/>
      </c>
    </row>
    <row r="71" customFormat="false" ht="15.75" hidden="true" customHeight="false" outlineLevel="0" collapsed="false">
      <c r="K71" s="71"/>
      <c r="L71" s="72"/>
      <c r="M71" s="10" t="e">
        <f aca="false">M70+1/48</f>
        <v>#VALUE!</v>
      </c>
      <c r="N71" s="0" t="e">
        <v>#VALUE!</v>
      </c>
      <c r="O71" s="0" t="n">
        <f aca="false">IFERROR(__xludf.dummyfunction("""COMPUTED_VALUE"""),0)</f>
        <v>0</v>
      </c>
      <c r="Q71" s="53" t="str">
        <v/>
      </c>
    </row>
    <row r="72" customFormat="false" ht="15.75" hidden="true" customHeight="false" outlineLevel="0" collapsed="false">
      <c r="K72" s="71"/>
      <c r="L72" s="72"/>
      <c r="M72" s="10" t="e">
        <f aca="false">M71+1/48</f>
        <v>#VALUE!</v>
      </c>
      <c r="N72" s="0" t="e">
        <v>#VALUE!</v>
      </c>
      <c r="O72" s="0" t="n">
        <f aca="false">IFERROR(__xludf.dummyfunction("""COMPUTED_VALUE"""),0)</f>
        <v>0</v>
      </c>
      <c r="Q72" s="53" t="str">
        <v/>
      </c>
    </row>
    <row r="73" customFormat="false" ht="15.75" hidden="true" customHeight="false" outlineLevel="0" collapsed="false">
      <c r="K73" s="71"/>
      <c r="L73" s="72"/>
      <c r="M73" s="10" t="e">
        <f aca="false">M72+1/48</f>
        <v>#VALUE!</v>
      </c>
      <c r="N73" s="0" t="e">
        <v>#VALUE!</v>
      </c>
      <c r="O73" s="0" t="n">
        <f aca="false">IFERROR(__xludf.dummyfunction("""COMPUTED_VALUE"""),0)</f>
        <v>0</v>
      </c>
      <c r="Q73" s="53" t="str">
        <v/>
      </c>
    </row>
    <row r="74" customFormat="false" ht="15.75" hidden="true" customHeight="false" outlineLevel="0" collapsed="false">
      <c r="K74" s="71"/>
      <c r="L74" s="72"/>
      <c r="M74" s="10" t="e">
        <f aca="false">M73+1/48</f>
        <v>#VALUE!</v>
      </c>
      <c r="N74" s="0" t="e">
        <v>#VALUE!</v>
      </c>
      <c r="O74" s="0" t="n">
        <f aca="false">IFERROR(__xludf.dummyfunction("""COMPUTED_VALUE"""),0)</f>
        <v>0</v>
      </c>
      <c r="Q74" s="53" t="str">
        <v/>
      </c>
    </row>
    <row r="75" customFormat="false" ht="15.75" hidden="true" customHeight="false" outlineLevel="0" collapsed="false">
      <c r="K75" s="71"/>
      <c r="L75" s="72"/>
      <c r="M75" s="10" t="e">
        <f aca="false">M74+1/48</f>
        <v>#VALUE!</v>
      </c>
      <c r="N75" s="0" t="e">
        <v>#VALUE!</v>
      </c>
      <c r="O75" s="0" t="n">
        <f aca="false">IFERROR(__xludf.dummyfunction("""COMPUTED_VALUE"""),0)</f>
        <v>0</v>
      </c>
      <c r="Q75" s="53" t="str">
        <v/>
      </c>
    </row>
    <row r="76" customFormat="false" ht="15.75" hidden="true" customHeight="false" outlineLevel="0" collapsed="false">
      <c r="K76" s="71"/>
      <c r="L76" s="72"/>
      <c r="M76" s="10" t="e">
        <f aca="false">M75+1/48</f>
        <v>#VALUE!</v>
      </c>
      <c r="N76" s="0" t="e">
        <v>#VALUE!</v>
      </c>
      <c r="O76" s="0" t="n">
        <f aca="false">IFERROR(__xludf.dummyfunction("""COMPUTED_VALUE"""),0)</f>
        <v>0</v>
      </c>
      <c r="Q76" s="53" t="str">
        <v/>
      </c>
    </row>
    <row r="77" customFormat="false" ht="15.75" hidden="true" customHeight="false" outlineLevel="0" collapsed="false">
      <c r="K77" s="71"/>
      <c r="L77" s="72"/>
      <c r="M77" s="10" t="e">
        <f aca="false">M76+1/48</f>
        <v>#VALUE!</v>
      </c>
      <c r="N77" s="0" t="e">
        <v>#VALUE!</v>
      </c>
      <c r="O77" s="0" t="n">
        <f aca="false">IFERROR(__xludf.dummyfunction("""COMPUTED_VALUE"""),0)</f>
        <v>0</v>
      </c>
      <c r="Q77" s="53" t="str">
        <v/>
      </c>
    </row>
    <row r="78" customFormat="false" ht="15.75" hidden="true" customHeight="false" outlineLevel="0" collapsed="false">
      <c r="K78" s="71"/>
      <c r="L78" s="72"/>
      <c r="M78" s="10" t="e">
        <f aca="false">M77+1/48</f>
        <v>#VALUE!</v>
      </c>
      <c r="N78" s="0" t="e">
        <v>#VALUE!</v>
      </c>
      <c r="O78" s="0" t="n">
        <f aca="false">IFERROR(__xludf.dummyfunction("""COMPUTED_VALUE"""),0)</f>
        <v>0</v>
      </c>
      <c r="Q78" s="53" t="str">
        <v/>
      </c>
    </row>
    <row r="79" customFormat="false" ht="15.75" hidden="true" customHeight="false" outlineLevel="0" collapsed="false">
      <c r="K79" s="71"/>
      <c r="L79" s="72"/>
      <c r="M79" s="10" t="e">
        <f aca="false">M78+1/48</f>
        <v>#VALUE!</v>
      </c>
      <c r="N79" s="0" t="e">
        <v>#VALUE!</v>
      </c>
      <c r="O79" s="0" t="n">
        <f aca="false">IFERROR(__xludf.dummyfunction("""COMPUTED_VALUE"""),0)</f>
        <v>0</v>
      </c>
      <c r="Q79" s="53" t="str">
        <v/>
      </c>
    </row>
    <row r="80" customFormat="false" ht="15.75" hidden="true" customHeight="false" outlineLevel="0" collapsed="false">
      <c r="K80" s="71"/>
      <c r="L80" s="72"/>
      <c r="M80" s="10" t="e">
        <f aca="false">M79+1/48</f>
        <v>#VALUE!</v>
      </c>
      <c r="N80" s="0" t="e">
        <v>#VALUE!</v>
      </c>
      <c r="O80" s="0" t="n">
        <f aca="false">IFERROR(__xludf.dummyfunction("""COMPUTED_VALUE"""),0)</f>
        <v>0</v>
      </c>
      <c r="Q80" s="53" t="str">
        <v/>
      </c>
    </row>
    <row r="81" customFormat="false" ht="15.75" hidden="true" customHeight="false" outlineLevel="0" collapsed="false">
      <c r="K81" s="71"/>
      <c r="L81" s="72"/>
      <c r="M81" s="10" t="e">
        <f aca="false">M80+1/48</f>
        <v>#VALUE!</v>
      </c>
      <c r="N81" s="0" t="e">
        <v>#VALUE!</v>
      </c>
      <c r="O81" s="0" t="n">
        <f aca="false">IFERROR(__xludf.dummyfunction("""COMPUTED_VALUE"""),0)</f>
        <v>0</v>
      </c>
      <c r="Q81" s="53" t="str">
        <v/>
      </c>
    </row>
    <row r="82" customFormat="false" ht="15.75" hidden="true" customHeight="false" outlineLevel="0" collapsed="false">
      <c r="K82" s="71"/>
      <c r="L82" s="72"/>
      <c r="M82" s="10" t="e">
        <f aca="false">M81+1/48</f>
        <v>#VALUE!</v>
      </c>
      <c r="N82" s="0" t="e">
        <v>#VALUE!</v>
      </c>
      <c r="O82" s="0" t="n">
        <f aca="false">IFERROR(__xludf.dummyfunction("""COMPUTED_VALUE"""),0)</f>
        <v>0</v>
      </c>
      <c r="Q82" s="53" t="str">
        <v/>
      </c>
    </row>
    <row r="83" customFormat="false" ht="15.75" hidden="true" customHeight="false" outlineLevel="0" collapsed="false">
      <c r="K83" s="71"/>
      <c r="L83" s="72"/>
      <c r="M83" s="10" t="e">
        <f aca="false">M82+1/48</f>
        <v>#VALUE!</v>
      </c>
      <c r="N83" s="0" t="e">
        <v>#VALUE!</v>
      </c>
      <c r="O83" s="0" t="n">
        <f aca="false">IFERROR(__xludf.dummyfunction("""COMPUTED_VALUE"""),0)</f>
        <v>0</v>
      </c>
      <c r="Q83" s="53" t="str">
        <v/>
      </c>
    </row>
    <row r="84" customFormat="false" ht="15.75" hidden="true" customHeight="false" outlineLevel="0" collapsed="false">
      <c r="K84" s="71"/>
      <c r="L84" s="72"/>
      <c r="M84" s="10" t="e">
        <f aca="false">M83+1/48</f>
        <v>#VALUE!</v>
      </c>
      <c r="N84" s="0" t="e">
        <v>#VALUE!</v>
      </c>
      <c r="O84" s="0" t="n">
        <f aca="false">IFERROR(__xludf.dummyfunction("""COMPUTED_VALUE"""),0)</f>
        <v>0</v>
      </c>
      <c r="Q84" s="53" t="str">
        <v/>
      </c>
    </row>
    <row r="85" customFormat="false" ht="15.75" hidden="true" customHeight="false" outlineLevel="0" collapsed="false">
      <c r="K85" s="71"/>
      <c r="L85" s="72"/>
      <c r="M85" s="10" t="e">
        <f aca="false">M84+1/48</f>
        <v>#VALUE!</v>
      </c>
      <c r="N85" s="0" t="e">
        <v>#VALUE!</v>
      </c>
      <c r="O85" s="0" t="n">
        <f aca="false">IFERROR(__xludf.dummyfunction("""COMPUTED_VALUE"""),0)</f>
        <v>0</v>
      </c>
      <c r="Q85" s="53" t="str">
        <v/>
      </c>
    </row>
    <row r="86" customFormat="false" ht="15.75" hidden="true" customHeight="false" outlineLevel="0" collapsed="false">
      <c r="K86" s="71"/>
      <c r="L86" s="72"/>
      <c r="M86" s="10" t="e">
        <f aca="false">M85+1/48</f>
        <v>#VALUE!</v>
      </c>
      <c r="N86" s="0" t="e">
        <v>#VALUE!</v>
      </c>
      <c r="O86" s="0" t="n">
        <f aca="false">IFERROR(__xludf.dummyfunction("""COMPUTED_VALUE"""),0)</f>
        <v>0</v>
      </c>
      <c r="Q86" s="53" t="str">
        <v/>
      </c>
    </row>
    <row r="87" customFormat="false" ht="15.75" hidden="true" customHeight="false" outlineLevel="0" collapsed="false">
      <c r="K87" s="71"/>
      <c r="L87" s="72"/>
      <c r="M87" s="10" t="e">
        <f aca="false">M86+1/48</f>
        <v>#VALUE!</v>
      </c>
      <c r="N87" s="0" t="e">
        <v>#VALUE!</v>
      </c>
      <c r="O87" s="0" t="n">
        <f aca="false">IFERROR(__xludf.dummyfunction("""COMPUTED_VALUE"""),0)</f>
        <v>0</v>
      </c>
      <c r="Q87" s="53" t="str">
        <v/>
      </c>
    </row>
    <row r="88" customFormat="false" ht="15.75" hidden="true" customHeight="false" outlineLevel="0" collapsed="false">
      <c r="K88" s="71"/>
      <c r="L88" s="72"/>
      <c r="M88" s="10" t="e">
        <f aca="false">M87+1/48</f>
        <v>#VALUE!</v>
      </c>
      <c r="N88" s="0" t="e">
        <v>#VALUE!</v>
      </c>
      <c r="O88" s="0" t="n">
        <f aca="false">IFERROR(__xludf.dummyfunction("""COMPUTED_VALUE"""),0)</f>
        <v>0</v>
      </c>
      <c r="Q88" s="53" t="str">
        <v/>
      </c>
    </row>
    <row r="89" customFormat="false" ht="15.75" hidden="true" customHeight="false" outlineLevel="0" collapsed="false">
      <c r="K89" s="71"/>
      <c r="L89" s="72"/>
      <c r="M89" s="10" t="e">
        <f aca="false">M88+1/48</f>
        <v>#VALUE!</v>
      </c>
      <c r="N89" s="0" t="e">
        <v>#VALUE!</v>
      </c>
      <c r="O89" s="0" t="n">
        <f aca="false">IFERROR(__xludf.dummyfunction("""COMPUTED_VALUE"""),0)</f>
        <v>0</v>
      </c>
      <c r="Q89" s="53" t="str">
        <v/>
      </c>
    </row>
    <row r="90" customFormat="false" ht="15.75" hidden="true" customHeight="false" outlineLevel="0" collapsed="false">
      <c r="K90" s="71"/>
      <c r="L90" s="72"/>
      <c r="M90" s="10" t="e">
        <f aca="false">M89+1/48</f>
        <v>#VALUE!</v>
      </c>
      <c r="N90" s="0" t="e">
        <v>#VALUE!</v>
      </c>
      <c r="O90" s="0" t="n">
        <f aca="false">IFERROR(__xludf.dummyfunction("""COMPUTED_VALUE"""),0)</f>
        <v>0</v>
      </c>
      <c r="Q90" s="53" t="str">
        <v/>
      </c>
    </row>
    <row r="91" customFormat="false" ht="15.75" hidden="true" customHeight="false" outlineLevel="0" collapsed="false">
      <c r="K91" s="71"/>
      <c r="L91" s="72"/>
      <c r="M91" s="10" t="e">
        <f aca="false">M90+1/48</f>
        <v>#VALUE!</v>
      </c>
      <c r="N91" s="0" t="e">
        <v>#VALUE!</v>
      </c>
      <c r="O91" s="0" t="n">
        <f aca="false">IFERROR(__xludf.dummyfunction("""COMPUTED_VALUE"""),0)</f>
        <v>0</v>
      </c>
      <c r="Q91" s="53" t="str">
        <v/>
      </c>
    </row>
    <row r="92" customFormat="false" ht="15.75" hidden="true" customHeight="false" outlineLevel="0" collapsed="false">
      <c r="K92" s="71"/>
      <c r="L92" s="72"/>
      <c r="M92" s="10" t="e">
        <f aca="false">M91+1/48</f>
        <v>#VALUE!</v>
      </c>
      <c r="N92" s="0" t="e">
        <v>#VALUE!</v>
      </c>
      <c r="O92" s="0" t="n">
        <f aca="false">IFERROR(__xludf.dummyfunction("""COMPUTED_VALUE"""),0)</f>
        <v>0</v>
      </c>
      <c r="Q92" s="53" t="str">
        <v/>
      </c>
    </row>
    <row r="93" customFormat="false" ht="15.75" hidden="true" customHeight="false" outlineLevel="0" collapsed="false">
      <c r="K93" s="71"/>
      <c r="L93" s="72"/>
      <c r="M93" s="10" t="e">
        <f aca="false">M92+1/48</f>
        <v>#VALUE!</v>
      </c>
      <c r="N93" s="0" t="e">
        <v>#VALUE!</v>
      </c>
      <c r="O93" s="0" t="n">
        <f aca="false">IFERROR(__xludf.dummyfunction("""COMPUTED_VALUE"""),0)</f>
        <v>0</v>
      </c>
      <c r="Q93" s="53" t="str">
        <v/>
      </c>
    </row>
    <row r="94" customFormat="false" ht="15.75" hidden="true" customHeight="false" outlineLevel="0" collapsed="false">
      <c r="K94" s="71"/>
      <c r="L94" s="72"/>
      <c r="M94" s="10" t="e">
        <f aca="false">M93+1/48</f>
        <v>#VALUE!</v>
      </c>
      <c r="N94" s="0" t="e">
        <v>#VALUE!</v>
      </c>
      <c r="O94" s="0" t="n">
        <f aca="false">IFERROR(__xludf.dummyfunction("""COMPUTED_VALUE"""),0)</f>
        <v>0</v>
      </c>
      <c r="Q94" s="53" t="str">
        <v/>
      </c>
    </row>
    <row r="95" customFormat="false" ht="15.75" hidden="true" customHeight="false" outlineLevel="0" collapsed="false">
      <c r="K95" s="71"/>
      <c r="L95" s="72"/>
      <c r="M95" s="10" t="e">
        <f aca="false">M94+1/48</f>
        <v>#VALUE!</v>
      </c>
      <c r="N95" s="0" t="e">
        <v>#VALUE!</v>
      </c>
      <c r="O95" s="0" t="n">
        <f aca="false">IFERROR(__xludf.dummyfunction("""COMPUTED_VALUE"""),0)</f>
        <v>0</v>
      </c>
      <c r="Q95" s="53" t="str">
        <v/>
      </c>
    </row>
    <row r="96" customFormat="false" ht="15.75" hidden="true" customHeight="false" outlineLevel="0" collapsed="false">
      <c r="K96" s="71"/>
      <c r="L96" s="72"/>
      <c r="M96" s="10" t="e">
        <f aca="false">M95+1/48</f>
        <v>#VALUE!</v>
      </c>
      <c r="N96" s="0" t="e">
        <v>#VALUE!</v>
      </c>
      <c r="O96" s="0" t="n">
        <f aca="false">IFERROR(__xludf.dummyfunction("""COMPUTED_VALUE"""),0)</f>
        <v>0</v>
      </c>
      <c r="Q96" s="53" t="str">
        <v/>
      </c>
    </row>
    <row r="97" customFormat="false" ht="15.75" hidden="true" customHeight="false" outlineLevel="0" collapsed="false">
      <c r="K97" s="71"/>
      <c r="L97" s="72"/>
      <c r="M97" s="10" t="e">
        <f aca="false">M96+1/48</f>
        <v>#VALUE!</v>
      </c>
      <c r="N97" s="0" t="e">
        <v>#VALUE!</v>
      </c>
      <c r="O97" s="0" t="n">
        <f aca="false">IFERROR(__xludf.dummyfunction("""COMPUTED_VALUE"""),0)</f>
        <v>0</v>
      </c>
      <c r="Q97" s="53" t="str">
        <v/>
      </c>
    </row>
    <row r="98" customFormat="false" ht="15.75" hidden="true" customHeight="false" outlineLevel="0" collapsed="false">
      <c r="K98" s="71"/>
      <c r="L98" s="72"/>
      <c r="M98" s="10" t="e">
        <f aca="false">M97+1/48</f>
        <v>#VALUE!</v>
      </c>
      <c r="N98" s="0" t="e">
        <v>#VALUE!</v>
      </c>
      <c r="O98" s="0" t="n">
        <f aca="false">IFERROR(__xludf.dummyfunction("""COMPUTED_VALUE"""),0)</f>
        <v>0</v>
      </c>
      <c r="Q98" s="53" t="str">
        <v/>
      </c>
    </row>
    <row r="99" customFormat="false" ht="15.75" hidden="true" customHeight="false" outlineLevel="0" collapsed="false">
      <c r="K99" s="71"/>
      <c r="L99" s="72"/>
      <c r="M99" s="10" t="e">
        <f aca="false">M98+1/48</f>
        <v>#VALUE!</v>
      </c>
      <c r="N99" s="0" t="e">
        <v>#VALUE!</v>
      </c>
      <c r="O99" s="0" t="n">
        <f aca="false">IFERROR(__xludf.dummyfunction("""COMPUTED_VALUE"""),0)</f>
        <v>0</v>
      </c>
      <c r="Q99" s="53" t="str">
        <v/>
      </c>
    </row>
    <row r="100" customFormat="false" ht="15.75" hidden="true" customHeight="false" outlineLevel="0" collapsed="false">
      <c r="K100" s="71"/>
      <c r="L100" s="72"/>
      <c r="M100" s="10" t="e">
        <f aca="false">M99+1/48</f>
        <v>#VALUE!</v>
      </c>
      <c r="N100" s="0" t="e">
        <v>#VALUE!</v>
      </c>
      <c r="O100" s="0" t="n">
        <f aca="false">IFERROR(__xludf.dummyfunction("""COMPUTED_VALUE"""),0)</f>
        <v>0</v>
      </c>
      <c r="Q100" s="53" t="str">
        <v/>
      </c>
    </row>
    <row r="101" customFormat="false" ht="15.75" hidden="true" customHeight="false" outlineLevel="0" collapsed="false">
      <c r="K101" s="71"/>
      <c r="L101" s="72"/>
      <c r="M101" s="10" t="e">
        <f aca="false">M100+1/48</f>
        <v>#VALUE!</v>
      </c>
      <c r="N101" s="0" t="e">
        <v>#VALUE!</v>
      </c>
      <c r="O101" s="0" t="n">
        <f aca="false">IFERROR(__xludf.dummyfunction("""COMPUTED_VALUE"""),0)</f>
        <v>0</v>
      </c>
      <c r="Q101" s="53" t="str">
        <v/>
      </c>
    </row>
    <row r="102" customFormat="false" ht="15.75" hidden="true" customHeight="false" outlineLevel="0" collapsed="false">
      <c r="K102" s="71"/>
      <c r="L102" s="72"/>
      <c r="M102" s="10" t="e">
        <f aca="false">M101+1/48</f>
        <v>#VALUE!</v>
      </c>
      <c r="N102" s="0" t="e">
        <v>#VALUE!</v>
      </c>
      <c r="O102" s="0" t="n">
        <f aca="false">IFERROR(__xludf.dummyfunction("""COMPUTED_VALUE"""),0)</f>
        <v>0</v>
      </c>
      <c r="Q102" s="53" t="str">
        <v/>
      </c>
    </row>
    <row r="103" customFormat="false" ht="15.75" hidden="true" customHeight="false" outlineLevel="0" collapsed="false">
      <c r="K103" s="71"/>
      <c r="L103" s="72"/>
      <c r="M103" s="10" t="e">
        <f aca="false">M102+1/48</f>
        <v>#VALUE!</v>
      </c>
      <c r="N103" s="0" t="e">
        <v>#VALUE!</v>
      </c>
      <c r="O103" s="0" t="n">
        <f aca="false">IFERROR(__xludf.dummyfunction("""COMPUTED_VALUE"""),0)</f>
        <v>0</v>
      </c>
      <c r="Q103" s="53" t="str">
        <v/>
      </c>
    </row>
    <row r="104" customFormat="false" ht="15.75" hidden="true" customHeight="false" outlineLevel="0" collapsed="false">
      <c r="K104" s="71"/>
      <c r="L104" s="72"/>
      <c r="M104" s="10" t="e">
        <f aca="false">M103+1/48</f>
        <v>#VALUE!</v>
      </c>
      <c r="N104" s="0" t="e">
        <v>#VALUE!</v>
      </c>
      <c r="O104" s="0" t="n">
        <f aca="false">IFERROR(__xludf.dummyfunction("""COMPUTED_VALUE"""),0)</f>
        <v>0</v>
      </c>
      <c r="Q104" s="53" t="str">
        <v/>
      </c>
    </row>
    <row r="105" customFormat="false" ht="15.75" hidden="true" customHeight="false" outlineLevel="0" collapsed="false">
      <c r="K105" s="71"/>
      <c r="L105" s="72"/>
      <c r="M105" s="10" t="e">
        <f aca="false">M104+1/48</f>
        <v>#VALUE!</v>
      </c>
      <c r="N105" s="0" t="e">
        <v>#VALUE!</v>
      </c>
      <c r="O105" s="0" t="n">
        <f aca="false">IFERROR(__xludf.dummyfunction("""COMPUTED_VALUE"""),0)</f>
        <v>0</v>
      </c>
      <c r="Q105" s="53" t="str">
        <v/>
      </c>
    </row>
    <row r="106" customFormat="false" ht="15.75" hidden="true" customHeight="false" outlineLevel="0" collapsed="false">
      <c r="K106" s="71"/>
      <c r="L106" s="72"/>
      <c r="M106" s="10" t="e">
        <f aca="false">M105+1/48</f>
        <v>#VALUE!</v>
      </c>
      <c r="N106" s="0" t="e">
        <v>#VALUE!</v>
      </c>
      <c r="O106" s="0" t="n">
        <f aca="false">IFERROR(__xludf.dummyfunction("""COMPUTED_VALUE"""),0)</f>
        <v>0</v>
      </c>
      <c r="Q106" s="53" t="str">
        <v/>
      </c>
    </row>
    <row r="107" customFormat="false" ht="15.75" hidden="true" customHeight="false" outlineLevel="0" collapsed="false">
      <c r="K107" s="71"/>
      <c r="L107" s="72"/>
      <c r="M107" s="10" t="e">
        <f aca="false">M106+1/48</f>
        <v>#VALUE!</v>
      </c>
      <c r="N107" s="0" t="e">
        <v>#VALUE!</v>
      </c>
      <c r="O107" s="0" t="n">
        <f aca="false">IFERROR(__xludf.dummyfunction("""COMPUTED_VALUE"""),0)</f>
        <v>0</v>
      </c>
      <c r="Q107" s="53" t="str">
        <v/>
      </c>
    </row>
    <row r="108" customFormat="false" ht="15.75" hidden="true" customHeight="false" outlineLevel="0" collapsed="false">
      <c r="K108" s="71"/>
      <c r="L108" s="72"/>
      <c r="M108" s="10" t="e">
        <f aca="false">M107+1/48</f>
        <v>#VALUE!</v>
      </c>
      <c r="N108" s="0" t="e">
        <v>#VALUE!</v>
      </c>
      <c r="O108" s="0" t="n">
        <f aca="false">IFERROR(__xludf.dummyfunction("""COMPUTED_VALUE"""),0)</f>
        <v>0</v>
      </c>
      <c r="Q108" s="53" t="str">
        <v/>
      </c>
    </row>
    <row r="109" customFormat="false" ht="15.75" hidden="true" customHeight="false" outlineLevel="0" collapsed="false">
      <c r="K109" s="71"/>
      <c r="L109" s="72"/>
      <c r="M109" s="10" t="e">
        <f aca="false">M108+1/48</f>
        <v>#VALUE!</v>
      </c>
      <c r="N109" s="0" t="e">
        <v>#VALUE!</v>
      </c>
      <c r="O109" s="0" t="n">
        <f aca="false">IFERROR(__xludf.dummyfunction("""COMPUTED_VALUE"""),0)</f>
        <v>0</v>
      </c>
      <c r="Q109" s="53" t="str">
        <v/>
      </c>
    </row>
    <row r="110" customFormat="false" ht="15.75" hidden="true" customHeight="false" outlineLevel="0" collapsed="false">
      <c r="K110" s="71"/>
      <c r="L110" s="72"/>
      <c r="M110" s="10" t="e">
        <f aca="false">M109+1/48</f>
        <v>#VALUE!</v>
      </c>
      <c r="N110" s="0" t="e">
        <v>#VALUE!</v>
      </c>
      <c r="O110" s="0" t="n">
        <f aca="false">IFERROR(__xludf.dummyfunction("""COMPUTED_VALUE"""),0)</f>
        <v>0</v>
      </c>
      <c r="Q110" s="53" t="str">
        <v/>
      </c>
    </row>
    <row r="111" customFormat="false" ht="15.75" hidden="true" customHeight="false" outlineLevel="0" collapsed="false">
      <c r="K111" s="71"/>
      <c r="L111" s="72"/>
      <c r="M111" s="10" t="e">
        <f aca="false">M110+1/48</f>
        <v>#VALUE!</v>
      </c>
      <c r="N111" s="0" t="e">
        <v>#VALUE!</v>
      </c>
      <c r="O111" s="0" t="n">
        <f aca="false">IFERROR(__xludf.dummyfunction("""COMPUTED_VALUE"""),0)</f>
        <v>0</v>
      </c>
      <c r="Q111" s="53" t="str">
        <v/>
      </c>
    </row>
    <row r="112" customFormat="false" ht="15.75" hidden="true" customHeight="false" outlineLevel="0" collapsed="false">
      <c r="K112" s="71"/>
      <c r="L112" s="72"/>
      <c r="M112" s="10" t="e">
        <f aca="false">M111+1/48</f>
        <v>#VALUE!</v>
      </c>
      <c r="N112" s="0" t="e">
        <v>#VALUE!</v>
      </c>
      <c r="O112" s="0" t="n">
        <f aca="false">IFERROR(__xludf.dummyfunction("""COMPUTED_VALUE"""),0)</f>
        <v>0</v>
      </c>
      <c r="Q112" s="53" t="str">
        <v/>
      </c>
    </row>
    <row r="113" customFormat="false" ht="15.75" hidden="true" customHeight="false" outlineLevel="0" collapsed="false">
      <c r="K113" s="71"/>
      <c r="L113" s="72"/>
      <c r="M113" s="10" t="e">
        <f aca="false">M112+1/48</f>
        <v>#VALUE!</v>
      </c>
      <c r="N113" s="0" t="e">
        <v>#VALUE!</v>
      </c>
      <c r="O113" s="0" t="n">
        <f aca="false">IFERROR(__xludf.dummyfunction("""COMPUTED_VALUE"""),0)</f>
        <v>0</v>
      </c>
      <c r="Q113" s="53" t="str">
        <v/>
      </c>
    </row>
    <row r="114" customFormat="false" ht="15.75" hidden="true" customHeight="false" outlineLevel="0" collapsed="false">
      <c r="K114" s="71"/>
      <c r="L114" s="72"/>
      <c r="M114" s="10" t="e">
        <f aca="false">M113+1/48</f>
        <v>#VALUE!</v>
      </c>
      <c r="N114" s="0" t="e">
        <v>#VALUE!</v>
      </c>
      <c r="O114" s="0" t="n">
        <f aca="false">IFERROR(__xludf.dummyfunction("""COMPUTED_VALUE"""),0)</f>
        <v>0</v>
      </c>
      <c r="Q114" s="53" t="str">
        <v/>
      </c>
    </row>
    <row r="115" customFormat="false" ht="15.75" hidden="true" customHeight="false" outlineLevel="0" collapsed="false">
      <c r="K115" s="71"/>
      <c r="L115" s="72"/>
      <c r="M115" s="10" t="e">
        <f aca="false">M114+1/48</f>
        <v>#VALUE!</v>
      </c>
      <c r="N115" s="0" t="e">
        <v>#VALUE!</v>
      </c>
      <c r="O115" s="0" t="n">
        <f aca="false">IFERROR(__xludf.dummyfunction("""COMPUTED_VALUE"""),0)</f>
        <v>0</v>
      </c>
      <c r="Q115" s="53" t="str">
        <v/>
      </c>
    </row>
    <row r="116" customFormat="false" ht="15.75" hidden="true" customHeight="false" outlineLevel="0" collapsed="false">
      <c r="K116" s="71"/>
      <c r="L116" s="72"/>
      <c r="M116" s="10" t="e">
        <f aca="false">M115+1/48</f>
        <v>#VALUE!</v>
      </c>
      <c r="N116" s="0" t="e">
        <v>#VALUE!</v>
      </c>
      <c r="O116" s="0" t="n">
        <f aca="false">IFERROR(__xludf.dummyfunction("""COMPUTED_VALUE"""),0)</f>
        <v>0</v>
      </c>
      <c r="Q116" s="53" t="str">
        <v/>
      </c>
    </row>
    <row r="117" customFormat="false" ht="15.75" hidden="true" customHeight="false" outlineLevel="0" collapsed="false">
      <c r="K117" s="71"/>
      <c r="L117" s="72"/>
      <c r="M117" s="10" t="e">
        <f aca="false">M116+1/48</f>
        <v>#VALUE!</v>
      </c>
      <c r="N117" s="0" t="e">
        <v>#VALUE!</v>
      </c>
      <c r="O117" s="0" t="n">
        <f aca="false">IFERROR(__xludf.dummyfunction("""COMPUTED_VALUE"""),0)</f>
        <v>0</v>
      </c>
      <c r="Q117" s="53" t="str">
        <v/>
      </c>
    </row>
    <row r="118" customFormat="false" ht="15.75" hidden="true" customHeight="false" outlineLevel="0" collapsed="false">
      <c r="K118" s="71"/>
      <c r="L118" s="72"/>
      <c r="M118" s="10" t="e">
        <f aca="false">M117+1/48</f>
        <v>#VALUE!</v>
      </c>
      <c r="N118" s="0" t="e">
        <v>#VALUE!</v>
      </c>
      <c r="O118" s="0" t="n">
        <f aca="false">IFERROR(__xludf.dummyfunction("""COMPUTED_VALUE"""),0)</f>
        <v>0</v>
      </c>
      <c r="Q118" s="53" t="str">
        <v/>
      </c>
    </row>
    <row r="119" customFormat="false" ht="15.75" hidden="true" customHeight="false" outlineLevel="0" collapsed="false">
      <c r="K119" s="71"/>
      <c r="L119" s="72"/>
      <c r="M119" s="10" t="e">
        <f aca="false">M118+1/48</f>
        <v>#VALUE!</v>
      </c>
      <c r="N119" s="0" t="e">
        <v>#VALUE!</v>
      </c>
      <c r="O119" s="0" t="n">
        <f aca="false">IFERROR(__xludf.dummyfunction("""COMPUTED_VALUE"""),0)</f>
        <v>0</v>
      </c>
      <c r="Q119" s="53" t="str">
        <v/>
      </c>
    </row>
    <row r="120" customFormat="false" ht="15.75" hidden="true" customHeight="false" outlineLevel="0" collapsed="false">
      <c r="K120" s="71"/>
      <c r="L120" s="72"/>
      <c r="M120" s="10" t="e">
        <f aca="false">M119+1/48</f>
        <v>#VALUE!</v>
      </c>
      <c r="N120" s="0" t="e">
        <v>#VALUE!</v>
      </c>
      <c r="O120" s="0" t="n">
        <f aca="false">IFERROR(__xludf.dummyfunction("""COMPUTED_VALUE"""),0)</f>
        <v>0</v>
      </c>
      <c r="Q120" s="53" t="str">
        <v/>
      </c>
    </row>
    <row r="121" customFormat="false" ht="15.75" hidden="true" customHeight="false" outlineLevel="0" collapsed="false">
      <c r="K121" s="71"/>
      <c r="L121" s="72"/>
      <c r="M121" s="10" t="e">
        <f aca="false">M120+1/48</f>
        <v>#VALUE!</v>
      </c>
      <c r="N121" s="0" t="e">
        <v>#VALUE!</v>
      </c>
      <c r="O121" s="0" t="n">
        <f aca="false">IFERROR(__xludf.dummyfunction("""COMPUTED_VALUE"""),0)</f>
        <v>0</v>
      </c>
      <c r="Q121" s="53" t="str">
        <v/>
      </c>
    </row>
    <row r="122" customFormat="false" ht="15.75" hidden="true" customHeight="false" outlineLevel="0" collapsed="false">
      <c r="K122" s="71"/>
      <c r="L122" s="72"/>
      <c r="M122" s="10" t="e">
        <f aca="false">M121+1/48</f>
        <v>#VALUE!</v>
      </c>
      <c r="N122" s="0" t="e">
        <v>#VALUE!</v>
      </c>
      <c r="O122" s="0" t="n">
        <f aca="false">IFERROR(__xludf.dummyfunction("""COMPUTED_VALUE"""),0)</f>
        <v>0</v>
      </c>
      <c r="Q122" s="53" t="str">
        <v/>
      </c>
    </row>
    <row r="123" customFormat="false" ht="15.75" hidden="true" customHeight="false" outlineLevel="0" collapsed="false">
      <c r="K123" s="71"/>
      <c r="L123" s="72"/>
      <c r="M123" s="10" t="e">
        <f aca="false">M122+1/48</f>
        <v>#VALUE!</v>
      </c>
      <c r="N123" s="0" t="e">
        <v>#VALUE!</v>
      </c>
      <c r="O123" s="0" t="n">
        <f aca="false">IFERROR(__xludf.dummyfunction("""COMPUTED_VALUE"""),0)</f>
        <v>0</v>
      </c>
      <c r="Q123" s="53" t="str">
        <v/>
      </c>
    </row>
    <row r="124" customFormat="false" ht="15.75" hidden="true" customHeight="false" outlineLevel="0" collapsed="false">
      <c r="K124" s="71"/>
      <c r="L124" s="72"/>
      <c r="M124" s="10" t="e">
        <f aca="false">M123+1/48</f>
        <v>#VALUE!</v>
      </c>
      <c r="N124" s="0" t="e">
        <v>#VALUE!</v>
      </c>
      <c r="O124" s="0" t="n">
        <f aca="false">IFERROR(__xludf.dummyfunction("""COMPUTED_VALUE"""),0)</f>
        <v>0</v>
      </c>
      <c r="Q124" s="53" t="str">
        <v/>
      </c>
    </row>
    <row r="125" customFormat="false" ht="15.75" hidden="true" customHeight="false" outlineLevel="0" collapsed="false">
      <c r="K125" s="71"/>
      <c r="L125" s="72"/>
      <c r="M125" s="10" t="e">
        <f aca="false">M124+1/48</f>
        <v>#VALUE!</v>
      </c>
      <c r="N125" s="0" t="e">
        <v>#VALUE!</v>
      </c>
      <c r="O125" s="0" t="n">
        <f aca="false">IFERROR(__xludf.dummyfunction("""COMPUTED_VALUE"""),0)</f>
        <v>0</v>
      </c>
      <c r="Q125" s="53" t="str">
        <v/>
      </c>
    </row>
    <row r="126" customFormat="false" ht="15.75" hidden="true" customHeight="false" outlineLevel="0" collapsed="false">
      <c r="K126" s="71"/>
      <c r="L126" s="72"/>
      <c r="M126" s="10" t="e">
        <f aca="false">M125+1/48</f>
        <v>#VALUE!</v>
      </c>
      <c r="N126" s="0" t="e">
        <v>#VALUE!</v>
      </c>
      <c r="O126" s="0" t="n">
        <f aca="false">IFERROR(__xludf.dummyfunction("""COMPUTED_VALUE"""),0)</f>
        <v>0</v>
      </c>
      <c r="Q126" s="53" t="str">
        <v/>
      </c>
    </row>
    <row r="127" customFormat="false" ht="15.75" hidden="true" customHeight="false" outlineLevel="0" collapsed="false">
      <c r="K127" s="71"/>
      <c r="L127" s="72"/>
      <c r="M127" s="10" t="e">
        <f aca="false">M126+1/48</f>
        <v>#VALUE!</v>
      </c>
      <c r="N127" s="0" t="e">
        <v>#VALUE!</v>
      </c>
      <c r="O127" s="0" t="n">
        <f aca="false">IFERROR(__xludf.dummyfunction("""COMPUTED_VALUE"""),0)</f>
        <v>0</v>
      </c>
      <c r="Q127" s="53" t="str">
        <v/>
      </c>
    </row>
    <row r="128" customFormat="false" ht="15.75" hidden="true" customHeight="false" outlineLevel="0" collapsed="false">
      <c r="K128" s="71"/>
      <c r="L128" s="72"/>
      <c r="M128" s="10" t="e">
        <f aca="false">M127+1/48</f>
        <v>#VALUE!</v>
      </c>
      <c r="N128" s="0" t="e">
        <v>#VALUE!</v>
      </c>
      <c r="O128" s="0" t="n">
        <f aca="false">IFERROR(__xludf.dummyfunction("""COMPUTED_VALUE"""),0)</f>
        <v>0</v>
      </c>
      <c r="Q128" s="53" t="str">
        <v/>
      </c>
    </row>
    <row r="129" customFormat="false" ht="15.75" hidden="true" customHeight="false" outlineLevel="0" collapsed="false">
      <c r="K129" s="71"/>
      <c r="L129" s="72"/>
      <c r="M129" s="10" t="e">
        <f aca="false">M128+1/48</f>
        <v>#VALUE!</v>
      </c>
      <c r="N129" s="0" t="e">
        <v>#VALUE!</v>
      </c>
      <c r="O129" s="0" t="n">
        <f aca="false">IFERROR(__xludf.dummyfunction("""COMPUTED_VALUE"""),0)</f>
        <v>0</v>
      </c>
      <c r="Q129" s="53" t="str">
        <v/>
      </c>
    </row>
    <row r="130" customFormat="false" ht="15.75" hidden="true" customHeight="false" outlineLevel="0" collapsed="false">
      <c r="K130" s="71"/>
      <c r="L130" s="72"/>
      <c r="M130" s="10" t="e">
        <f aca="false">M129+1/48</f>
        <v>#VALUE!</v>
      </c>
      <c r="N130" s="0" t="e">
        <v>#VALUE!</v>
      </c>
      <c r="O130" s="0" t="n">
        <f aca="false">IFERROR(__xludf.dummyfunction("""COMPUTED_VALUE"""),0)</f>
        <v>0</v>
      </c>
      <c r="Q130" s="53" t="str">
        <v/>
      </c>
    </row>
    <row r="131" customFormat="false" ht="15.75" hidden="true" customHeight="false" outlineLevel="0" collapsed="false">
      <c r="K131" s="71"/>
      <c r="L131" s="72"/>
      <c r="M131" s="10" t="e">
        <f aca="false">M130+1/48</f>
        <v>#VALUE!</v>
      </c>
      <c r="N131" s="0" t="e">
        <v>#VALUE!</v>
      </c>
      <c r="O131" s="0" t="n">
        <f aca="false">IFERROR(__xludf.dummyfunction("""COMPUTED_VALUE"""),0)</f>
        <v>0</v>
      </c>
      <c r="Q131" s="53" t="str">
        <v/>
      </c>
    </row>
    <row r="132" customFormat="false" ht="15.75" hidden="true" customHeight="false" outlineLevel="0" collapsed="false">
      <c r="K132" s="71"/>
      <c r="L132" s="72"/>
      <c r="M132" s="10" t="e">
        <f aca="false">M131+1/48</f>
        <v>#VALUE!</v>
      </c>
      <c r="N132" s="0" t="e">
        <v>#VALUE!</v>
      </c>
      <c r="O132" s="0" t="n">
        <f aca="false">IFERROR(__xludf.dummyfunction("""COMPUTED_VALUE"""),0)</f>
        <v>0</v>
      </c>
      <c r="Q132" s="53" t="str">
        <v/>
      </c>
    </row>
    <row r="133" customFormat="false" ht="15.75" hidden="true" customHeight="false" outlineLevel="0" collapsed="false">
      <c r="K133" s="71"/>
      <c r="L133" s="72"/>
      <c r="M133" s="10" t="e">
        <f aca="false">M132+1/48</f>
        <v>#VALUE!</v>
      </c>
      <c r="N133" s="0" t="e">
        <v>#VALUE!</v>
      </c>
      <c r="O133" s="0" t="n">
        <f aca="false">IFERROR(__xludf.dummyfunction("""COMPUTED_VALUE"""),0)</f>
        <v>0</v>
      </c>
      <c r="Q133" s="53" t="str">
        <v/>
      </c>
    </row>
    <row r="134" customFormat="false" ht="15.75" hidden="true" customHeight="false" outlineLevel="0" collapsed="false">
      <c r="K134" s="71"/>
      <c r="L134" s="72"/>
      <c r="M134" s="10" t="e">
        <f aca="false">M133+1/48</f>
        <v>#VALUE!</v>
      </c>
      <c r="N134" s="0" t="e">
        <v>#VALUE!</v>
      </c>
      <c r="O134" s="0" t="n">
        <f aca="false">IFERROR(__xludf.dummyfunction("""COMPUTED_VALUE"""),0)</f>
        <v>0</v>
      </c>
      <c r="Q134" s="53" t="str">
        <v/>
      </c>
    </row>
    <row r="135" customFormat="false" ht="15.75" hidden="true" customHeight="false" outlineLevel="0" collapsed="false">
      <c r="K135" s="71"/>
      <c r="L135" s="72"/>
      <c r="M135" s="10" t="e">
        <f aca="false">M134+1/48</f>
        <v>#VALUE!</v>
      </c>
      <c r="N135" s="0" t="e">
        <v>#VALUE!</v>
      </c>
      <c r="O135" s="0" t="n">
        <f aca="false">IFERROR(__xludf.dummyfunction("""COMPUTED_VALUE"""),0)</f>
        <v>0</v>
      </c>
      <c r="Q135" s="53" t="str">
        <v/>
      </c>
    </row>
    <row r="136" customFormat="false" ht="15.75" hidden="true" customHeight="false" outlineLevel="0" collapsed="false">
      <c r="K136" s="71"/>
      <c r="L136" s="72"/>
      <c r="M136" s="10" t="e">
        <f aca="false">M135+1/48</f>
        <v>#VALUE!</v>
      </c>
      <c r="N136" s="0" t="e">
        <v>#VALUE!</v>
      </c>
      <c r="O136" s="0" t="n">
        <f aca="false">IFERROR(__xludf.dummyfunction("""COMPUTED_VALUE"""),0)</f>
        <v>0</v>
      </c>
      <c r="Q136" s="53" t="str">
        <v/>
      </c>
    </row>
    <row r="137" customFormat="false" ht="15.75" hidden="true" customHeight="false" outlineLevel="0" collapsed="false">
      <c r="K137" s="71"/>
      <c r="L137" s="72"/>
      <c r="M137" s="10" t="e">
        <f aca="false">M136+1/48</f>
        <v>#VALUE!</v>
      </c>
      <c r="N137" s="0" t="e">
        <v>#VALUE!</v>
      </c>
      <c r="O137" s="0" t="n">
        <f aca="false">IFERROR(__xludf.dummyfunction("""COMPUTED_VALUE"""),0)</f>
        <v>0</v>
      </c>
      <c r="Q137" s="53" t="str">
        <v/>
      </c>
    </row>
    <row r="138" customFormat="false" ht="15.75" hidden="true" customHeight="false" outlineLevel="0" collapsed="false">
      <c r="K138" s="71"/>
      <c r="L138" s="72"/>
      <c r="M138" s="10" t="e">
        <f aca="false">M137+1/48</f>
        <v>#VALUE!</v>
      </c>
      <c r="N138" s="0" t="e">
        <v>#VALUE!</v>
      </c>
      <c r="O138" s="0" t="n">
        <f aca="false">IFERROR(__xludf.dummyfunction("""COMPUTED_VALUE"""),0)</f>
        <v>0</v>
      </c>
      <c r="Q138" s="53" t="str">
        <v/>
      </c>
    </row>
    <row r="139" customFormat="false" ht="15.75" hidden="true" customHeight="false" outlineLevel="0" collapsed="false">
      <c r="K139" s="71"/>
      <c r="L139" s="72"/>
      <c r="M139" s="10" t="e">
        <f aca="false">M138+1/48</f>
        <v>#VALUE!</v>
      </c>
      <c r="N139" s="0" t="e">
        <v>#VALUE!</v>
      </c>
      <c r="O139" s="0" t="n">
        <f aca="false">IFERROR(__xludf.dummyfunction("""COMPUTED_VALUE"""),0)</f>
        <v>0</v>
      </c>
      <c r="Q139" s="53" t="str">
        <v/>
      </c>
    </row>
    <row r="140" customFormat="false" ht="15.75" hidden="true" customHeight="false" outlineLevel="0" collapsed="false">
      <c r="K140" s="71"/>
      <c r="L140" s="72"/>
      <c r="M140" s="10" t="e">
        <f aca="false">M139+1/48</f>
        <v>#VALUE!</v>
      </c>
      <c r="N140" s="0" t="e">
        <v>#VALUE!</v>
      </c>
      <c r="O140" s="0" t="n">
        <f aca="false">IFERROR(__xludf.dummyfunction("""COMPUTED_VALUE"""),0)</f>
        <v>0</v>
      </c>
      <c r="Q140" s="53" t="str">
        <v/>
      </c>
    </row>
    <row r="141" customFormat="false" ht="15.75" hidden="true" customHeight="false" outlineLevel="0" collapsed="false">
      <c r="K141" s="71"/>
      <c r="L141" s="72"/>
      <c r="M141" s="10" t="e">
        <f aca="false">M140+1/48</f>
        <v>#VALUE!</v>
      </c>
      <c r="N141" s="0" t="e">
        <v>#VALUE!</v>
      </c>
      <c r="O141" s="0" t="n">
        <f aca="false">IFERROR(__xludf.dummyfunction("""COMPUTED_VALUE"""),0)</f>
        <v>0</v>
      </c>
      <c r="Q141" s="53" t="str">
        <v/>
      </c>
    </row>
    <row r="142" customFormat="false" ht="15.75" hidden="true" customHeight="false" outlineLevel="0" collapsed="false">
      <c r="K142" s="71"/>
      <c r="L142" s="72"/>
      <c r="M142" s="10" t="e">
        <f aca="false">M141+1/48</f>
        <v>#VALUE!</v>
      </c>
      <c r="N142" s="0" t="e">
        <v>#VALUE!</v>
      </c>
      <c r="O142" s="0" t="n">
        <f aca="false">IFERROR(__xludf.dummyfunction("""COMPUTED_VALUE"""),0)</f>
        <v>0</v>
      </c>
      <c r="Q142" s="53" t="str">
        <v/>
      </c>
    </row>
    <row r="143" customFormat="false" ht="15.75" hidden="true" customHeight="false" outlineLevel="0" collapsed="false">
      <c r="K143" s="71"/>
      <c r="L143" s="72"/>
      <c r="M143" s="10" t="e">
        <f aca="false">M142+1/48</f>
        <v>#VALUE!</v>
      </c>
      <c r="N143" s="0" t="e">
        <v>#VALUE!</v>
      </c>
      <c r="O143" s="0" t="n">
        <f aca="false">IFERROR(__xludf.dummyfunction("""COMPUTED_VALUE"""),0)</f>
        <v>0</v>
      </c>
      <c r="Q143" s="53" t="str">
        <v/>
      </c>
    </row>
    <row r="144" customFormat="false" ht="15.75" hidden="true" customHeight="false" outlineLevel="0" collapsed="false">
      <c r="K144" s="71"/>
      <c r="L144" s="72"/>
      <c r="M144" s="10" t="e">
        <f aca="false">M143+1/48</f>
        <v>#VALUE!</v>
      </c>
      <c r="N144" s="0" t="e">
        <v>#VALUE!</v>
      </c>
      <c r="O144" s="0" t="n">
        <f aca="false">IFERROR(__xludf.dummyfunction("""COMPUTED_VALUE"""),0)</f>
        <v>0</v>
      </c>
      <c r="Q144" s="53" t="str">
        <v/>
      </c>
    </row>
    <row r="145" customFormat="false" ht="15.75" hidden="true" customHeight="false" outlineLevel="0" collapsed="false">
      <c r="K145" s="71"/>
      <c r="L145" s="72"/>
      <c r="M145" s="10" t="e">
        <f aca="false">M144+1/48</f>
        <v>#VALUE!</v>
      </c>
      <c r="N145" s="0" t="e">
        <v>#VALUE!</v>
      </c>
      <c r="O145" s="0" t="n">
        <f aca="false">IFERROR(__xludf.dummyfunction("""COMPUTED_VALUE"""),0)</f>
        <v>0</v>
      </c>
      <c r="Q145" s="53" t="str">
        <v/>
      </c>
    </row>
    <row r="146" customFormat="false" ht="15.75" hidden="true" customHeight="false" outlineLevel="0" collapsed="false">
      <c r="K146" s="71"/>
      <c r="L146" s="72"/>
      <c r="M146" s="10" t="e">
        <f aca="false">M145+1/48</f>
        <v>#VALUE!</v>
      </c>
      <c r="N146" s="0" t="e">
        <v>#VALUE!</v>
      </c>
      <c r="O146" s="0" t="n">
        <f aca="false">IFERROR(__xludf.dummyfunction("""COMPUTED_VALUE"""),0)</f>
        <v>0</v>
      </c>
      <c r="Q146" s="53" t="str">
        <v/>
      </c>
    </row>
    <row r="147" customFormat="false" ht="15.75" hidden="true" customHeight="false" outlineLevel="0" collapsed="false">
      <c r="K147" s="71"/>
      <c r="L147" s="72"/>
      <c r="M147" s="10" t="e">
        <f aca="false">M146+1/48</f>
        <v>#VALUE!</v>
      </c>
      <c r="N147" s="0" t="e">
        <v>#VALUE!</v>
      </c>
      <c r="O147" s="0" t="n">
        <f aca="false">IFERROR(__xludf.dummyfunction("""COMPUTED_VALUE"""),0)</f>
        <v>0</v>
      </c>
      <c r="Q147" s="53" t="str">
        <v/>
      </c>
    </row>
    <row r="148" customFormat="false" ht="15.75" hidden="true" customHeight="false" outlineLevel="0" collapsed="false">
      <c r="K148" s="71"/>
      <c r="L148" s="72"/>
      <c r="M148" s="10" t="e">
        <f aca="false">M147+1/48</f>
        <v>#VALUE!</v>
      </c>
      <c r="N148" s="0" t="e">
        <v>#VALUE!</v>
      </c>
      <c r="O148" s="0" t="n">
        <f aca="false">IFERROR(__xludf.dummyfunction("""COMPUTED_VALUE"""),0)</f>
        <v>0</v>
      </c>
      <c r="Q148" s="53" t="str">
        <v/>
      </c>
    </row>
    <row r="149" customFormat="false" ht="15.75" hidden="true" customHeight="false" outlineLevel="0" collapsed="false">
      <c r="K149" s="71"/>
      <c r="L149" s="72"/>
      <c r="M149" s="52"/>
      <c r="N149" s="0" t="e">
        <v>#VALUE!</v>
      </c>
      <c r="O149" s="0" t="n">
        <f aca="false">IFERROR(__xludf.dummyfunction("""COMPUTED_VALUE"""),108)</f>
        <v>108</v>
      </c>
      <c r="Q149" s="53" t="str">
        <v/>
      </c>
    </row>
    <row r="150" customFormat="false" ht="15.75" hidden="true" customHeight="false" outlineLevel="0" collapsed="false">
      <c r="K150" s="71"/>
      <c r="L150" s="72"/>
      <c r="M150" s="52"/>
      <c r="Q150" s="53" t="str">
        <v/>
      </c>
    </row>
    <row r="151" customFormat="false" ht="15.75" hidden="true" customHeight="false" outlineLevel="0" collapsed="false">
      <c r="K151" s="78"/>
      <c r="M151" s="52"/>
      <c r="Q151" s="53" t="str">
        <v/>
      </c>
    </row>
    <row r="152" customFormat="false" ht="15.75" hidden="true" customHeight="false" outlineLevel="0" collapsed="false">
      <c r="K152" s="78"/>
      <c r="M152" s="52"/>
      <c r="Q152" s="53" t="str">
        <v/>
      </c>
    </row>
    <row r="153" customFormat="false" ht="15.75" hidden="true" customHeight="false" outlineLevel="0" collapsed="false">
      <c r="K153" s="78"/>
      <c r="M153" s="52"/>
      <c r="Q153" s="53" t="str">
        <v/>
      </c>
    </row>
    <row r="154" customFormat="false" ht="15.75" hidden="true" customHeight="false" outlineLevel="0" collapsed="false">
      <c r="K154" s="78"/>
      <c r="M154" s="52"/>
      <c r="Q154" s="53" t="str">
        <v/>
      </c>
    </row>
    <row r="155" customFormat="false" ht="15.75" hidden="true" customHeight="false" outlineLevel="0" collapsed="false">
      <c r="K155" s="78"/>
      <c r="M155" s="52"/>
      <c r="Q155" s="53" t="str">
        <v/>
      </c>
    </row>
    <row r="156" customFormat="false" ht="15.75" hidden="true" customHeight="false" outlineLevel="0" collapsed="false">
      <c r="K156" s="78"/>
      <c r="M156" s="52"/>
      <c r="Q156" s="53" t="str">
        <v/>
      </c>
    </row>
    <row r="157" customFormat="false" ht="15.75" hidden="true" customHeight="false" outlineLevel="0" collapsed="false">
      <c r="K157" s="78"/>
      <c r="M157" s="52"/>
      <c r="Q157" s="53" t="str">
        <v/>
      </c>
    </row>
    <row r="158" customFormat="false" ht="15.75" hidden="true" customHeight="false" outlineLevel="0" collapsed="false">
      <c r="K158" s="78"/>
      <c r="M158" s="52"/>
      <c r="Q158" s="53" t="str">
        <v/>
      </c>
    </row>
    <row r="159" customFormat="false" ht="15.75" hidden="true" customHeight="false" outlineLevel="0" collapsed="false">
      <c r="K159" s="78"/>
      <c r="M159" s="52"/>
      <c r="Q159" s="53" t="str">
        <v/>
      </c>
    </row>
    <row r="160" customFormat="false" ht="15.75" hidden="true" customHeight="false" outlineLevel="0" collapsed="false">
      <c r="K160" s="78"/>
      <c r="M160" s="52"/>
      <c r="Q160" s="53" t="str">
        <v/>
      </c>
    </row>
    <row r="161" customFormat="false" ht="15.75" hidden="true" customHeight="false" outlineLevel="0" collapsed="false">
      <c r="K161" s="78"/>
      <c r="M161" s="52"/>
      <c r="Q161" s="53" t="str">
        <v/>
      </c>
    </row>
    <row r="162" customFormat="false" ht="15.75" hidden="true" customHeight="false" outlineLevel="0" collapsed="false">
      <c r="K162" s="78"/>
      <c r="M162" s="52"/>
      <c r="Q162" s="53" t="str">
        <v/>
      </c>
    </row>
    <row r="163" customFormat="false" ht="15.75" hidden="true" customHeight="false" outlineLevel="0" collapsed="false">
      <c r="K163" s="78"/>
      <c r="M163" s="52"/>
      <c r="Q163" s="53" t="str">
        <v/>
      </c>
    </row>
    <row r="164" customFormat="false" ht="15.75" hidden="true" customHeight="false" outlineLevel="0" collapsed="false">
      <c r="K164" s="78"/>
      <c r="M164" s="52"/>
      <c r="Q164" s="53" t="str">
        <v/>
      </c>
    </row>
    <row r="165" customFormat="false" ht="15.75" hidden="true" customHeight="false" outlineLevel="0" collapsed="false">
      <c r="K165" s="78"/>
      <c r="M165" s="52"/>
      <c r="Q165" s="53" t="str">
        <v/>
      </c>
    </row>
    <row r="166" customFormat="false" ht="15.75" hidden="true" customHeight="false" outlineLevel="0" collapsed="false">
      <c r="K166" s="78"/>
      <c r="M166" s="52"/>
      <c r="Q166" s="53" t="str">
        <v/>
      </c>
    </row>
    <row r="167" customFormat="false" ht="15.75" hidden="true" customHeight="false" outlineLevel="0" collapsed="false">
      <c r="K167" s="78"/>
      <c r="M167" s="52"/>
      <c r="Q167" s="53" t="str">
        <v/>
      </c>
    </row>
    <row r="168" customFormat="false" ht="15.75" hidden="true" customHeight="false" outlineLevel="0" collapsed="false">
      <c r="K168" s="78"/>
      <c r="M168" s="52"/>
      <c r="Q168" s="53" t="str">
        <v/>
      </c>
    </row>
    <row r="169" customFormat="false" ht="15.75" hidden="true" customHeight="false" outlineLevel="0" collapsed="false">
      <c r="K169" s="78"/>
      <c r="M169" s="52"/>
      <c r="Q169" s="53" t="str">
        <v/>
      </c>
    </row>
    <row r="170" customFormat="false" ht="15.75" hidden="true" customHeight="false" outlineLevel="0" collapsed="false">
      <c r="K170" s="78"/>
      <c r="M170" s="52"/>
      <c r="Q170" s="53" t="str">
        <v/>
      </c>
    </row>
    <row r="171" customFormat="false" ht="15.75" hidden="true" customHeight="false" outlineLevel="0" collapsed="false">
      <c r="K171" s="78"/>
      <c r="M171" s="52"/>
      <c r="Q171" s="53" t="str">
        <v/>
      </c>
    </row>
    <row r="172" customFormat="false" ht="15.75" hidden="true" customHeight="false" outlineLevel="0" collapsed="false">
      <c r="K172" s="78"/>
      <c r="M172" s="52"/>
      <c r="Q172" s="53" t="str">
        <v/>
      </c>
    </row>
    <row r="173" customFormat="false" ht="15.75" hidden="true" customHeight="false" outlineLevel="0" collapsed="false">
      <c r="K173" s="78"/>
      <c r="M173" s="52"/>
      <c r="Q173" s="53" t="str">
        <v/>
      </c>
    </row>
    <row r="174" customFormat="false" ht="15.75" hidden="true" customHeight="false" outlineLevel="0" collapsed="false">
      <c r="K174" s="78"/>
      <c r="M174" s="52"/>
      <c r="Q174" s="53" t="str">
        <v/>
      </c>
    </row>
    <row r="175" customFormat="false" ht="15.75" hidden="true" customHeight="false" outlineLevel="0" collapsed="false">
      <c r="K175" s="78"/>
      <c r="M175" s="52"/>
      <c r="Q175" s="53" t="str">
        <v/>
      </c>
    </row>
    <row r="176" customFormat="false" ht="15.75" hidden="true" customHeight="false" outlineLevel="0" collapsed="false">
      <c r="K176" s="78"/>
      <c r="M176" s="52"/>
      <c r="Q176" s="53" t="str">
        <v/>
      </c>
    </row>
    <row r="177" customFormat="false" ht="15.75" hidden="true" customHeight="false" outlineLevel="0" collapsed="false">
      <c r="K177" s="78"/>
      <c r="M177" s="52"/>
      <c r="Q177" s="53" t="str">
        <v/>
      </c>
    </row>
    <row r="178" customFormat="false" ht="15.75" hidden="true" customHeight="false" outlineLevel="0" collapsed="false">
      <c r="K178" s="78"/>
      <c r="M178" s="52"/>
      <c r="Q178" s="53" t="str">
        <v/>
      </c>
    </row>
    <row r="179" customFormat="false" ht="15.75" hidden="true" customHeight="false" outlineLevel="0" collapsed="false">
      <c r="K179" s="78"/>
      <c r="M179" s="52"/>
      <c r="Q179" s="53" t="str">
        <v/>
      </c>
    </row>
    <row r="180" customFormat="false" ht="15.75" hidden="true" customHeight="false" outlineLevel="0" collapsed="false">
      <c r="K180" s="78"/>
      <c r="M180" s="52"/>
      <c r="Q180" s="53" t="str">
        <v/>
      </c>
    </row>
    <row r="181" customFormat="false" ht="15.75" hidden="true" customHeight="false" outlineLevel="0" collapsed="false">
      <c r="K181" s="78"/>
      <c r="M181" s="52"/>
      <c r="Q181" s="53" t="str">
        <v/>
      </c>
    </row>
    <row r="182" customFormat="false" ht="15.75" hidden="true" customHeight="false" outlineLevel="0" collapsed="false">
      <c r="K182" s="78"/>
      <c r="M182" s="52"/>
      <c r="Q182" s="53" t="str">
        <v/>
      </c>
    </row>
    <row r="183" customFormat="false" ht="15.75" hidden="true" customHeight="false" outlineLevel="0" collapsed="false">
      <c r="K183" s="78"/>
      <c r="M183" s="52"/>
      <c r="Q183" s="53" t="str">
        <v/>
      </c>
    </row>
    <row r="184" customFormat="false" ht="15.75" hidden="true" customHeight="false" outlineLevel="0" collapsed="false">
      <c r="K184" s="78"/>
      <c r="M184" s="52"/>
      <c r="Q184" s="53" t="str">
        <v/>
      </c>
    </row>
    <row r="185" customFormat="false" ht="15.75" hidden="true" customHeight="false" outlineLevel="0" collapsed="false">
      <c r="K185" s="78"/>
      <c r="M185" s="52"/>
      <c r="Q185" s="53" t="str">
        <v/>
      </c>
    </row>
    <row r="186" customFormat="false" ht="15.75" hidden="true" customHeight="false" outlineLevel="0" collapsed="false">
      <c r="K186" s="78"/>
      <c r="M186" s="52"/>
      <c r="Q186" s="53" t="str">
        <v/>
      </c>
    </row>
    <row r="187" customFormat="false" ht="15.75" hidden="true" customHeight="false" outlineLevel="0" collapsed="false">
      <c r="K187" s="78"/>
      <c r="M187" s="52"/>
      <c r="Q187" s="53" t="str">
        <v/>
      </c>
    </row>
    <row r="188" customFormat="false" ht="15.75" hidden="true" customHeight="false" outlineLevel="0" collapsed="false">
      <c r="K188" s="78"/>
      <c r="M188" s="52"/>
      <c r="Q188" s="53" t="str">
        <v/>
      </c>
    </row>
    <row r="189" customFormat="false" ht="15.75" hidden="true" customHeight="false" outlineLevel="0" collapsed="false">
      <c r="K189" s="78"/>
      <c r="M189" s="52"/>
      <c r="Q189" s="53" t="str">
        <v/>
      </c>
    </row>
    <row r="190" customFormat="false" ht="15.75" hidden="true" customHeight="false" outlineLevel="0" collapsed="false">
      <c r="K190" s="78"/>
      <c r="M190" s="52"/>
      <c r="Q190" s="53" t="str">
        <v/>
      </c>
    </row>
    <row r="191" customFormat="false" ht="15.75" hidden="true" customHeight="false" outlineLevel="0" collapsed="false">
      <c r="K191" s="78"/>
      <c r="M191" s="52"/>
      <c r="Q191" s="53" t="str">
        <v/>
      </c>
    </row>
    <row r="192" customFormat="false" ht="15.75" hidden="true" customHeight="false" outlineLevel="0" collapsed="false">
      <c r="K192" s="78"/>
      <c r="M192" s="52"/>
      <c r="Q192" s="53" t="str">
        <v/>
      </c>
    </row>
    <row r="193" customFormat="false" ht="15.75" hidden="true" customHeight="false" outlineLevel="0" collapsed="false">
      <c r="K193" s="78"/>
      <c r="M193" s="52"/>
      <c r="Q193" s="53" t="str">
        <v/>
      </c>
    </row>
    <row r="194" customFormat="false" ht="15.75" hidden="true" customHeight="false" outlineLevel="0" collapsed="false">
      <c r="K194" s="78"/>
      <c r="M194" s="52"/>
      <c r="Q194" s="53" t="str">
        <v/>
      </c>
    </row>
    <row r="195" customFormat="false" ht="15.75" hidden="true" customHeight="false" outlineLevel="0" collapsed="false">
      <c r="K195" s="78"/>
      <c r="M195" s="52"/>
      <c r="Q195" s="53" t="str">
        <v/>
      </c>
    </row>
    <row r="196" customFormat="false" ht="15.75" hidden="true" customHeight="false" outlineLevel="0" collapsed="false">
      <c r="K196" s="78"/>
      <c r="M196" s="52"/>
      <c r="Q196" s="53" t="str">
        <v/>
      </c>
    </row>
    <row r="197" customFormat="false" ht="15.75" hidden="true" customHeight="false" outlineLevel="0" collapsed="false">
      <c r="K197" s="78"/>
      <c r="M197" s="52"/>
      <c r="Q197" s="53" t="str">
        <v/>
      </c>
    </row>
    <row r="198" customFormat="false" ht="15.75" hidden="true" customHeight="false" outlineLevel="0" collapsed="false">
      <c r="K198" s="78"/>
      <c r="M198" s="52"/>
      <c r="Q198" s="53" t="str">
        <v/>
      </c>
    </row>
    <row r="199" customFormat="false" ht="15.75" hidden="true" customHeight="false" outlineLevel="0" collapsed="false">
      <c r="K199" s="78"/>
      <c r="M199" s="52"/>
      <c r="Q199" s="53" t="str">
        <v/>
      </c>
    </row>
    <row r="200" customFormat="false" ht="15.75" hidden="true" customHeight="false" outlineLevel="0" collapsed="false">
      <c r="K200" s="78"/>
      <c r="M200" s="52"/>
      <c r="Q200" s="53" t="str">
        <v/>
      </c>
    </row>
    <row r="201" customFormat="false" ht="15.75" hidden="true" customHeight="false" outlineLevel="0" collapsed="false">
      <c r="K201" s="78"/>
      <c r="M201" s="52"/>
      <c r="Q201" s="53" t="str">
        <v/>
      </c>
    </row>
    <row r="202" customFormat="false" ht="15.75" hidden="true" customHeight="false" outlineLevel="0" collapsed="false">
      <c r="K202" s="78"/>
      <c r="M202" s="52"/>
      <c r="Q202" s="53" t="str">
        <v/>
      </c>
    </row>
  </sheetData>
  <mergeCells count="2">
    <mergeCell ref="B1:E2"/>
    <mergeCell ref="F1:I1"/>
  </mergeCells>
  <conditionalFormatting sqref="V1">
    <cfRule type="containsText" priority="2" operator="containsText" aboveAverage="0" equalAverage="0" bottom="0" percent="0" rank="0" text="On" dxfId="1">
      <formula>NOT(ISERROR(SEARCH("On",V1)))</formula>
    </cfRule>
  </conditionalFormatting>
  <conditionalFormatting sqref="V1">
    <cfRule type="notContainsText" priority="3" operator="notContains" aboveAverage="0" equalAverage="0" bottom="0" percent="0" rank="0" text="On" dxfId="2">
      <formula>ISERROR(SEARCH("On",V1))</formula>
    </cfRule>
  </conditionalFormatting>
  <dataValidations count="1">
    <dataValidation allowBlank="true" operator="between" prompt="Calculation for data in this sheet can be turned on/off to help performance " showDropDown="false" showErrorMessage="true" showInputMessage="true" sqref="V1" type="list">
      <formula1>"Off,On"</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2020-03-22T13:57:39Z</dcterms:modified>
  <cp:revision>1</cp:revision>
  <dc:subject/>
  <dc:title/>
</cp:coreProperties>
</file>