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ESP32_FFT\"/>
    </mc:Choice>
  </mc:AlternateContent>
  <xr:revisionPtr revIDLastSave="0" documentId="13_ncr:1_{C6C72637-109E-411E-BC7D-068328597BB0}" xr6:coauthVersionLast="47" xr6:coauthVersionMax="47" xr10:uidLastSave="{00000000-0000-0000-0000-000000000000}"/>
  <bookViews>
    <workbookView xWindow="1770" yWindow="1770" windowWidth="47250" windowHeight="18030" xr2:uid="{00000000-000D-0000-FFFF-FFFF00000000}"/>
  </bookViews>
  <sheets>
    <sheet name="Start" sheetId="1" r:id="rId1"/>
    <sheet name="Xylophon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F18" i="1"/>
  <c r="E20" i="1"/>
  <c r="B11" i="1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17" i="2"/>
  <c r="B14" i="2"/>
  <c r="B13" i="2"/>
  <c r="B12" i="2"/>
  <c r="B11" i="2"/>
  <c r="C77" i="2" s="1"/>
  <c r="D77" i="2" s="1"/>
  <c r="C38" i="2" l="1"/>
  <c r="D38" i="2" s="1"/>
  <c r="C62" i="2"/>
  <c r="D62" i="2" s="1"/>
  <c r="C19" i="2"/>
  <c r="D19" i="2" s="1"/>
  <c r="F18" i="2" s="1"/>
  <c r="C29" i="2"/>
  <c r="D29" i="2" s="1"/>
  <c r="C34" i="2"/>
  <c r="D34" i="2" s="1"/>
  <c r="C58" i="2"/>
  <c r="D58" i="2" s="1"/>
  <c r="C39" i="2"/>
  <c r="D39" i="2" s="1"/>
  <c r="F38" i="2" s="1"/>
  <c r="E39" i="2" s="1"/>
  <c r="C63" i="2"/>
  <c r="D63" i="2" s="1"/>
  <c r="F62" i="2" s="1"/>
  <c r="E63" i="2" s="1"/>
  <c r="C44" i="2"/>
  <c r="D44" i="2" s="1"/>
  <c r="C68" i="2"/>
  <c r="D68" i="2" s="1"/>
  <c r="C24" i="2"/>
  <c r="D24" i="2" s="1"/>
  <c r="C20" i="2"/>
  <c r="D20" i="2" s="1"/>
  <c r="C25" i="2"/>
  <c r="D25" i="2" s="1"/>
  <c r="F24" i="2" s="1"/>
  <c r="E25" i="2" s="1"/>
  <c r="C49" i="2"/>
  <c r="D49" i="2" s="1"/>
  <c r="C73" i="2"/>
  <c r="D73" i="2" s="1"/>
  <c r="C54" i="2"/>
  <c r="D54" i="2" s="1"/>
  <c r="C78" i="2"/>
  <c r="D78" i="2" s="1"/>
  <c r="F77" i="2" s="1"/>
  <c r="E78" i="2" s="1"/>
  <c r="C30" i="2"/>
  <c r="D30" i="2" s="1"/>
  <c r="C35" i="2"/>
  <c r="D35" i="2" s="1"/>
  <c r="F34" i="2" s="1"/>
  <c r="E35" i="2" s="1"/>
  <c r="C59" i="2"/>
  <c r="D59" i="2" s="1"/>
  <c r="F58" i="2" s="1"/>
  <c r="E59" i="2" s="1"/>
  <c r="C45" i="2"/>
  <c r="D45" i="2" s="1"/>
  <c r="F44" i="2" s="1"/>
  <c r="E45" i="2" s="1"/>
  <c r="C69" i="2"/>
  <c r="D69" i="2" s="1"/>
  <c r="F68" i="2" s="1"/>
  <c r="E69" i="2" s="1"/>
  <c r="C50" i="2"/>
  <c r="D50" i="2" s="1"/>
  <c r="F49" i="2" s="1"/>
  <c r="E50" i="2" s="1"/>
  <c r="C74" i="2"/>
  <c r="D74" i="2" s="1"/>
  <c r="C40" i="2"/>
  <c r="D40" i="2" s="1"/>
  <c r="C64" i="2"/>
  <c r="D64" i="2" s="1"/>
  <c r="C55" i="2"/>
  <c r="D55" i="2" s="1"/>
  <c r="C79" i="2"/>
  <c r="D79" i="2" s="1"/>
  <c r="C21" i="2"/>
  <c r="D21" i="2" s="1"/>
  <c r="C26" i="2"/>
  <c r="D26" i="2" s="1"/>
  <c r="C31" i="2"/>
  <c r="D31" i="2" s="1"/>
  <c r="C36" i="2"/>
  <c r="D36" i="2" s="1"/>
  <c r="C60" i="2"/>
  <c r="D60" i="2" s="1"/>
  <c r="C41" i="2"/>
  <c r="D41" i="2" s="1"/>
  <c r="F40" i="2" s="1"/>
  <c r="E41" i="2" s="1"/>
  <c r="C65" i="2"/>
  <c r="D65" i="2" s="1"/>
  <c r="C46" i="2"/>
  <c r="D46" i="2" s="1"/>
  <c r="C70" i="2"/>
  <c r="D70" i="2" s="1"/>
  <c r="C51" i="2"/>
  <c r="D51" i="2" s="1"/>
  <c r="C75" i="2"/>
  <c r="D75" i="2" s="1"/>
  <c r="C22" i="2"/>
  <c r="D22" i="2" s="1"/>
  <c r="C27" i="2"/>
  <c r="D27" i="2" s="1"/>
  <c r="C32" i="2"/>
  <c r="D32" i="2" s="1"/>
  <c r="C56" i="2"/>
  <c r="D56" i="2" s="1"/>
  <c r="F55" i="2" s="1"/>
  <c r="E56" i="2" s="1"/>
  <c r="C80" i="2"/>
  <c r="D80" i="2" s="1"/>
  <c r="F79" i="2" s="1"/>
  <c r="E80" i="2" s="1"/>
  <c r="C37" i="2"/>
  <c r="D37" i="2" s="1"/>
  <c r="C61" i="2"/>
  <c r="D61" i="2" s="1"/>
  <c r="F60" i="2" s="1"/>
  <c r="E61" i="2" s="1"/>
  <c r="C42" i="2"/>
  <c r="D42" i="2" s="1"/>
  <c r="F41" i="2" s="1"/>
  <c r="E42" i="2" s="1"/>
  <c r="C66" i="2"/>
  <c r="D66" i="2" s="1"/>
  <c r="C18" i="2"/>
  <c r="D18" i="2" s="1"/>
  <c r="C23" i="2"/>
  <c r="D23" i="2" s="1"/>
  <c r="C47" i="2"/>
  <c r="D47" i="2" s="1"/>
  <c r="C71" i="2"/>
  <c r="D71" i="2" s="1"/>
  <c r="C52" i="2"/>
  <c r="D52" i="2" s="1"/>
  <c r="C76" i="2"/>
  <c r="D76" i="2" s="1"/>
  <c r="C28" i="2"/>
  <c r="D28" i="2" s="1"/>
  <c r="C33" i="2"/>
  <c r="D33" i="2" s="1"/>
  <c r="C57" i="2"/>
  <c r="D57" i="2" s="1"/>
  <c r="C81" i="2"/>
  <c r="D81" i="2" s="1"/>
  <c r="C43" i="2"/>
  <c r="D43" i="2" s="1"/>
  <c r="C67" i="2"/>
  <c r="D67" i="2" s="1"/>
  <c r="C48" i="2"/>
  <c r="D48" i="2" s="1"/>
  <c r="C72" i="2"/>
  <c r="D72" i="2" s="1"/>
  <c r="F71" i="2" s="1"/>
  <c r="E72" i="2" s="1"/>
  <c r="C53" i="2"/>
  <c r="D53" i="2" s="1"/>
  <c r="H17" i="1"/>
  <c r="F72" i="2" l="1"/>
  <c r="E73" i="2" s="1"/>
  <c r="F53" i="2"/>
  <c r="E54" i="2" s="1"/>
  <c r="F48" i="2"/>
  <c r="E49" i="2" s="1"/>
  <c r="F31" i="2"/>
  <c r="E32" i="2" s="1"/>
  <c r="F52" i="2"/>
  <c r="E53" i="2" s="1"/>
  <c r="F36" i="2"/>
  <c r="E37" i="2" s="1"/>
  <c r="F29" i="2"/>
  <c r="E30" i="2" s="1"/>
  <c r="F19" i="2"/>
  <c r="E20" i="2" s="1"/>
  <c r="F26" i="2"/>
  <c r="E27" i="2" s="1"/>
  <c r="H27" i="2" s="1"/>
  <c r="F21" i="2"/>
  <c r="E22" i="2" s="1"/>
  <c r="F74" i="2"/>
  <c r="E75" i="2" s="1"/>
  <c r="F66" i="2"/>
  <c r="E67" i="2" s="1"/>
  <c r="F64" i="2"/>
  <c r="E65" i="2" s="1"/>
  <c r="F23" i="2"/>
  <c r="E24" i="2" s="1"/>
  <c r="H24" i="2" s="1"/>
  <c r="F47" i="2"/>
  <c r="E48" i="2" s="1"/>
  <c r="F50" i="2"/>
  <c r="E51" i="2" s="1"/>
  <c r="F25" i="2"/>
  <c r="E26" i="2" s="1"/>
  <c r="H26" i="2" s="1"/>
  <c r="H25" i="2"/>
  <c r="F27" i="2"/>
  <c r="E28" i="2" s="1"/>
  <c r="F67" i="2"/>
  <c r="E68" i="2" s="1"/>
  <c r="F32" i="2"/>
  <c r="E33" i="2" s="1"/>
  <c r="H33" i="2" s="1"/>
  <c r="F28" i="2"/>
  <c r="E29" i="2" s="1"/>
  <c r="H29" i="2" s="1"/>
  <c r="F56" i="2"/>
  <c r="E57" i="2" s="1"/>
  <c r="H18" i="2"/>
  <c r="E19" i="2"/>
  <c r="F42" i="2"/>
  <c r="E43" i="2" s="1"/>
  <c r="F59" i="2"/>
  <c r="E60" i="2" s="1"/>
  <c r="F61" i="2"/>
  <c r="E62" i="2" s="1"/>
  <c r="F69" i="2"/>
  <c r="E70" i="2" s="1"/>
  <c r="F45" i="2"/>
  <c r="E46" i="2" s="1"/>
  <c r="F43" i="2"/>
  <c r="E44" i="2" s="1"/>
  <c r="F35" i="2"/>
  <c r="E36" i="2" s="1"/>
  <c r="F57" i="2"/>
  <c r="E58" i="2" s="1"/>
  <c r="F33" i="2"/>
  <c r="E34" i="2" s="1"/>
  <c r="F78" i="2"/>
  <c r="E79" i="2" s="1"/>
  <c r="F54" i="2"/>
  <c r="E55" i="2" s="1"/>
  <c r="F39" i="2"/>
  <c r="E40" i="2" s="1"/>
  <c r="F37" i="2"/>
  <c r="E38" i="2" s="1"/>
  <c r="F81" i="2"/>
  <c r="F80" i="2"/>
  <c r="E81" i="2" s="1"/>
  <c r="F30" i="2"/>
  <c r="E31" i="2" s="1"/>
  <c r="H31" i="2" s="1"/>
  <c r="F75" i="2"/>
  <c r="E76" i="2" s="1"/>
  <c r="F51" i="2"/>
  <c r="E52" i="2" s="1"/>
  <c r="F20" i="2"/>
  <c r="E21" i="2" s="1"/>
  <c r="H21" i="2" s="1"/>
  <c r="F70" i="2"/>
  <c r="E71" i="2" s="1"/>
  <c r="F46" i="2"/>
  <c r="E47" i="2" s="1"/>
  <c r="F22" i="2"/>
  <c r="E23" i="2" s="1"/>
  <c r="H23" i="2" s="1"/>
  <c r="F63" i="2"/>
  <c r="E64" i="2" s="1"/>
  <c r="F65" i="2"/>
  <c r="E66" i="2" s="1"/>
  <c r="F73" i="2"/>
  <c r="E74" i="2" s="1"/>
  <c r="F76" i="2"/>
  <c r="E77" i="2" s="1"/>
  <c r="B14" i="1"/>
  <c r="C20" i="1"/>
  <c r="B13" i="1"/>
  <c r="B12" i="1"/>
  <c r="H19" i="2" l="1"/>
  <c r="H30" i="2"/>
  <c r="H22" i="2"/>
  <c r="H28" i="2"/>
  <c r="H20" i="2"/>
  <c r="H32" i="2"/>
  <c r="C76" i="1"/>
  <c r="D76" i="1" s="1"/>
  <c r="C68" i="1"/>
  <c r="D68" i="1" s="1"/>
  <c r="C60" i="1"/>
  <c r="D60" i="1" s="1"/>
  <c r="C52" i="1"/>
  <c r="D52" i="1" s="1"/>
  <c r="C75" i="1"/>
  <c r="D75" i="1" s="1"/>
  <c r="C67" i="1"/>
  <c r="D67" i="1" s="1"/>
  <c r="C59" i="1"/>
  <c r="D59" i="1" s="1"/>
  <c r="C51" i="1"/>
  <c r="D51" i="1" s="1"/>
  <c r="C74" i="1"/>
  <c r="D74" i="1" s="1"/>
  <c r="C66" i="1"/>
  <c r="D66" i="1" s="1"/>
  <c r="C58" i="1"/>
  <c r="D58" i="1" s="1"/>
  <c r="C77" i="1"/>
  <c r="D77" i="1" s="1"/>
  <c r="C69" i="1"/>
  <c r="D69" i="1" s="1"/>
  <c r="C61" i="1"/>
  <c r="D61" i="1" s="1"/>
  <c r="C53" i="1"/>
  <c r="D53" i="1" s="1"/>
  <c r="C81" i="1"/>
  <c r="D81" i="1" s="1"/>
  <c r="C73" i="1"/>
  <c r="D73" i="1" s="1"/>
  <c r="C65" i="1"/>
  <c r="D65" i="1" s="1"/>
  <c r="C57" i="1"/>
  <c r="D57" i="1" s="1"/>
  <c r="C80" i="1"/>
  <c r="D80" i="1" s="1"/>
  <c r="C72" i="1"/>
  <c r="D72" i="1" s="1"/>
  <c r="C64" i="1"/>
  <c r="D64" i="1" s="1"/>
  <c r="C56" i="1"/>
  <c r="D56" i="1" s="1"/>
  <c r="C79" i="1"/>
  <c r="D79" i="1" s="1"/>
  <c r="C71" i="1"/>
  <c r="D71" i="1" s="1"/>
  <c r="C63" i="1"/>
  <c r="D63" i="1" s="1"/>
  <c r="C55" i="1"/>
  <c r="D55" i="1" s="1"/>
  <c r="C78" i="1"/>
  <c r="D78" i="1" s="1"/>
  <c r="C70" i="1"/>
  <c r="D70" i="1" s="1"/>
  <c r="C62" i="1"/>
  <c r="D62" i="1" s="1"/>
  <c r="C54" i="1"/>
  <c r="D54" i="1" s="1"/>
  <c r="D20" i="1"/>
  <c r="C41" i="1"/>
  <c r="D41" i="1" s="1"/>
  <c r="C47" i="1"/>
  <c r="D47" i="1" s="1"/>
  <c r="C43" i="1"/>
  <c r="D43" i="1" s="1"/>
  <c r="C39" i="1"/>
  <c r="D39" i="1" s="1"/>
  <c r="C35" i="1"/>
  <c r="D35" i="1" s="1"/>
  <c r="C31" i="1"/>
  <c r="D31" i="1" s="1"/>
  <c r="C27" i="1"/>
  <c r="D27" i="1" s="1"/>
  <c r="C23" i="1"/>
  <c r="D23" i="1" s="1"/>
  <c r="C50" i="1"/>
  <c r="D50" i="1" s="1"/>
  <c r="C46" i="1"/>
  <c r="D46" i="1" s="1"/>
  <c r="C42" i="1"/>
  <c r="D42" i="1" s="1"/>
  <c r="C38" i="1"/>
  <c r="D38" i="1" s="1"/>
  <c r="C34" i="1"/>
  <c r="D34" i="1" s="1"/>
  <c r="C30" i="1"/>
  <c r="D30" i="1" s="1"/>
  <c r="C26" i="1"/>
  <c r="D26" i="1" s="1"/>
  <c r="C22" i="1"/>
  <c r="D22" i="1" s="1"/>
  <c r="C49" i="1"/>
  <c r="D49" i="1" s="1"/>
  <c r="C45" i="1"/>
  <c r="D45" i="1" s="1"/>
  <c r="C37" i="1"/>
  <c r="D37" i="1" s="1"/>
  <c r="C33" i="1"/>
  <c r="D33" i="1" s="1"/>
  <c r="C29" i="1"/>
  <c r="D29" i="1" s="1"/>
  <c r="C25" i="1"/>
  <c r="D25" i="1" s="1"/>
  <c r="C21" i="1"/>
  <c r="D21" i="1" s="1"/>
  <c r="C19" i="1"/>
  <c r="D19" i="1" s="1"/>
  <c r="C48" i="1"/>
  <c r="D48" i="1" s="1"/>
  <c r="C44" i="1"/>
  <c r="D44" i="1" s="1"/>
  <c r="C40" i="1"/>
  <c r="D40" i="1" s="1"/>
  <c r="C36" i="1"/>
  <c r="D36" i="1" s="1"/>
  <c r="C32" i="1"/>
  <c r="D32" i="1" s="1"/>
  <c r="C28" i="1"/>
  <c r="D28" i="1" s="1"/>
  <c r="C24" i="1"/>
  <c r="D24" i="1" s="1"/>
  <c r="C18" i="1"/>
  <c r="H18" i="1" s="1"/>
  <c r="E19" i="1" l="1"/>
  <c r="F55" i="1"/>
  <c r="E56" i="1" s="1"/>
  <c r="F62" i="1"/>
  <c r="E63" i="1" s="1"/>
  <c r="F80" i="1"/>
  <c r="E81" i="1" s="1"/>
  <c r="H81" i="1" s="1"/>
  <c r="F71" i="1"/>
  <c r="E72" i="1" s="1"/>
  <c r="F20" i="1"/>
  <c r="E21" i="1" s="1"/>
  <c r="F78" i="1"/>
  <c r="E79" i="1" s="1"/>
  <c r="H79" i="1" s="1"/>
  <c r="F57" i="1"/>
  <c r="E58" i="1" s="1"/>
  <c r="F74" i="1"/>
  <c r="E75" i="1" s="1"/>
  <c r="F64" i="1"/>
  <c r="E65" i="1" s="1"/>
  <c r="H65" i="1" s="1"/>
  <c r="F56" i="1"/>
  <c r="E57" i="1" s="1"/>
  <c r="H57" i="1" s="1"/>
  <c r="F72" i="1"/>
  <c r="E73" i="1" s="1"/>
  <c r="F59" i="1"/>
  <c r="E60" i="1" s="1"/>
  <c r="F79" i="1"/>
  <c r="E80" i="1" s="1"/>
  <c r="H80" i="1" s="1"/>
  <c r="F67" i="1"/>
  <c r="E68" i="1" s="1"/>
  <c r="H68" i="1" s="1"/>
  <c r="F65" i="1"/>
  <c r="E66" i="1" s="1"/>
  <c r="F63" i="1"/>
  <c r="E64" i="1" s="1"/>
  <c r="H64" i="1" s="1"/>
  <c r="F75" i="1"/>
  <c r="E76" i="1" s="1"/>
  <c r="F70" i="1"/>
  <c r="E71" i="1" s="1"/>
  <c r="H71" i="1" s="1"/>
  <c r="F54" i="1"/>
  <c r="E55" i="1" s="1"/>
  <c r="H55" i="1" s="1"/>
  <c r="F39" i="1"/>
  <c r="E40" i="1" s="1"/>
  <c r="F73" i="1"/>
  <c r="E74" i="1" s="1"/>
  <c r="H74" i="1" s="1"/>
  <c r="F81" i="1"/>
  <c r="F53" i="1"/>
  <c r="E54" i="1" s="1"/>
  <c r="F52" i="1"/>
  <c r="E53" i="1" s="1"/>
  <c r="H53" i="1" s="1"/>
  <c r="F19" i="1"/>
  <c r="F58" i="1"/>
  <c r="E59" i="1" s="1"/>
  <c r="H59" i="1" s="1"/>
  <c r="F60" i="1"/>
  <c r="E61" i="1" s="1"/>
  <c r="H61" i="1" s="1"/>
  <c r="F61" i="1"/>
  <c r="E62" i="1" s="1"/>
  <c r="H62" i="1" s="1"/>
  <c r="F66" i="1"/>
  <c r="E67" i="1" s="1"/>
  <c r="F68" i="1"/>
  <c r="E69" i="1" s="1"/>
  <c r="H69" i="1" s="1"/>
  <c r="F69" i="1"/>
  <c r="E70" i="1" s="1"/>
  <c r="F51" i="1"/>
  <c r="E52" i="1" s="1"/>
  <c r="H52" i="1" s="1"/>
  <c r="F76" i="1"/>
  <c r="E77" i="1" s="1"/>
  <c r="F77" i="1"/>
  <c r="E78" i="1" s="1"/>
  <c r="F21" i="1"/>
  <c r="E22" i="1" s="1"/>
  <c r="F40" i="1"/>
  <c r="E41" i="1" s="1"/>
  <c r="F25" i="1"/>
  <c r="E26" i="1" s="1"/>
  <c r="F47" i="1"/>
  <c r="E48" i="1" s="1"/>
  <c r="H48" i="1" s="1"/>
  <c r="F37" i="1"/>
  <c r="E38" i="1" s="1"/>
  <c r="F29" i="1"/>
  <c r="E30" i="1" s="1"/>
  <c r="F35" i="1"/>
  <c r="E36" i="1" s="1"/>
  <c r="F32" i="1"/>
  <c r="E33" i="1" s="1"/>
  <c r="H33" i="1" s="1"/>
  <c r="F48" i="1"/>
  <c r="E49" i="1" s="1"/>
  <c r="F22" i="1"/>
  <c r="E23" i="1" s="1"/>
  <c r="F23" i="1"/>
  <c r="E24" i="1" s="1"/>
  <c r="H24" i="1" s="1"/>
  <c r="F26" i="1"/>
  <c r="E27" i="1" s="1"/>
  <c r="F24" i="1"/>
  <c r="E25" i="1" s="1"/>
  <c r="F30" i="1"/>
  <c r="E31" i="1" s="1"/>
  <c r="H31" i="1" s="1"/>
  <c r="F31" i="1"/>
  <c r="E32" i="1" s="1"/>
  <c r="F28" i="1"/>
  <c r="E29" i="1" s="1"/>
  <c r="F33" i="1"/>
  <c r="E34" i="1" s="1"/>
  <c r="H34" i="1" s="1"/>
  <c r="F34" i="1"/>
  <c r="E35" i="1" s="1"/>
  <c r="H35" i="1" s="1"/>
  <c r="F49" i="1"/>
  <c r="E50" i="1" s="1"/>
  <c r="F50" i="1"/>
  <c r="E51" i="1" s="1"/>
  <c r="H51" i="1" s="1"/>
  <c r="F38" i="1"/>
  <c r="E39" i="1" s="1"/>
  <c r="H39" i="1" s="1"/>
  <c r="F27" i="1"/>
  <c r="E28" i="1" s="1"/>
  <c r="H28" i="1" s="1"/>
  <c r="F36" i="1"/>
  <c r="E37" i="1" s="1"/>
  <c r="H37" i="1" s="1"/>
  <c r="F41" i="1"/>
  <c r="E42" i="1" s="1"/>
  <c r="F42" i="1"/>
  <c r="E43" i="1" s="1"/>
  <c r="H43" i="1" s="1"/>
  <c r="F43" i="1"/>
  <c r="E44" i="1" s="1"/>
  <c r="F44" i="1"/>
  <c r="E45" i="1" s="1"/>
  <c r="F45" i="1"/>
  <c r="E46" i="1" s="1"/>
  <c r="H46" i="1" s="1"/>
  <c r="F46" i="1"/>
  <c r="E47" i="1" s="1"/>
  <c r="H32" i="1" l="1"/>
  <c r="H27" i="1"/>
  <c r="H30" i="1"/>
  <c r="H22" i="1"/>
  <c r="H21" i="1"/>
  <c r="H29" i="1"/>
  <c r="H44" i="1"/>
  <c r="H41" i="1"/>
  <c r="H40" i="1"/>
  <c r="H60" i="1"/>
  <c r="H72" i="1"/>
  <c r="H67" i="1"/>
  <c r="H49" i="1"/>
  <c r="H73" i="1"/>
  <c r="H78" i="1"/>
  <c r="H63" i="1"/>
  <c r="H42" i="1"/>
  <c r="H36" i="1"/>
  <c r="H77" i="1"/>
  <c r="H76" i="1"/>
  <c r="H56" i="1"/>
  <c r="H50" i="1"/>
  <c r="H75" i="1"/>
  <c r="H45" i="1"/>
  <c r="H47" i="1"/>
  <c r="H38" i="1"/>
  <c r="H70" i="1"/>
  <c r="H54" i="1"/>
  <c r="H66" i="1"/>
  <c r="H58" i="1"/>
  <c r="H23" i="1"/>
  <c r="H20" i="1"/>
  <c r="H26" i="1"/>
  <c r="H25" i="1"/>
  <c r="H19" i="1"/>
</calcChain>
</file>

<file path=xl/sharedStrings.xml><?xml version="1.0" encoding="utf-8"?>
<sst xmlns="http://schemas.openxmlformats.org/spreadsheetml/2006/main" count="64" uniqueCount="28">
  <si>
    <t>Sample Rate</t>
  </si>
  <si>
    <t>Hz</t>
  </si>
  <si>
    <t>Nyquist frequency</t>
  </si>
  <si>
    <t>Number of samples per second, dependent on ADC sample rate</t>
  </si>
  <si>
    <t>Width of each frequency bin</t>
  </si>
  <si>
    <t>Number of useable bins</t>
  </si>
  <si>
    <t>Number of samples</t>
  </si>
  <si>
    <t>Number of bands</t>
  </si>
  <si>
    <t>Number of bands to display</t>
  </si>
  <si>
    <t>Lowest frequency band</t>
  </si>
  <si>
    <t>Frequency mulitplier per band</t>
  </si>
  <si>
    <t>Center of lowest required band. Very low frequencies do not work well.</t>
  </si>
  <si>
    <t>Bin width</t>
  </si>
  <si>
    <t>Band</t>
  </si>
  <si>
    <t>Frequency</t>
  </si>
  <si>
    <t>Low bin</t>
  </si>
  <si>
    <t>High bin</t>
  </si>
  <si>
    <t>Highest frequency band</t>
  </si>
  <si>
    <t>Must be power of 2 for MCU FFT libraries, bigger = more bins so more bands, but slower</t>
  </si>
  <si>
    <t>Maximum frequency which can be detected</t>
  </si>
  <si>
    <t>We get useable (positive) values only for ((samples/2) -1) bins</t>
  </si>
  <si>
    <t>VU Meter FFT calculator</t>
  </si>
  <si>
    <t>Center bin</t>
  </si>
  <si>
    <t>What to multiply each band by to get the next band to give an exponential increase</t>
  </si>
  <si>
    <t>Complete the numbers in the green box. The table below will highlight in yellow showing your bands, and the low and high bin values to use in your code.</t>
  </si>
  <si>
    <t>These values will give you a good starting point, but you may want to calibrate your bin numbers using a tone generator.</t>
  </si>
  <si>
    <t>Center of highest required band. Set this to below the Nyquist frequency</t>
  </si>
  <si>
    <t>Copy the generated code below into your sketch: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</si>
</sst>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1" fontId="0" fillId="0" borderId="5" xfId="0" applyNumberFormat="1" applyBorder="1"/>
    <xf numFmtId="1" fontId="0" fillId="0" borderId="7" xfId="0" applyNumberFormat="1" applyBorder="1"/>
    <xf numFmtId="0" fontId="0" fillId="0" borderId="4" xfId="0" applyBorder="1"/>
    <xf numFmtId="0" fontId="0" fillId="0" borderId="6" xfId="0" applyBorder="1"/>
    <xf numFmtId="1" fontId="0" fillId="0" borderId="8" xfId="0" applyNumberForma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1" fontId="0" fillId="0" borderId="0" xfId="0" applyNumberFormat="1"/>
    <xf numFmtId="0" fontId="0" fillId="0" borderId="9" xfId="0" applyBorder="1"/>
    <xf numFmtId="1" fontId="0" fillId="0" borderId="10" xfId="0" applyNumberFormat="1" applyBorder="1"/>
    <xf numFmtId="1" fontId="0" fillId="0" borderId="11" xfId="0" applyNumberFormat="1" applyBorder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4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2"/>
  <sheetViews>
    <sheetView tabSelected="1" zoomScaleNormal="100" workbookViewId="0">
      <selection activeCell="D18" sqref="D18"/>
    </sheetView>
  </sheetViews>
  <sheetFormatPr defaultRowHeight="15" x14ac:dyDescent="0.25"/>
  <cols>
    <col min="1" max="1" width="25.42578125" bestFit="1" customWidth="1"/>
    <col min="3" max="3" width="10.7109375" customWidth="1"/>
    <col min="4" max="4" width="11.5703125" customWidth="1"/>
    <col min="5" max="6" width="12" bestFit="1" customWidth="1"/>
    <col min="8" max="8" width="55.140625" customWidth="1"/>
  </cols>
  <sheetData>
    <row r="1" spans="1:8" ht="23.25" x14ac:dyDescent="0.35">
      <c r="A1" s="1" t="s">
        <v>21</v>
      </c>
    </row>
    <row r="2" spans="1:8" ht="15" customHeight="1" x14ac:dyDescent="0.25">
      <c r="A2" t="s">
        <v>24</v>
      </c>
    </row>
    <row r="3" spans="1:8" ht="15" customHeight="1" x14ac:dyDescent="0.25">
      <c r="A3" t="s">
        <v>25</v>
      </c>
    </row>
    <row r="4" spans="1:8" ht="15.75" thickBot="1" x14ac:dyDescent="0.3"/>
    <row r="5" spans="1:8" x14ac:dyDescent="0.25">
      <c r="A5" t="s">
        <v>0</v>
      </c>
      <c r="B5" s="2">
        <v>30000</v>
      </c>
      <c r="C5" t="s">
        <v>1</v>
      </c>
      <c r="D5" t="s">
        <v>3</v>
      </c>
    </row>
    <row r="6" spans="1:8" x14ac:dyDescent="0.25">
      <c r="A6" t="s">
        <v>9</v>
      </c>
      <c r="B6" s="3">
        <v>500</v>
      </c>
      <c r="C6" t="s">
        <v>1</v>
      </c>
      <c r="D6" t="s">
        <v>11</v>
      </c>
    </row>
    <row r="7" spans="1:8" x14ac:dyDescent="0.25">
      <c r="A7" t="s">
        <v>17</v>
      </c>
      <c r="B7" s="3">
        <v>10000</v>
      </c>
      <c r="C7" t="s">
        <v>1</v>
      </c>
      <c r="D7" t="s">
        <v>26</v>
      </c>
    </row>
    <row r="8" spans="1:8" x14ac:dyDescent="0.25">
      <c r="A8" t="s">
        <v>6</v>
      </c>
      <c r="B8" s="3">
        <v>1024</v>
      </c>
      <c r="D8" t="s">
        <v>18</v>
      </c>
    </row>
    <row r="9" spans="1:8" ht="15.75" thickBot="1" x14ac:dyDescent="0.3">
      <c r="A9" t="s">
        <v>7</v>
      </c>
      <c r="B9" s="4">
        <v>16</v>
      </c>
      <c r="D9" t="s">
        <v>8</v>
      </c>
    </row>
    <row r="11" spans="1:8" x14ac:dyDescent="0.25">
      <c r="A11" t="s">
        <v>10</v>
      </c>
      <c r="B11">
        <f>POWER(B7/B6,1/(B9-1))</f>
        <v>1.2210553000675681</v>
      </c>
      <c r="D11" t="s">
        <v>23</v>
      </c>
    </row>
    <row r="12" spans="1:8" x14ac:dyDescent="0.25">
      <c r="A12" t="s">
        <v>2</v>
      </c>
      <c r="B12">
        <f>B5/2</f>
        <v>15000</v>
      </c>
      <c r="C12" t="s">
        <v>1</v>
      </c>
      <c r="D12" t="s">
        <v>19</v>
      </c>
    </row>
    <row r="13" spans="1:8" x14ac:dyDescent="0.25">
      <c r="A13" t="s">
        <v>12</v>
      </c>
      <c r="B13">
        <f>B5/B8</f>
        <v>29.296875</v>
      </c>
      <c r="C13" t="s">
        <v>1</v>
      </c>
      <c r="D13" t="s">
        <v>4</v>
      </c>
    </row>
    <row r="14" spans="1:8" x14ac:dyDescent="0.25">
      <c r="A14" t="s">
        <v>5</v>
      </c>
      <c r="B14">
        <f>B8/2-1</f>
        <v>511</v>
      </c>
      <c r="D14" t="s">
        <v>20</v>
      </c>
    </row>
    <row r="16" spans="1:8" ht="15.75" thickBot="1" x14ac:dyDescent="0.3">
      <c r="H16" s="17" t="s">
        <v>27</v>
      </c>
    </row>
    <row r="17" spans="2:8" ht="15.75" thickBot="1" x14ac:dyDescent="0.3">
      <c r="B17" s="10" t="s">
        <v>13</v>
      </c>
      <c r="C17" s="11" t="s">
        <v>14</v>
      </c>
      <c r="D17" s="11" t="s">
        <v>22</v>
      </c>
      <c r="E17" s="11" t="s">
        <v>15</v>
      </c>
      <c r="F17" s="12" t="s">
        <v>16</v>
      </c>
      <c r="H17" s="18" t="str">
        <f>"//"&amp;B9&amp;" bands, "&amp;B7/1000&amp;"kHz top band"</f>
        <v>//16 bands, 10kHz top band</v>
      </c>
    </row>
    <row r="18" spans="2:8" x14ac:dyDescent="0.25">
      <c r="B18" s="14">
        <v>0</v>
      </c>
      <c r="C18" s="15">
        <f t="shared" ref="C18:C81" si="0">$B$6*POWER($B$11,B18)</f>
        <v>500</v>
      </c>
      <c r="D18" s="15">
        <f>C18/$B$13</f>
        <v>17.066666666666666</v>
      </c>
      <c r="E18" s="15">
        <v>0</v>
      </c>
      <c r="F18" s="16">
        <f>((D19-D18)/2)+D18</f>
        <v>18.953005227243246</v>
      </c>
      <c r="H18" s="19" t="str">
        <f>"      if (i&lt;="&amp;ROUND(F18,0)&amp;" )           bandValues["&amp;B18&amp;"]  += (int)vReal[i];"</f>
        <v xml:space="preserve">      if (i&lt;=19 )           bandValues[0]  += (int)vReal[i];</v>
      </c>
    </row>
    <row r="19" spans="2:8" x14ac:dyDescent="0.25">
      <c r="B19" s="7">
        <v>1</v>
      </c>
      <c r="C19" s="13">
        <f t="shared" si="0"/>
        <v>610.52765003378408</v>
      </c>
      <c r="D19" s="13">
        <f t="shared" ref="D18:D81" si="1">C19/$B$13</f>
        <v>20.839343787819828</v>
      </c>
      <c r="E19" s="13">
        <f>F18</f>
        <v>18.953005227243246</v>
      </c>
      <c r="F19" s="5">
        <f>((D20-D19)/2)+D19</f>
        <v>23.142667484933693</v>
      </c>
      <c r="H19" s="19" t="str">
        <f>IF(($B$9-1)&lt;B19,"",IF(($B$9-1)=B19,"      if (i&gt;"&amp;ROUND(E19,0)&amp;"             ) bandValues["&amp;B19&amp;"]  += (int)vReal[i];","      if (i&gt;"&amp;ROUND(E19,0)&amp;"   &amp;&amp; i&lt;="&amp;ROUND(F19,0)&amp;"  ) bandValues["&amp;B19&amp;"]  += (int)vReal[i];"))</f>
        <v xml:space="preserve">      if (i&gt;19   &amp;&amp; i&lt;=23  ) bandValues[1]  += (int)vReal[i];</v>
      </c>
    </row>
    <row r="20" spans="2:8" x14ac:dyDescent="0.25">
      <c r="B20" s="7">
        <v>2</v>
      </c>
      <c r="C20" s="13">
        <f t="shared" si="0"/>
        <v>745.48802291154948</v>
      </c>
      <c r="D20" s="13">
        <f t="shared" si="1"/>
        <v>25.445991182047557</v>
      </c>
      <c r="E20" s="13">
        <f>F19</f>
        <v>23.142667484933693</v>
      </c>
      <c r="F20" s="5">
        <f t="shared" ref="F20:F81" si="2">((D21-D20)/2)+D20</f>
        <v>28.258476790179664</v>
      </c>
      <c r="H20" s="19" t="str">
        <f t="shared" ref="H20:H81" si="3">IF(($B$9-1)&lt;B20,"",IF(($B$9-1)=B20,"      if (i&gt;"&amp;ROUND(E20,0)&amp;"             ) bandValues["&amp;B20&amp;"]  += (int)vReal[i];","      if (i&gt;"&amp;ROUND(E20,0)&amp;"   &amp;&amp; i&lt;="&amp;ROUND(F20,0)&amp;"  ) bandValues["&amp;B20&amp;"]  += (int)vReal[i];"))</f>
        <v xml:space="preserve">      if (i&gt;23   &amp;&amp; i&lt;=28  ) bandValues[2]  += (int)vReal[i];</v>
      </c>
    </row>
    <row r="21" spans="2:8" x14ac:dyDescent="0.25">
      <c r="B21" s="7">
        <v>3</v>
      </c>
      <c r="C21" s="13">
        <f t="shared" si="0"/>
        <v>910.28210151304017</v>
      </c>
      <c r="D21" s="13">
        <f t="shared" si="1"/>
        <v>31.070962398311771</v>
      </c>
      <c r="E21" s="13">
        <f t="shared" ref="E20:E81" si="4">F20</f>
        <v>28.258476790179664</v>
      </c>
      <c r="F21" s="5">
        <f t="shared" si="2"/>
        <v>34.505162856485242</v>
      </c>
      <c r="H21" s="19" t="str">
        <f t="shared" si="3"/>
        <v xml:space="preserve">      if (i&gt;28   &amp;&amp; i&lt;=35  ) bandValues[3]  += (int)vReal[i];</v>
      </c>
    </row>
    <row r="22" spans="2:8" x14ac:dyDescent="0.25">
      <c r="B22" s="7">
        <v>4</v>
      </c>
      <c r="C22" s="13">
        <f t="shared" si="0"/>
        <v>1111.504784609142</v>
      </c>
      <c r="D22" s="13">
        <f t="shared" si="1"/>
        <v>37.939363314658713</v>
      </c>
      <c r="E22" s="13">
        <f t="shared" si="4"/>
        <v>34.505162856485242</v>
      </c>
      <c r="F22" s="5">
        <f t="shared" si="2"/>
        <v>42.132711985605894</v>
      </c>
      <c r="H22" s="19" t="str">
        <f t="shared" si="3"/>
        <v xml:space="preserve">      if (i&gt;35   &amp;&amp; i&lt;=42  ) bandValues[4]  += (int)vReal[i];</v>
      </c>
    </row>
    <row r="23" spans="2:8" x14ac:dyDescent="0.25">
      <c r="B23" s="7">
        <v>5</v>
      </c>
      <c r="C23" s="13">
        <f t="shared" si="0"/>
        <v>1357.2088082974533</v>
      </c>
      <c r="D23" s="13">
        <f t="shared" si="1"/>
        <v>46.326060656553075</v>
      </c>
      <c r="E23" s="13">
        <f t="shared" si="4"/>
        <v>42.132711985605894</v>
      </c>
      <c r="F23" s="5">
        <f t="shared" si="2"/>
        <v>51.446371276244435</v>
      </c>
      <c r="H23" s="19" t="str">
        <f t="shared" si="3"/>
        <v xml:space="preserve">      if (i&gt;42   &amp;&amp; i&lt;=51  ) bandValues[5]  += (int)vReal[i];</v>
      </c>
    </row>
    <row r="24" spans="2:8" x14ac:dyDescent="0.25">
      <c r="B24" s="7">
        <v>6</v>
      </c>
      <c r="C24" s="13">
        <f t="shared" si="0"/>
        <v>1657.2270086699937</v>
      </c>
      <c r="D24" s="13">
        <f t="shared" si="1"/>
        <v>56.566681895935787</v>
      </c>
      <c r="E24" s="13">
        <f t="shared" si="4"/>
        <v>51.446371276244435</v>
      </c>
      <c r="F24" s="5">
        <f t="shared" si="2"/>
        <v>62.818864316102164</v>
      </c>
      <c r="H24" s="19" t="str">
        <f t="shared" si="3"/>
        <v xml:space="preserve">      if (i&gt;51   &amp;&amp; i&lt;=63  ) bandValues[6]  += (int)vReal[i];</v>
      </c>
    </row>
    <row r="25" spans="2:8" x14ac:dyDescent="0.25">
      <c r="B25" s="7">
        <v>7</v>
      </c>
      <c r="C25" s="13">
        <f t="shared" si="0"/>
        <v>2023.5658223516175</v>
      </c>
      <c r="D25" s="13">
        <f t="shared" si="1"/>
        <v>69.071046736268542</v>
      </c>
      <c r="E25" s="13">
        <f t="shared" si="4"/>
        <v>62.818864316102164</v>
      </c>
      <c r="F25" s="5">
        <f t="shared" si="2"/>
        <v>76.70530721740198</v>
      </c>
      <c r="H25" s="19" t="str">
        <f t="shared" si="3"/>
        <v xml:space="preserve">      if (i&gt;63   &amp;&amp; i&lt;=77  ) bandValues[7]  += (int)vReal[i];</v>
      </c>
    </row>
    <row r="26" spans="2:8" x14ac:dyDescent="0.25">
      <c r="B26" s="7">
        <v>8</v>
      </c>
      <c r="C26" s="13">
        <f t="shared" si="0"/>
        <v>2470.8857724180298</v>
      </c>
      <c r="D26" s="13">
        <f t="shared" si="1"/>
        <v>84.339567698535419</v>
      </c>
      <c r="E26" s="13">
        <f t="shared" si="4"/>
        <v>76.70530721740198</v>
      </c>
      <c r="F26" s="5">
        <f t="shared" si="2"/>
        <v>93.661421921119768</v>
      </c>
      <c r="H26" s="19" t="str">
        <f t="shared" si="3"/>
        <v xml:space="preserve">      if (i&gt;77   &amp;&amp; i&lt;=94  ) bandValues[8]  += (int)vReal[i];</v>
      </c>
    </row>
    <row r="27" spans="2:8" x14ac:dyDescent="0.25">
      <c r="B27" s="7">
        <v>9</v>
      </c>
      <c r="C27" s="13">
        <f t="shared" si="0"/>
        <v>3017.0881682725822</v>
      </c>
      <c r="D27" s="13">
        <f t="shared" si="1"/>
        <v>102.98327614370413</v>
      </c>
      <c r="E27" s="13">
        <f t="shared" si="4"/>
        <v>93.661421921119768</v>
      </c>
      <c r="F27" s="5">
        <f t="shared" si="2"/>
        <v>114.36577564864803</v>
      </c>
      <c r="H27" s="19" t="str">
        <f t="shared" si="3"/>
        <v xml:space="preserve">      if (i&gt;94   &amp;&amp; i&lt;=114  ) bandValues[9]  += (int)vReal[i];</v>
      </c>
    </row>
    <row r="28" spans="2:8" x14ac:dyDescent="0.25">
      <c r="B28" s="7">
        <v>10</v>
      </c>
      <c r="C28" s="13">
        <f t="shared" si="0"/>
        <v>3684.0314986403878</v>
      </c>
      <c r="D28" s="13">
        <f t="shared" si="1"/>
        <v>125.7482751535919</v>
      </c>
      <c r="E28" s="13">
        <f t="shared" si="4"/>
        <v>114.36577564864803</v>
      </c>
      <c r="F28" s="5">
        <f t="shared" si="2"/>
        <v>139.6469365021201</v>
      </c>
      <c r="H28" s="19" t="str">
        <f t="shared" si="3"/>
        <v xml:space="preserve">      if (i&gt;114   &amp;&amp; i&lt;=140  ) bandValues[10]  += (int)vReal[i];</v>
      </c>
    </row>
    <row r="29" spans="2:8" x14ac:dyDescent="0.25">
      <c r="B29" s="7">
        <v>11</v>
      </c>
      <c r="C29" s="13">
        <f t="shared" si="0"/>
        <v>4498.4061870307114</v>
      </c>
      <c r="D29" s="13">
        <f t="shared" si="1"/>
        <v>153.54559785064828</v>
      </c>
      <c r="E29" s="13">
        <f t="shared" si="4"/>
        <v>139.6469365021201</v>
      </c>
      <c r="F29" s="5">
        <f t="shared" si="2"/>
        <v>170.51663195411288</v>
      </c>
      <c r="H29" s="19" t="str">
        <f t="shared" si="3"/>
        <v xml:space="preserve">      if (i&gt;140   &amp;&amp; i&lt;=171  ) bandValues[11]  += (int)vReal[i];</v>
      </c>
    </row>
    <row r="30" spans="2:8" x14ac:dyDescent="0.25">
      <c r="B30" s="7">
        <v>12</v>
      </c>
      <c r="C30" s="13">
        <f t="shared" si="0"/>
        <v>5492.8027165305912</v>
      </c>
      <c r="D30" s="13">
        <f t="shared" si="1"/>
        <v>187.48766605757751</v>
      </c>
      <c r="E30" s="13">
        <f t="shared" si="4"/>
        <v>170.51663195411288</v>
      </c>
      <c r="F30" s="5">
        <f t="shared" si="2"/>
        <v>208.21023719724042</v>
      </c>
      <c r="H30" s="19" t="str">
        <f t="shared" si="3"/>
        <v xml:space="preserve">      if (i&gt;171   &amp;&amp; i&lt;=208  ) bandValues[12]  += (int)vReal[i];</v>
      </c>
    </row>
    <row r="31" spans="2:8" x14ac:dyDescent="0.25">
      <c r="B31" s="7">
        <v>13</v>
      </c>
      <c r="C31" s="13">
        <f t="shared" si="0"/>
        <v>6707.0158692452142</v>
      </c>
      <c r="D31" s="13">
        <f t="shared" si="1"/>
        <v>228.93280833690332</v>
      </c>
      <c r="E31" s="13">
        <f t="shared" si="4"/>
        <v>208.21023719724042</v>
      </c>
      <c r="F31" s="5">
        <f t="shared" si="2"/>
        <v>254.23621365801597</v>
      </c>
      <c r="H31" s="19" t="str">
        <f t="shared" si="3"/>
        <v xml:space="preserve">      if (i&gt;208   &amp;&amp; i&lt;=254  ) bandValues[13]  += (int)vReal[i];</v>
      </c>
    </row>
    <row r="32" spans="2:8" x14ac:dyDescent="0.25">
      <c r="B32" s="7">
        <v>14</v>
      </c>
      <c r="C32" s="13">
        <f t="shared" si="0"/>
        <v>8189.6372747791575</v>
      </c>
      <c r="D32" s="13">
        <f t="shared" si="1"/>
        <v>279.53961897912859</v>
      </c>
      <c r="E32" s="13">
        <f t="shared" si="4"/>
        <v>254.23621365801597</v>
      </c>
      <c r="F32" s="5">
        <f t="shared" si="2"/>
        <v>310.43647615623104</v>
      </c>
      <c r="H32" s="19" t="str">
        <f>IF(($B$9-1)&lt;B32,"",IF(($B$9-1)=B32,"      if (i&gt;"&amp;ROUND(E32,0)&amp;"             ) bandValues["&amp;B32&amp;"]  += (int)vReal[i];","      if (i&gt;"&amp;ROUND(E32,0)&amp;"   &amp;&amp; i&lt;="&amp;ROUND(F32,0)&amp;"  ) bandValues["&amp;B32&amp;"]  += (int)vReal[i];"))</f>
        <v xml:space="preserve">      if (i&gt;254   &amp;&amp; i&lt;=310  ) bandValues[14]  += (int)vReal[i];</v>
      </c>
    </row>
    <row r="33" spans="2:8" x14ac:dyDescent="0.25">
      <c r="B33" s="7">
        <v>15</v>
      </c>
      <c r="C33" s="13">
        <f t="shared" si="0"/>
        <v>10000.000000000005</v>
      </c>
      <c r="D33" s="13">
        <f t="shared" si="1"/>
        <v>341.33333333333354</v>
      </c>
      <c r="E33" s="13">
        <f t="shared" si="4"/>
        <v>310.43647615623104</v>
      </c>
      <c r="F33" s="5">
        <f t="shared" si="2"/>
        <v>379.06010454486523</v>
      </c>
      <c r="H33" s="19" t="str">
        <f>IF(($B$9-1)&lt;B33,"",IF(($B$9-1)=B33,"      if (i&gt;"&amp;ROUND(E33,0)&amp;"             ) bandValues["&amp;B33&amp;"]  += (int)vReal[i];","      if (i&gt;"&amp;ROUND(E33,0)&amp;"   &amp;&amp; i&lt;="&amp;ROUND(F33,0)&amp;"  ) bandValues["&amp;B33&amp;"]  += (int)vReal[i];"))</f>
        <v xml:space="preserve">      if (i&gt;310             ) bandValues[15]  += (int)vReal[i];</v>
      </c>
    </row>
    <row r="34" spans="2:8" x14ac:dyDescent="0.25">
      <c r="B34" s="7">
        <v>16</v>
      </c>
      <c r="C34" s="13">
        <f t="shared" si="0"/>
        <v>12210.553000675689</v>
      </c>
      <c r="D34" s="13">
        <f t="shared" si="1"/>
        <v>416.78687575639685</v>
      </c>
      <c r="E34" s="13">
        <f t="shared" si="4"/>
        <v>379.06010454486523</v>
      </c>
      <c r="F34" s="5">
        <f t="shared" si="2"/>
        <v>462.85334969867415</v>
      </c>
      <c r="H34" s="19" t="str">
        <f t="shared" si="3"/>
        <v/>
      </c>
    </row>
    <row r="35" spans="2:8" x14ac:dyDescent="0.25">
      <c r="B35" s="7">
        <v>17</v>
      </c>
      <c r="C35" s="13">
        <f t="shared" si="0"/>
        <v>14909.760458230998</v>
      </c>
      <c r="D35" s="13">
        <f t="shared" si="1"/>
        <v>508.91982364095139</v>
      </c>
      <c r="E35" s="13">
        <f t="shared" si="4"/>
        <v>462.85334969867415</v>
      </c>
      <c r="F35" s="5">
        <f t="shared" si="2"/>
        <v>565.16953580359359</v>
      </c>
      <c r="H35" s="19" t="str">
        <f t="shared" si="3"/>
        <v/>
      </c>
    </row>
    <row r="36" spans="2:8" x14ac:dyDescent="0.25">
      <c r="B36" s="7">
        <v>18</v>
      </c>
      <c r="C36" s="13">
        <f t="shared" si="0"/>
        <v>18205.642030260817</v>
      </c>
      <c r="D36" s="13">
        <f t="shared" si="1"/>
        <v>621.41924796623584</v>
      </c>
      <c r="E36" s="13">
        <f t="shared" si="4"/>
        <v>565.16953580359359</v>
      </c>
      <c r="F36" s="5">
        <f t="shared" si="2"/>
        <v>690.1032571297053</v>
      </c>
      <c r="H36" s="19" t="str">
        <f t="shared" si="3"/>
        <v/>
      </c>
    </row>
    <row r="37" spans="2:8" x14ac:dyDescent="0.25">
      <c r="B37" s="7">
        <v>19</v>
      </c>
      <c r="C37" s="13">
        <f t="shared" si="0"/>
        <v>22230.095692182851</v>
      </c>
      <c r="D37" s="13">
        <f t="shared" si="1"/>
        <v>758.78726629317464</v>
      </c>
      <c r="E37" s="13">
        <f t="shared" si="4"/>
        <v>690.1032571297053</v>
      </c>
      <c r="F37" s="5">
        <f t="shared" si="2"/>
        <v>842.6542397121184</v>
      </c>
      <c r="H37" s="19" t="str">
        <f t="shared" si="3"/>
        <v/>
      </c>
    </row>
    <row r="38" spans="2:8" x14ac:dyDescent="0.25">
      <c r="B38" s="7">
        <v>20</v>
      </c>
      <c r="C38" s="13">
        <f t="shared" si="0"/>
        <v>27144.176165949088</v>
      </c>
      <c r="D38" s="13">
        <f t="shared" si="1"/>
        <v>926.52121313106215</v>
      </c>
      <c r="E38" s="13">
        <f t="shared" si="4"/>
        <v>842.6542397121184</v>
      </c>
      <c r="F38" s="5">
        <f t="shared" si="2"/>
        <v>1028.9274255248893</v>
      </c>
      <c r="H38" s="19" t="str">
        <f t="shared" si="3"/>
        <v/>
      </c>
    </row>
    <row r="39" spans="2:8" x14ac:dyDescent="0.25">
      <c r="B39" s="7">
        <v>21</v>
      </c>
      <c r="C39" s="13">
        <f t="shared" si="0"/>
        <v>33144.540173399888</v>
      </c>
      <c r="D39" s="13">
        <f t="shared" si="1"/>
        <v>1131.3336379187162</v>
      </c>
      <c r="E39" s="13">
        <f t="shared" si="4"/>
        <v>1028.9274255248893</v>
      </c>
      <c r="F39" s="5">
        <f t="shared" si="2"/>
        <v>1256.377286322044</v>
      </c>
      <c r="H39" s="19" t="str">
        <f t="shared" si="3"/>
        <v/>
      </c>
    </row>
    <row r="40" spans="2:8" x14ac:dyDescent="0.25">
      <c r="B40" s="7">
        <v>22</v>
      </c>
      <c r="C40" s="13">
        <f t="shared" si="0"/>
        <v>40471.316447032375</v>
      </c>
      <c r="D40" s="13">
        <f t="shared" si="1"/>
        <v>1381.4209347253718</v>
      </c>
      <c r="E40" s="13">
        <f t="shared" si="4"/>
        <v>1256.377286322044</v>
      </c>
      <c r="F40" s="5">
        <f t="shared" si="2"/>
        <v>1534.1061443480405</v>
      </c>
      <c r="H40" s="19" t="str">
        <f t="shared" si="3"/>
        <v/>
      </c>
    </row>
    <row r="41" spans="2:8" x14ac:dyDescent="0.25">
      <c r="B41" s="7">
        <v>23</v>
      </c>
      <c r="C41" s="13">
        <f t="shared" si="0"/>
        <v>49417.715448360621</v>
      </c>
      <c r="D41" s="13">
        <f t="shared" si="1"/>
        <v>1686.7913539707092</v>
      </c>
      <c r="E41" s="13">
        <f t="shared" si="4"/>
        <v>1534.1061443480405</v>
      </c>
      <c r="F41" s="5">
        <f t="shared" si="2"/>
        <v>1873.2284384223967</v>
      </c>
      <c r="H41" s="19" t="str">
        <f t="shared" si="3"/>
        <v/>
      </c>
    </row>
    <row r="42" spans="2:8" x14ac:dyDescent="0.25">
      <c r="B42" s="7">
        <v>24</v>
      </c>
      <c r="C42" s="13">
        <f t="shared" si="0"/>
        <v>60341.76336545169</v>
      </c>
      <c r="D42" s="13">
        <f t="shared" si="1"/>
        <v>2059.6655228740842</v>
      </c>
      <c r="E42" s="13">
        <f t="shared" si="4"/>
        <v>1873.2284384223967</v>
      </c>
      <c r="F42" s="5">
        <f t="shared" si="2"/>
        <v>2287.3155129729621</v>
      </c>
      <c r="H42" s="19" t="str">
        <f t="shared" si="3"/>
        <v/>
      </c>
    </row>
    <row r="43" spans="2:8" x14ac:dyDescent="0.25">
      <c r="B43" s="7">
        <v>25</v>
      </c>
      <c r="C43" s="13">
        <f t="shared" si="0"/>
        <v>73680.629972807801</v>
      </c>
      <c r="D43" s="13">
        <f t="shared" si="1"/>
        <v>2514.9655030718395</v>
      </c>
      <c r="E43" s="13">
        <f t="shared" si="4"/>
        <v>2287.3155129729621</v>
      </c>
      <c r="F43" s="5">
        <f t="shared" si="2"/>
        <v>2792.9387300424037</v>
      </c>
      <c r="H43" s="19" t="str">
        <f t="shared" si="3"/>
        <v/>
      </c>
    </row>
    <row r="44" spans="2:8" x14ac:dyDescent="0.25">
      <c r="B44" s="7">
        <v>26</v>
      </c>
      <c r="C44" s="13">
        <f t="shared" si="0"/>
        <v>89968.12374061429</v>
      </c>
      <c r="D44" s="13">
        <f t="shared" si="1"/>
        <v>3070.9119570129678</v>
      </c>
      <c r="E44" s="13">
        <f t="shared" si="4"/>
        <v>2792.9387300424037</v>
      </c>
      <c r="F44" s="5">
        <f t="shared" si="2"/>
        <v>3410.3326390822594</v>
      </c>
      <c r="H44" s="19" t="str">
        <f t="shared" si="3"/>
        <v/>
      </c>
    </row>
    <row r="45" spans="2:8" x14ac:dyDescent="0.25">
      <c r="B45" s="7">
        <v>27</v>
      </c>
      <c r="C45" s="13">
        <f t="shared" si="0"/>
        <v>109856.05433061186</v>
      </c>
      <c r="D45" s="13">
        <f t="shared" si="1"/>
        <v>3749.7533211515515</v>
      </c>
      <c r="E45" s="13">
        <f t="shared" si="4"/>
        <v>3410.3326390822594</v>
      </c>
      <c r="F45" s="5">
        <f t="shared" si="2"/>
        <v>4164.2047439448106</v>
      </c>
      <c r="H45" s="19" t="str">
        <f t="shared" si="3"/>
        <v/>
      </c>
    </row>
    <row r="46" spans="2:8" x14ac:dyDescent="0.25">
      <c r="B46" s="7">
        <v>28</v>
      </c>
      <c r="C46" s="13">
        <f t="shared" si="0"/>
        <v>134140.3173849044</v>
      </c>
      <c r="D46" s="13">
        <f t="shared" si="1"/>
        <v>4578.6561667380702</v>
      </c>
      <c r="E46" s="13">
        <f t="shared" si="4"/>
        <v>4164.2047439448106</v>
      </c>
      <c r="F46" s="5">
        <f t="shared" si="2"/>
        <v>5084.7242731603219</v>
      </c>
      <c r="H46" s="19" t="str">
        <f t="shared" si="3"/>
        <v/>
      </c>
    </row>
    <row r="47" spans="2:8" x14ac:dyDescent="0.25">
      <c r="B47" s="7">
        <v>29</v>
      </c>
      <c r="C47" s="13">
        <f t="shared" si="0"/>
        <v>163792.74549558322</v>
      </c>
      <c r="D47" s="13">
        <f t="shared" si="1"/>
        <v>5590.7923795825736</v>
      </c>
      <c r="E47" s="13">
        <f t="shared" si="4"/>
        <v>5084.7242731603219</v>
      </c>
      <c r="F47" s="5">
        <f t="shared" si="2"/>
        <v>6208.7295231246244</v>
      </c>
      <c r="H47" s="19" t="str">
        <f t="shared" si="3"/>
        <v/>
      </c>
    </row>
    <row r="48" spans="2:8" x14ac:dyDescent="0.25">
      <c r="B48" s="7">
        <v>30</v>
      </c>
      <c r="C48" s="13">
        <f t="shared" si="0"/>
        <v>200000.00000000023</v>
      </c>
      <c r="D48" s="13">
        <f t="shared" si="1"/>
        <v>6826.6666666666742</v>
      </c>
      <c r="E48" s="13">
        <f t="shared" si="4"/>
        <v>6208.7295231246244</v>
      </c>
      <c r="F48" s="5">
        <f t="shared" si="2"/>
        <v>7581.2020908973082</v>
      </c>
      <c r="H48" s="19" t="str">
        <f t="shared" si="3"/>
        <v/>
      </c>
    </row>
    <row r="49" spans="2:8" x14ac:dyDescent="0.25">
      <c r="B49" s="7">
        <v>31</v>
      </c>
      <c r="C49" s="13">
        <f t="shared" si="0"/>
        <v>244211.06001351392</v>
      </c>
      <c r="D49" s="13">
        <f t="shared" si="1"/>
        <v>8335.7375151279412</v>
      </c>
      <c r="E49" s="13">
        <f t="shared" si="4"/>
        <v>7581.2020908973082</v>
      </c>
      <c r="F49" s="5">
        <f t="shared" si="2"/>
        <v>9257.0669939734871</v>
      </c>
      <c r="H49" s="19" t="str">
        <f t="shared" si="3"/>
        <v/>
      </c>
    </row>
    <row r="50" spans="2:8" x14ac:dyDescent="0.25">
      <c r="B50" s="7">
        <v>32</v>
      </c>
      <c r="C50" s="13">
        <f t="shared" si="0"/>
        <v>298195.20916462014</v>
      </c>
      <c r="D50" s="13">
        <f t="shared" si="1"/>
        <v>10178.396472819035</v>
      </c>
      <c r="E50" s="13">
        <f t="shared" si="4"/>
        <v>9257.0669939734871</v>
      </c>
      <c r="F50" s="5">
        <f t="shared" si="2"/>
        <v>11303.390716071879</v>
      </c>
      <c r="H50" s="19" t="str">
        <f t="shared" si="3"/>
        <v/>
      </c>
    </row>
    <row r="51" spans="2:8" x14ac:dyDescent="0.25">
      <c r="B51" s="7">
        <v>33</v>
      </c>
      <c r="C51" s="13">
        <f t="shared" si="0"/>
        <v>364112.84060521651</v>
      </c>
      <c r="D51" s="13">
        <f t="shared" si="1"/>
        <v>12428.384959324723</v>
      </c>
      <c r="E51" s="13">
        <f t="shared" si="4"/>
        <v>11303.390716071879</v>
      </c>
      <c r="F51" s="5">
        <f t="shared" si="2"/>
        <v>13802.065142594114</v>
      </c>
      <c r="H51" s="19" t="str">
        <f t="shared" si="3"/>
        <v/>
      </c>
    </row>
    <row r="52" spans="2:8" x14ac:dyDescent="0.25">
      <c r="B52" s="7">
        <v>34</v>
      </c>
      <c r="C52" s="13">
        <f t="shared" si="0"/>
        <v>444601.9138436573</v>
      </c>
      <c r="D52" s="13">
        <f t="shared" si="1"/>
        <v>15175.745325863503</v>
      </c>
      <c r="E52" s="13">
        <f t="shared" si="4"/>
        <v>13802.065142594114</v>
      </c>
      <c r="F52" s="5">
        <f t="shared" si="2"/>
        <v>16853.084794242379</v>
      </c>
      <c r="H52" s="19" t="str">
        <f t="shared" si="3"/>
        <v/>
      </c>
    </row>
    <row r="53" spans="2:8" x14ac:dyDescent="0.25">
      <c r="B53" s="7">
        <v>35</v>
      </c>
      <c r="C53" s="13">
        <f t="shared" si="0"/>
        <v>542883.52331898198</v>
      </c>
      <c r="D53" s="13">
        <f t="shared" si="1"/>
        <v>18530.424262621251</v>
      </c>
      <c r="E53" s="13">
        <f t="shared" si="4"/>
        <v>16853.084794242379</v>
      </c>
      <c r="F53" s="5">
        <f t="shared" si="2"/>
        <v>20578.5485104978</v>
      </c>
      <c r="H53" s="19" t="str">
        <f t="shared" si="3"/>
        <v/>
      </c>
    </row>
    <row r="54" spans="2:8" x14ac:dyDescent="0.25">
      <c r="B54" s="7">
        <v>36</v>
      </c>
      <c r="C54" s="13">
        <f t="shared" si="0"/>
        <v>662890.8034679984</v>
      </c>
      <c r="D54" s="13">
        <f t="shared" si="1"/>
        <v>22626.672758374345</v>
      </c>
      <c r="E54" s="13">
        <f t="shared" si="4"/>
        <v>20578.5485104978</v>
      </c>
      <c r="F54" s="5">
        <f t="shared" si="2"/>
        <v>25127.545726440898</v>
      </c>
      <c r="H54" s="19" t="str">
        <f t="shared" si="3"/>
        <v/>
      </c>
    </row>
    <row r="55" spans="2:8" x14ac:dyDescent="0.25">
      <c r="B55" s="7">
        <v>37</v>
      </c>
      <c r="C55" s="13">
        <f t="shared" si="0"/>
        <v>809426.328940648</v>
      </c>
      <c r="D55" s="13">
        <f t="shared" si="1"/>
        <v>27628.418694507451</v>
      </c>
      <c r="E55" s="13">
        <f t="shared" si="4"/>
        <v>25127.545726440898</v>
      </c>
      <c r="F55" s="5">
        <f t="shared" si="2"/>
        <v>30682.122886960831</v>
      </c>
      <c r="H55" s="19" t="str">
        <f t="shared" si="3"/>
        <v/>
      </c>
    </row>
    <row r="56" spans="2:8" x14ac:dyDescent="0.25">
      <c r="B56" s="7">
        <v>38</v>
      </c>
      <c r="C56" s="13">
        <f t="shared" si="0"/>
        <v>988354.30896721315</v>
      </c>
      <c r="D56" s="13">
        <f t="shared" si="1"/>
        <v>33735.827079414208</v>
      </c>
      <c r="E56" s="13">
        <f t="shared" si="4"/>
        <v>30682.122886960831</v>
      </c>
      <c r="F56" s="5">
        <f t="shared" si="2"/>
        <v>37464.568768447964</v>
      </c>
      <c r="H56" s="19" t="str">
        <f t="shared" si="3"/>
        <v/>
      </c>
    </row>
    <row r="57" spans="2:8" x14ac:dyDescent="0.25">
      <c r="B57" s="7">
        <v>39</v>
      </c>
      <c r="C57" s="13">
        <f t="shared" si="0"/>
        <v>1206835.2673090345</v>
      </c>
      <c r="D57" s="13">
        <f t="shared" si="1"/>
        <v>41193.310457481712</v>
      </c>
      <c r="E57" s="13">
        <f t="shared" si="4"/>
        <v>37464.568768447964</v>
      </c>
      <c r="F57" s="5">
        <f t="shared" si="2"/>
        <v>45746.310259459271</v>
      </c>
      <c r="H57" s="19" t="str">
        <f t="shared" si="3"/>
        <v/>
      </c>
    </row>
    <row r="58" spans="2:8" x14ac:dyDescent="0.25">
      <c r="B58" s="7">
        <v>40</v>
      </c>
      <c r="C58" s="13">
        <f t="shared" si="0"/>
        <v>1473612.5994561571</v>
      </c>
      <c r="D58" s="13">
        <f t="shared" si="1"/>
        <v>50299.31006143683</v>
      </c>
      <c r="E58" s="13">
        <f t="shared" si="4"/>
        <v>45746.310259459271</v>
      </c>
      <c r="F58" s="5">
        <f t="shared" si="2"/>
        <v>55858.774600848112</v>
      </c>
      <c r="H58" s="19" t="str">
        <f t="shared" si="3"/>
        <v/>
      </c>
    </row>
    <row r="59" spans="2:8" x14ac:dyDescent="0.25">
      <c r="B59" s="7">
        <v>41</v>
      </c>
      <c r="C59" s="13">
        <f t="shared" si="0"/>
        <v>1799362.4748122869</v>
      </c>
      <c r="D59" s="13">
        <f t="shared" si="1"/>
        <v>61418.239140259393</v>
      </c>
      <c r="E59" s="13">
        <f t="shared" si="4"/>
        <v>55858.774600848112</v>
      </c>
      <c r="F59" s="5">
        <f t="shared" si="2"/>
        <v>68206.652781645244</v>
      </c>
      <c r="H59" s="19" t="str">
        <f t="shared" si="3"/>
        <v/>
      </c>
    </row>
    <row r="60" spans="2:8" x14ac:dyDescent="0.25">
      <c r="B60" s="7">
        <v>42</v>
      </c>
      <c r="C60" s="13">
        <f t="shared" si="0"/>
        <v>2197121.086612239</v>
      </c>
      <c r="D60" s="13">
        <f t="shared" si="1"/>
        <v>74995.066423031094</v>
      </c>
      <c r="E60" s="13">
        <f t="shared" si="4"/>
        <v>68206.652781645244</v>
      </c>
      <c r="F60" s="5">
        <f t="shared" si="2"/>
        <v>83284.094878896256</v>
      </c>
      <c r="H60" s="19" t="str">
        <f t="shared" si="3"/>
        <v/>
      </c>
    </row>
    <row r="61" spans="2:8" x14ac:dyDescent="0.25">
      <c r="B61" s="7">
        <v>43</v>
      </c>
      <c r="C61" s="13">
        <f t="shared" si="0"/>
        <v>2682806.3476980887</v>
      </c>
      <c r="D61" s="13">
        <f t="shared" si="1"/>
        <v>91573.123334761432</v>
      </c>
      <c r="E61" s="13">
        <f t="shared" si="4"/>
        <v>83284.094878896256</v>
      </c>
      <c r="F61" s="5">
        <f t="shared" si="2"/>
        <v>101694.4854632065</v>
      </c>
      <c r="H61" s="19" t="str">
        <f t="shared" si="3"/>
        <v/>
      </c>
    </row>
    <row r="62" spans="2:8" x14ac:dyDescent="0.25">
      <c r="B62" s="7">
        <v>44</v>
      </c>
      <c r="C62" s="13">
        <f t="shared" si="0"/>
        <v>3275854.909911667</v>
      </c>
      <c r="D62" s="13">
        <f t="shared" si="1"/>
        <v>111815.84759165156</v>
      </c>
      <c r="E62" s="13">
        <f t="shared" si="4"/>
        <v>101694.4854632065</v>
      </c>
      <c r="F62" s="5">
        <f t="shared" si="2"/>
        <v>124174.59046249255</v>
      </c>
      <c r="H62" s="19" t="str">
        <f t="shared" si="3"/>
        <v/>
      </c>
    </row>
    <row r="63" spans="2:8" x14ac:dyDescent="0.25">
      <c r="B63" s="7">
        <v>45</v>
      </c>
      <c r="C63" s="13">
        <f t="shared" si="0"/>
        <v>4000000.0000000065</v>
      </c>
      <c r="D63" s="13">
        <f t="shared" si="1"/>
        <v>136533.33333333355</v>
      </c>
      <c r="E63" s="13">
        <f t="shared" si="4"/>
        <v>124174.59046249255</v>
      </c>
      <c r="F63" s="5">
        <f t="shared" si="2"/>
        <v>151624.04181794624</v>
      </c>
      <c r="H63" s="19" t="str">
        <f t="shared" si="3"/>
        <v/>
      </c>
    </row>
    <row r="64" spans="2:8" x14ac:dyDescent="0.25">
      <c r="B64" s="7">
        <v>46</v>
      </c>
      <c r="C64" s="13">
        <f t="shared" si="0"/>
        <v>4884221.2002702812</v>
      </c>
      <c r="D64" s="13">
        <f t="shared" si="1"/>
        <v>166714.75030255894</v>
      </c>
      <c r="E64" s="13">
        <f t="shared" si="4"/>
        <v>151624.04181794624</v>
      </c>
      <c r="F64" s="5">
        <f t="shared" si="2"/>
        <v>185141.33987946989</v>
      </c>
      <c r="H64" s="19" t="str">
        <f t="shared" si="3"/>
        <v/>
      </c>
    </row>
    <row r="65" spans="2:8" x14ac:dyDescent="0.25">
      <c r="B65" s="7">
        <v>47</v>
      </c>
      <c r="C65" s="13">
        <f t="shared" si="0"/>
        <v>5963904.1832924066</v>
      </c>
      <c r="D65" s="13">
        <f t="shared" si="1"/>
        <v>203567.92945638081</v>
      </c>
      <c r="E65" s="13">
        <f t="shared" si="4"/>
        <v>185141.33987946989</v>
      </c>
      <c r="F65" s="5">
        <f t="shared" si="2"/>
        <v>226067.81432143773</v>
      </c>
      <c r="H65" s="19" t="str">
        <f t="shared" si="3"/>
        <v/>
      </c>
    </row>
    <row r="66" spans="2:8" x14ac:dyDescent="0.25">
      <c r="B66" s="7">
        <v>48</v>
      </c>
      <c r="C66" s="13">
        <f t="shared" si="0"/>
        <v>7282256.8121043351</v>
      </c>
      <c r="D66" s="13">
        <f t="shared" si="1"/>
        <v>248567.69918649463</v>
      </c>
      <c r="E66" s="13">
        <f t="shared" si="4"/>
        <v>226067.81432143773</v>
      </c>
      <c r="F66" s="5">
        <f t="shared" si="2"/>
        <v>276041.30285188241</v>
      </c>
      <c r="H66" s="19" t="str">
        <f t="shared" si="3"/>
        <v/>
      </c>
    </row>
    <row r="67" spans="2:8" x14ac:dyDescent="0.25">
      <c r="B67" s="7">
        <v>49</v>
      </c>
      <c r="C67" s="13">
        <f t="shared" si="0"/>
        <v>8892038.2768731508</v>
      </c>
      <c r="D67" s="13">
        <f t="shared" si="1"/>
        <v>303514.9065172702</v>
      </c>
      <c r="E67" s="13">
        <f t="shared" si="4"/>
        <v>276041.30285188241</v>
      </c>
      <c r="F67" s="5">
        <f t="shared" si="2"/>
        <v>337061.69588484778</v>
      </c>
      <c r="H67" s="19" t="str">
        <f t="shared" si="3"/>
        <v/>
      </c>
    </row>
    <row r="68" spans="2:8" x14ac:dyDescent="0.25">
      <c r="B68" s="7">
        <v>50</v>
      </c>
      <c r="C68" s="13">
        <f t="shared" si="0"/>
        <v>10857670.466379648</v>
      </c>
      <c r="D68" s="13">
        <f t="shared" si="1"/>
        <v>370608.48525242531</v>
      </c>
      <c r="E68" s="13">
        <f t="shared" si="4"/>
        <v>337061.69588484778</v>
      </c>
      <c r="F68" s="5">
        <f t="shared" si="2"/>
        <v>411570.97020995617</v>
      </c>
      <c r="H68" s="19" t="str">
        <f t="shared" si="3"/>
        <v/>
      </c>
    </row>
    <row r="69" spans="2:8" x14ac:dyDescent="0.25">
      <c r="B69" s="7">
        <v>51</v>
      </c>
      <c r="C69" s="13">
        <f t="shared" si="0"/>
        <v>13257816.069359973</v>
      </c>
      <c r="D69" s="13">
        <f t="shared" si="1"/>
        <v>452533.45516748709</v>
      </c>
      <c r="E69" s="13">
        <f t="shared" si="4"/>
        <v>411570.97020995617</v>
      </c>
      <c r="F69" s="5">
        <f t="shared" si="2"/>
        <v>502550.91452881822</v>
      </c>
      <c r="H69" s="19" t="str">
        <f t="shared" si="3"/>
        <v/>
      </c>
    </row>
    <row r="70" spans="2:8" x14ac:dyDescent="0.25">
      <c r="B70" s="7">
        <v>52</v>
      </c>
      <c r="C70" s="13">
        <f t="shared" si="0"/>
        <v>16188526.578812972</v>
      </c>
      <c r="D70" s="13">
        <f t="shared" si="1"/>
        <v>552568.37389014941</v>
      </c>
      <c r="E70" s="13">
        <f t="shared" si="4"/>
        <v>502550.91452881822</v>
      </c>
      <c r="F70" s="5">
        <f t="shared" si="2"/>
        <v>613642.45773921697</v>
      </c>
      <c r="H70" s="19" t="str">
        <f t="shared" si="3"/>
        <v/>
      </c>
    </row>
    <row r="71" spans="2:8" x14ac:dyDescent="0.25">
      <c r="B71" s="7">
        <v>53</v>
      </c>
      <c r="C71" s="13">
        <f t="shared" si="0"/>
        <v>19767086.17934427</v>
      </c>
      <c r="D71" s="13">
        <f t="shared" si="1"/>
        <v>674716.54158828442</v>
      </c>
      <c r="E71" s="13">
        <f t="shared" si="4"/>
        <v>613642.45773921697</v>
      </c>
      <c r="F71" s="5">
        <f t="shared" si="2"/>
        <v>749291.3753689595</v>
      </c>
      <c r="H71" s="19" t="str">
        <f t="shared" si="3"/>
        <v/>
      </c>
    </row>
    <row r="72" spans="2:8" x14ac:dyDescent="0.25">
      <c r="B72" s="7">
        <v>54</v>
      </c>
      <c r="C72" s="13">
        <f t="shared" si="0"/>
        <v>24136705.346180703</v>
      </c>
      <c r="D72" s="13">
        <f t="shared" si="1"/>
        <v>823866.2091496347</v>
      </c>
      <c r="E72" s="13">
        <f t="shared" si="4"/>
        <v>749291.3753689595</v>
      </c>
      <c r="F72" s="5">
        <f t="shared" si="2"/>
        <v>914926.20518918592</v>
      </c>
      <c r="H72" s="19" t="str">
        <f t="shared" si="3"/>
        <v/>
      </c>
    </row>
    <row r="73" spans="2:8" x14ac:dyDescent="0.25">
      <c r="B73" s="7">
        <v>55</v>
      </c>
      <c r="C73" s="13">
        <f t="shared" si="0"/>
        <v>29472251.989123158</v>
      </c>
      <c r="D73" s="13">
        <f t="shared" si="1"/>
        <v>1005986.2012287371</v>
      </c>
      <c r="E73" s="13">
        <f t="shared" si="4"/>
        <v>914926.20518918592</v>
      </c>
      <c r="F73" s="5">
        <f t="shared" si="2"/>
        <v>1117175.492016963</v>
      </c>
      <c r="H73" s="19" t="str">
        <f t="shared" si="3"/>
        <v/>
      </c>
    </row>
    <row r="74" spans="2:8" x14ac:dyDescent="0.25">
      <c r="B74" s="7">
        <v>56</v>
      </c>
      <c r="C74" s="13">
        <f t="shared" si="0"/>
        <v>35987249.496245764</v>
      </c>
      <c r="D74" s="13">
        <f t="shared" si="1"/>
        <v>1228364.7828051888</v>
      </c>
      <c r="E74" s="13">
        <f t="shared" si="4"/>
        <v>1117175.492016963</v>
      </c>
      <c r="F74" s="5">
        <f t="shared" si="2"/>
        <v>1364133.0556329058</v>
      </c>
      <c r="H74" s="19" t="str">
        <f t="shared" si="3"/>
        <v/>
      </c>
    </row>
    <row r="75" spans="2:8" x14ac:dyDescent="0.25">
      <c r="B75" s="7">
        <v>57</v>
      </c>
      <c r="C75" s="13">
        <f t="shared" si="0"/>
        <v>43942421.732244812</v>
      </c>
      <c r="D75" s="13">
        <f t="shared" si="1"/>
        <v>1499901.3284606228</v>
      </c>
      <c r="E75" s="13">
        <f t="shared" si="4"/>
        <v>1364133.0556329058</v>
      </c>
      <c r="F75" s="5">
        <f t="shared" si="2"/>
        <v>1665681.8975779263</v>
      </c>
      <c r="H75" s="19" t="str">
        <f t="shared" si="3"/>
        <v/>
      </c>
    </row>
    <row r="76" spans="2:8" x14ac:dyDescent="0.25">
      <c r="B76" s="7">
        <v>58</v>
      </c>
      <c r="C76" s="13">
        <f t="shared" si="0"/>
        <v>53656126.953961812</v>
      </c>
      <c r="D76" s="13">
        <f t="shared" si="1"/>
        <v>1831462.4666952298</v>
      </c>
      <c r="E76" s="13">
        <f t="shared" si="4"/>
        <v>1665681.8975779263</v>
      </c>
      <c r="F76" s="5">
        <f t="shared" si="2"/>
        <v>2033889.7092641308</v>
      </c>
      <c r="H76" s="19" t="str">
        <f t="shared" si="3"/>
        <v/>
      </c>
    </row>
    <row r="77" spans="2:8" x14ac:dyDescent="0.25">
      <c r="B77" s="7">
        <v>59</v>
      </c>
      <c r="C77" s="13">
        <f t="shared" si="0"/>
        <v>65517098.198233366</v>
      </c>
      <c r="D77" s="13">
        <f t="shared" si="1"/>
        <v>2236316.9518330321</v>
      </c>
      <c r="E77" s="13">
        <f t="shared" si="4"/>
        <v>2033889.7092641308</v>
      </c>
      <c r="F77" s="5">
        <f t="shared" si="2"/>
        <v>2483491.8092498528</v>
      </c>
      <c r="H77" s="19" t="str">
        <f t="shared" si="3"/>
        <v/>
      </c>
    </row>
    <row r="78" spans="2:8" x14ac:dyDescent="0.25">
      <c r="B78" s="7">
        <v>60</v>
      </c>
      <c r="C78" s="13">
        <f t="shared" si="0"/>
        <v>80000000.000000209</v>
      </c>
      <c r="D78" s="13">
        <f t="shared" si="1"/>
        <v>2730666.666666674</v>
      </c>
      <c r="E78" s="13">
        <f t="shared" si="4"/>
        <v>2483491.8092498528</v>
      </c>
      <c r="F78" s="5">
        <f t="shared" si="2"/>
        <v>3032480.8363589272</v>
      </c>
      <c r="H78" s="19" t="str">
        <f t="shared" si="3"/>
        <v/>
      </c>
    </row>
    <row r="79" spans="2:8" x14ac:dyDescent="0.25">
      <c r="B79" s="7">
        <v>61</v>
      </c>
      <c r="C79" s="13">
        <f t="shared" si="0"/>
        <v>97684424.005405679</v>
      </c>
      <c r="D79" s="13">
        <f t="shared" si="1"/>
        <v>3334295.0060511804</v>
      </c>
      <c r="E79" s="13">
        <f t="shared" si="4"/>
        <v>3032480.8363589272</v>
      </c>
      <c r="F79" s="5">
        <f t="shared" si="2"/>
        <v>3702826.7975893994</v>
      </c>
      <c r="H79" s="19" t="str">
        <f t="shared" si="3"/>
        <v/>
      </c>
    </row>
    <row r="80" spans="2:8" x14ac:dyDescent="0.25">
      <c r="B80" s="7">
        <v>62</v>
      </c>
      <c r="C80" s="13">
        <f t="shared" si="0"/>
        <v>119278083.6658482</v>
      </c>
      <c r="D80" s="13">
        <f t="shared" si="1"/>
        <v>4071358.5891276184</v>
      </c>
      <c r="E80" s="13">
        <f t="shared" si="4"/>
        <v>3702826.7975893994</v>
      </c>
      <c r="F80" s="5">
        <f t="shared" si="2"/>
        <v>4521356.286428757</v>
      </c>
      <c r="H80" s="19" t="str">
        <f t="shared" si="3"/>
        <v/>
      </c>
    </row>
    <row r="81" spans="2:8" ht="15.75" thickBot="1" x14ac:dyDescent="0.3">
      <c r="B81" s="8">
        <v>63</v>
      </c>
      <c r="C81" s="9">
        <f t="shared" si="0"/>
        <v>145645136.2420868</v>
      </c>
      <c r="D81" s="9">
        <f t="shared" si="1"/>
        <v>4971353.9837298961</v>
      </c>
      <c r="E81" s="9">
        <f t="shared" si="4"/>
        <v>4521356.286428757</v>
      </c>
      <c r="F81" s="6">
        <f t="shared" si="2"/>
        <v>2485676.9918649481</v>
      </c>
      <c r="H81" s="20" t="str">
        <f t="shared" si="3"/>
        <v/>
      </c>
    </row>
    <row r="82" spans="2:8" x14ac:dyDescent="0.25">
      <c r="C82" s="13"/>
      <c r="D82" s="13"/>
      <c r="E82" s="13"/>
      <c r="F82" s="13"/>
    </row>
  </sheetData>
  <conditionalFormatting sqref="B19:F81 H19:H81">
    <cfRule type="expression" dxfId="3" priority="2">
      <formula>$B19&lt;$B$9</formula>
    </cfRule>
  </conditionalFormatting>
  <conditionalFormatting sqref="H17:H18 B18:F18">
    <cfRule type="expression" dxfId="2" priority="3">
      <formula>$B$18&lt;$B$9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AC08B-10F0-4E3C-A21D-7F974CB4F8DD}">
  <dimension ref="A1:H82"/>
  <sheetViews>
    <sheetView zoomScaleNormal="100" workbookViewId="0">
      <selection activeCell="H18" sqref="H18:H33"/>
    </sheetView>
  </sheetViews>
  <sheetFormatPr defaultRowHeight="15" x14ac:dyDescent="0.25"/>
  <cols>
    <col min="1" max="1" width="25.42578125" bestFit="1" customWidth="1"/>
    <col min="3" max="3" width="10.7109375" customWidth="1"/>
    <col min="4" max="4" width="11.5703125" customWidth="1"/>
    <col min="5" max="6" width="12" bestFit="1" customWidth="1"/>
    <col min="8" max="8" width="55.140625" customWidth="1"/>
  </cols>
  <sheetData>
    <row r="1" spans="1:8" ht="23.25" x14ac:dyDescent="0.35">
      <c r="A1" s="1" t="s">
        <v>21</v>
      </c>
    </row>
    <row r="2" spans="1:8" ht="15" customHeight="1" x14ac:dyDescent="0.25">
      <c r="A2" t="s">
        <v>24</v>
      </c>
    </row>
    <row r="3" spans="1:8" ht="15" customHeight="1" x14ac:dyDescent="0.25">
      <c r="A3" t="s">
        <v>25</v>
      </c>
    </row>
    <row r="4" spans="1:8" ht="15.75" thickBot="1" x14ac:dyDescent="0.3"/>
    <row r="5" spans="1:8" x14ac:dyDescent="0.25">
      <c r="A5" t="s">
        <v>0</v>
      </c>
      <c r="B5" s="2">
        <v>40000</v>
      </c>
      <c r="C5" t="s">
        <v>1</v>
      </c>
      <c r="D5" t="s">
        <v>3</v>
      </c>
    </row>
    <row r="6" spans="1:8" x14ac:dyDescent="0.25">
      <c r="A6" t="s">
        <v>9</v>
      </c>
      <c r="B6" s="3">
        <v>1000</v>
      </c>
      <c r="C6" t="s">
        <v>1</v>
      </c>
      <c r="D6" t="s">
        <v>11</v>
      </c>
    </row>
    <row r="7" spans="1:8" x14ac:dyDescent="0.25">
      <c r="A7" t="s">
        <v>17</v>
      </c>
      <c r="B7" s="3">
        <v>20000</v>
      </c>
      <c r="C7" t="s">
        <v>1</v>
      </c>
      <c r="D7" t="s">
        <v>26</v>
      </c>
    </row>
    <row r="8" spans="1:8" x14ac:dyDescent="0.25">
      <c r="A8" t="s">
        <v>6</v>
      </c>
      <c r="B8" s="3">
        <v>1024</v>
      </c>
      <c r="D8" t="s">
        <v>18</v>
      </c>
    </row>
    <row r="9" spans="1:8" ht="15.75" thickBot="1" x14ac:dyDescent="0.3">
      <c r="A9" t="s">
        <v>7</v>
      </c>
      <c r="B9" s="4">
        <v>16</v>
      </c>
      <c r="D9" t="s">
        <v>8</v>
      </c>
    </row>
    <row r="11" spans="1:8" x14ac:dyDescent="0.25">
      <c r="A11" t="s">
        <v>10</v>
      </c>
      <c r="B11">
        <f>POWER(B7/B6,1/(B9-1))</f>
        <v>1.2210553000675681</v>
      </c>
      <c r="D11" t="s">
        <v>23</v>
      </c>
    </row>
    <row r="12" spans="1:8" x14ac:dyDescent="0.25">
      <c r="A12" t="s">
        <v>2</v>
      </c>
      <c r="B12">
        <f>B5/2</f>
        <v>20000</v>
      </c>
      <c r="C12" t="s">
        <v>1</v>
      </c>
      <c r="D12" t="s">
        <v>19</v>
      </c>
    </row>
    <row r="13" spans="1:8" x14ac:dyDescent="0.25">
      <c r="A13" t="s">
        <v>12</v>
      </c>
      <c r="B13">
        <f>B5/B8</f>
        <v>39.0625</v>
      </c>
      <c r="C13" t="s">
        <v>1</v>
      </c>
      <c r="D13" t="s">
        <v>4</v>
      </c>
    </row>
    <row r="14" spans="1:8" x14ac:dyDescent="0.25">
      <c r="A14" t="s">
        <v>5</v>
      </c>
      <c r="B14">
        <f>B8/2-1</f>
        <v>511</v>
      </c>
      <c r="D14" t="s">
        <v>20</v>
      </c>
    </row>
    <row r="16" spans="1:8" ht="15.75" thickBot="1" x14ac:dyDescent="0.3">
      <c r="H16" s="17" t="s">
        <v>27</v>
      </c>
    </row>
    <row r="17" spans="2:8" ht="15.75" thickBot="1" x14ac:dyDescent="0.3">
      <c r="B17" s="10" t="s">
        <v>13</v>
      </c>
      <c r="C17" s="11" t="s">
        <v>14</v>
      </c>
      <c r="D17" s="11" t="s">
        <v>22</v>
      </c>
      <c r="E17" s="11" t="s">
        <v>15</v>
      </c>
      <c r="F17" s="12" t="s">
        <v>16</v>
      </c>
      <c r="H17" s="18" t="str">
        <f>"//"&amp;B9&amp;" bands, "&amp;B7/1000&amp;"kHz top band"</f>
        <v>//16 bands, 20kHz top band</v>
      </c>
    </row>
    <row r="18" spans="2:8" x14ac:dyDescent="0.25">
      <c r="B18" s="14">
        <v>0</v>
      </c>
      <c r="C18" s="15">
        <f t="shared" ref="C18:C81" si="0">$B$6*POWER($B$11,B18)</f>
        <v>1000</v>
      </c>
      <c r="D18" s="15">
        <f t="shared" ref="D18:D81" si="1">C18/$B$13</f>
        <v>25.6</v>
      </c>
      <c r="E18" s="15">
        <v>0</v>
      </c>
      <c r="F18" s="16">
        <f>((D19-D18)/2)+D18</f>
        <v>28.429507840864872</v>
      </c>
      <c r="H18" s="19" t="str">
        <f>"      if (i&lt;="&amp;ROUND(F18,0)&amp;" )           bandValues["&amp;B18&amp;"]  += (int)vReal[i];"</f>
        <v xml:space="preserve">      if (i&lt;=28 )           bandValues[0]  += (int)vReal[i];</v>
      </c>
    </row>
    <row r="19" spans="2:8" x14ac:dyDescent="0.25">
      <c r="B19" s="7">
        <v>1</v>
      </c>
      <c r="C19" s="13">
        <f t="shared" si="0"/>
        <v>1221.0553000675682</v>
      </c>
      <c r="D19" s="13">
        <f t="shared" si="1"/>
        <v>31.259015681729746</v>
      </c>
      <c r="E19" s="13">
        <f>F18</f>
        <v>28.429507840864872</v>
      </c>
      <c r="F19" s="5">
        <f>((D20-D19)/2)+D19</f>
        <v>34.714001227400537</v>
      </c>
      <c r="H19" s="19" t="str">
        <f>IF(($B$9-1)&lt;B19,"",IF(($B$9-1)=B19,"      if (i&gt;"&amp;ROUND(E19,0)&amp;"             ) bandValues["&amp;B19&amp;"]  += (int)vReal[i];","      if (i&gt;"&amp;ROUND(E19,0)&amp;"   &amp;&amp; i&lt;="&amp;ROUND(F19,0)&amp;"  ) bandValues["&amp;B19&amp;"]  += (int)vReal[i];"))</f>
        <v xml:space="preserve">      if (i&gt;28   &amp;&amp; i&lt;=35  ) bandValues[1]  += (int)vReal[i];</v>
      </c>
    </row>
    <row r="20" spans="2:8" x14ac:dyDescent="0.25">
      <c r="B20" s="7">
        <v>2</v>
      </c>
      <c r="C20" s="13">
        <f t="shared" si="0"/>
        <v>1490.976045823099</v>
      </c>
      <c r="D20" s="13">
        <f t="shared" si="1"/>
        <v>38.168986773071332</v>
      </c>
      <c r="E20" s="13">
        <f t="shared" ref="E20:E81" si="2">F19</f>
        <v>34.714001227400537</v>
      </c>
      <c r="F20" s="5">
        <f t="shared" ref="F20:F81" si="3">((D21-D20)/2)+D20</f>
        <v>42.387715185269499</v>
      </c>
      <c r="H20" s="19" t="str">
        <f t="shared" ref="H20:H81" si="4">IF(($B$9-1)&lt;B20,"",IF(($B$9-1)=B20,"      if (i&gt;"&amp;ROUND(E20,0)&amp;"             ) bandValues["&amp;B20&amp;"]  += (int)vReal[i];","      if (i&gt;"&amp;ROUND(E20,0)&amp;"   &amp;&amp; i&lt;="&amp;ROUND(F20,0)&amp;"  ) bandValues["&amp;B20&amp;"]  += (int)vReal[i];"))</f>
        <v xml:space="preserve">      if (i&gt;35   &amp;&amp; i&lt;=42  ) bandValues[2]  += (int)vReal[i];</v>
      </c>
    </row>
    <row r="21" spans="2:8" x14ac:dyDescent="0.25">
      <c r="B21" s="7">
        <v>3</v>
      </c>
      <c r="C21" s="13">
        <f t="shared" si="0"/>
        <v>1820.5642030260803</v>
      </c>
      <c r="D21" s="13">
        <f t="shared" si="1"/>
        <v>46.60644359746766</v>
      </c>
      <c r="E21" s="13">
        <f t="shared" si="2"/>
        <v>42.387715185269499</v>
      </c>
      <c r="F21" s="5">
        <f t="shared" si="3"/>
        <v>51.757744284727863</v>
      </c>
      <c r="H21" s="19" t="str">
        <f t="shared" si="4"/>
        <v xml:space="preserve">      if (i&gt;42   &amp;&amp; i&lt;=52  ) bandValues[3]  += (int)vReal[i];</v>
      </c>
    </row>
    <row r="22" spans="2:8" x14ac:dyDescent="0.25">
      <c r="B22" s="7">
        <v>4</v>
      </c>
      <c r="C22" s="13">
        <f t="shared" si="0"/>
        <v>2223.009569218284</v>
      </c>
      <c r="D22" s="13">
        <f t="shared" si="1"/>
        <v>56.909044971988074</v>
      </c>
      <c r="E22" s="13">
        <f t="shared" si="2"/>
        <v>51.757744284727863</v>
      </c>
      <c r="F22" s="5">
        <f t="shared" si="3"/>
        <v>63.199067978408834</v>
      </c>
      <c r="H22" s="19" t="str">
        <f t="shared" si="4"/>
        <v xml:space="preserve">      if (i&gt;52   &amp;&amp; i&lt;=63  ) bandValues[4]  += (int)vReal[i];</v>
      </c>
    </row>
    <row r="23" spans="2:8" x14ac:dyDescent="0.25">
      <c r="B23" s="7">
        <v>5</v>
      </c>
      <c r="C23" s="13">
        <f t="shared" si="0"/>
        <v>2714.4176165949066</v>
      </c>
      <c r="D23" s="13">
        <f t="shared" si="1"/>
        <v>69.489090984829602</v>
      </c>
      <c r="E23" s="13">
        <f t="shared" si="2"/>
        <v>63.199067978408834</v>
      </c>
      <c r="F23" s="5">
        <f t="shared" si="3"/>
        <v>77.169556914366638</v>
      </c>
      <c r="H23" s="19" t="str">
        <f t="shared" si="4"/>
        <v xml:space="preserve">      if (i&gt;63   &amp;&amp; i&lt;=77  ) bandValues[5]  += (int)vReal[i];</v>
      </c>
    </row>
    <row r="24" spans="2:8" x14ac:dyDescent="0.25">
      <c r="B24" s="7">
        <v>6</v>
      </c>
      <c r="C24" s="13">
        <f t="shared" si="0"/>
        <v>3314.4540173399873</v>
      </c>
      <c r="D24" s="13">
        <f t="shared" si="1"/>
        <v>84.850022843903673</v>
      </c>
      <c r="E24" s="13">
        <f t="shared" si="2"/>
        <v>77.169556914366638</v>
      </c>
      <c r="F24" s="5">
        <f t="shared" si="3"/>
        <v>94.22829647415324</v>
      </c>
      <c r="H24" s="19" t="str">
        <f t="shared" si="4"/>
        <v xml:space="preserve">      if (i&gt;77   &amp;&amp; i&lt;=94  ) bandValues[6]  += (int)vReal[i];</v>
      </c>
    </row>
    <row r="25" spans="2:8" x14ac:dyDescent="0.25">
      <c r="B25" s="7">
        <v>7</v>
      </c>
      <c r="C25" s="13">
        <f t="shared" si="0"/>
        <v>4047.131644703235</v>
      </c>
      <c r="D25" s="13">
        <f t="shared" si="1"/>
        <v>103.60657010440282</v>
      </c>
      <c r="E25" s="13">
        <f t="shared" si="2"/>
        <v>94.22829647415324</v>
      </c>
      <c r="F25" s="5">
        <f t="shared" si="3"/>
        <v>115.05796082610297</v>
      </c>
      <c r="H25" s="19" t="str">
        <f t="shared" si="4"/>
        <v xml:space="preserve">      if (i&gt;94   &amp;&amp; i&lt;=115  ) bandValues[7]  += (int)vReal[i];</v>
      </c>
    </row>
    <row r="26" spans="2:8" x14ac:dyDescent="0.25">
      <c r="B26" s="7">
        <v>8</v>
      </c>
      <c r="C26" s="13">
        <f t="shared" si="0"/>
        <v>4941.7715448360595</v>
      </c>
      <c r="D26" s="13">
        <f t="shared" si="1"/>
        <v>126.50935154780312</v>
      </c>
      <c r="E26" s="13">
        <f t="shared" si="2"/>
        <v>115.05796082610297</v>
      </c>
      <c r="F26" s="5">
        <f t="shared" si="3"/>
        <v>140.49213288167965</v>
      </c>
      <c r="H26" s="19" t="str">
        <f t="shared" si="4"/>
        <v xml:space="preserve">      if (i&gt;115   &amp;&amp; i&lt;=140  ) bandValues[8]  += (int)vReal[i];</v>
      </c>
    </row>
    <row r="27" spans="2:8" x14ac:dyDescent="0.25">
      <c r="B27" s="7">
        <v>9</v>
      </c>
      <c r="C27" s="13">
        <f t="shared" si="0"/>
        <v>6034.1763365451643</v>
      </c>
      <c r="D27" s="13">
        <f t="shared" si="1"/>
        <v>154.4749142155562</v>
      </c>
      <c r="E27" s="13">
        <f t="shared" si="2"/>
        <v>140.49213288167965</v>
      </c>
      <c r="F27" s="5">
        <f t="shared" si="3"/>
        <v>171.54866347297201</v>
      </c>
      <c r="H27" s="19" t="str">
        <f t="shared" si="4"/>
        <v xml:space="preserve">      if (i&gt;140   &amp;&amp; i&lt;=172  ) bandValues[9]  += (int)vReal[i];</v>
      </c>
    </row>
    <row r="28" spans="2:8" x14ac:dyDescent="0.25">
      <c r="B28" s="7">
        <v>10</v>
      </c>
      <c r="C28" s="13">
        <f t="shared" si="0"/>
        <v>7368.0629972807756</v>
      </c>
      <c r="D28" s="13">
        <f t="shared" si="1"/>
        <v>188.62241273038785</v>
      </c>
      <c r="E28" s="13">
        <f t="shared" si="2"/>
        <v>171.54866347297201</v>
      </c>
      <c r="F28" s="5">
        <f t="shared" si="3"/>
        <v>209.47040475318013</v>
      </c>
      <c r="H28" s="19" t="str">
        <f t="shared" si="4"/>
        <v xml:space="preserve">      if (i&gt;172   &amp;&amp; i&lt;=209  ) bandValues[10]  += (int)vReal[i];</v>
      </c>
    </row>
    <row r="29" spans="2:8" x14ac:dyDescent="0.25">
      <c r="B29" s="7">
        <v>11</v>
      </c>
      <c r="C29" s="13">
        <f t="shared" si="0"/>
        <v>8996.8123740614228</v>
      </c>
      <c r="D29" s="13">
        <f t="shared" si="1"/>
        <v>230.31839677597242</v>
      </c>
      <c r="E29" s="13">
        <f t="shared" si="2"/>
        <v>209.47040475318013</v>
      </c>
      <c r="F29" s="5">
        <f t="shared" si="3"/>
        <v>255.77494793116935</v>
      </c>
      <c r="H29" s="19" t="str">
        <f t="shared" si="4"/>
        <v xml:space="preserve">      if (i&gt;209   &amp;&amp; i&lt;=256  ) bandValues[11]  += (int)vReal[i];</v>
      </c>
    </row>
    <row r="30" spans="2:8" x14ac:dyDescent="0.25">
      <c r="B30" s="7">
        <v>12</v>
      </c>
      <c r="C30" s="13">
        <f t="shared" si="0"/>
        <v>10985.605433061182</v>
      </c>
      <c r="D30" s="13">
        <f t="shared" si="1"/>
        <v>281.23149908636628</v>
      </c>
      <c r="E30" s="13">
        <f t="shared" si="2"/>
        <v>255.77494793116935</v>
      </c>
      <c r="F30" s="5">
        <f t="shared" si="3"/>
        <v>312.31535579586063</v>
      </c>
      <c r="H30" s="19" t="str">
        <f t="shared" si="4"/>
        <v xml:space="preserve">      if (i&gt;256   &amp;&amp; i&lt;=312  ) bandValues[12]  += (int)vReal[i];</v>
      </c>
    </row>
    <row r="31" spans="2:8" x14ac:dyDescent="0.25">
      <c r="B31" s="7">
        <v>13</v>
      </c>
      <c r="C31" s="13">
        <f t="shared" si="0"/>
        <v>13414.031738490428</v>
      </c>
      <c r="D31" s="13">
        <f t="shared" si="1"/>
        <v>343.39921250535497</v>
      </c>
      <c r="E31" s="13">
        <f t="shared" si="2"/>
        <v>312.31535579586063</v>
      </c>
      <c r="F31" s="5">
        <f t="shared" si="3"/>
        <v>381.35432048702393</v>
      </c>
      <c r="H31" s="19" t="str">
        <f t="shared" si="4"/>
        <v xml:space="preserve">      if (i&gt;312   &amp;&amp; i&lt;=381  ) bandValues[13]  += (int)vReal[i];</v>
      </c>
    </row>
    <row r="32" spans="2:8" x14ac:dyDescent="0.25">
      <c r="B32" s="7">
        <v>14</v>
      </c>
      <c r="C32" s="13">
        <f t="shared" si="0"/>
        <v>16379.274549558315</v>
      </c>
      <c r="D32" s="13">
        <f t="shared" si="1"/>
        <v>419.30942846869289</v>
      </c>
      <c r="E32" s="13">
        <f t="shared" si="2"/>
        <v>381.35432048702393</v>
      </c>
      <c r="F32" s="5">
        <f t="shared" si="3"/>
        <v>465.65471423434656</v>
      </c>
      <c r="H32" s="19" t="str">
        <f t="shared" si="4"/>
        <v xml:space="preserve">      if (i&gt;381   &amp;&amp; i&lt;=466  ) bandValues[14]  += (int)vReal[i];</v>
      </c>
    </row>
    <row r="33" spans="2:8" x14ac:dyDescent="0.25">
      <c r="B33" s="7">
        <v>15</v>
      </c>
      <c r="C33" s="13">
        <f t="shared" si="0"/>
        <v>20000.000000000011</v>
      </c>
      <c r="D33" s="13">
        <f t="shared" si="1"/>
        <v>512.00000000000023</v>
      </c>
      <c r="E33" s="13">
        <f t="shared" si="2"/>
        <v>465.65471423434656</v>
      </c>
      <c r="F33" s="5">
        <f t="shared" si="3"/>
        <v>568.59015681729772</v>
      </c>
      <c r="H33" s="19" t="str">
        <f t="shared" si="4"/>
        <v xml:space="preserve">      if (i&gt;466             ) bandValues[15]  += (int)vReal[i];</v>
      </c>
    </row>
    <row r="34" spans="2:8" x14ac:dyDescent="0.25">
      <c r="B34" s="7">
        <v>16</v>
      </c>
      <c r="C34" s="13">
        <f t="shared" si="0"/>
        <v>24421.106001351378</v>
      </c>
      <c r="D34" s="13">
        <f t="shared" si="1"/>
        <v>625.18031363459522</v>
      </c>
      <c r="E34" s="13">
        <f t="shared" si="2"/>
        <v>568.59015681729772</v>
      </c>
      <c r="F34" s="5">
        <f t="shared" si="3"/>
        <v>694.28002454801117</v>
      </c>
      <c r="H34" s="19" t="str">
        <f t="shared" si="4"/>
        <v/>
      </c>
    </row>
    <row r="35" spans="2:8" x14ac:dyDescent="0.25">
      <c r="B35" s="7">
        <v>17</v>
      </c>
      <c r="C35" s="13">
        <f t="shared" si="0"/>
        <v>29819.520916461996</v>
      </c>
      <c r="D35" s="13">
        <f t="shared" si="1"/>
        <v>763.37973546142712</v>
      </c>
      <c r="E35" s="13">
        <f t="shared" si="2"/>
        <v>694.28002454801117</v>
      </c>
      <c r="F35" s="5">
        <f t="shared" si="3"/>
        <v>847.75430370539038</v>
      </c>
      <c r="H35" s="19" t="str">
        <f t="shared" si="4"/>
        <v/>
      </c>
    </row>
    <row r="36" spans="2:8" x14ac:dyDescent="0.25">
      <c r="B36" s="7">
        <v>18</v>
      </c>
      <c r="C36" s="13">
        <f t="shared" si="0"/>
        <v>36411.284060521633</v>
      </c>
      <c r="D36" s="13">
        <f t="shared" si="1"/>
        <v>932.12887194935377</v>
      </c>
      <c r="E36" s="13">
        <f t="shared" si="2"/>
        <v>847.75430370539038</v>
      </c>
      <c r="F36" s="5">
        <f t="shared" si="3"/>
        <v>1035.1548856945578</v>
      </c>
      <c r="H36" s="19" t="str">
        <f t="shared" si="4"/>
        <v/>
      </c>
    </row>
    <row r="37" spans="2:8" x14ac:dyDescent="0.25">
      <c r="B37" s="7">
        <v>19</v>
      </c>
      <c r="C37" s="13">
        <f t="shared" si="0"/>
        <v>44460.191384365702</v>
      </c>
      <c r="D37" s="13">
        <f t="shared" si="1"/>
        <v>1138.180899439762</v>
      </c>
      <c r="E37" s="13">
        <f t="shared" si="2"/>
        <v>1035.1548856945578</v>
      </c>
      <c r="F37" s="5">
        <f t="shared" si="3"/>
        <v>1263.9813595681776</v>
      </c>
      <c r="H37" s="19" t="str">
        <f t="shared" si="4"/>
        <v/>
      </c>
    </row>
    <row r="38" spans="2:8" x14ac:dyDescent="0.25">
      <c r="B38" s="7">
        <v>20</v>
      </c>
      <c r="C38" s="13">
        <f t="shared" si="0"/>
        <v>54288.352331898175</v>
      </c>
      <c r="D38" s="13">
        <f t="shared" si="1"/>
        <v>1389.7818196965932</v>
      </c>
      <c r="E38" s="13">
        <f t="shared" si="2"/>
        <v>1263.9813595681776</v>
      </c>
      <c r="F38" s="5">
        <f t="shared" si="3"/>
        <v>1543.3911382873337</v>
      </c>
      <c r="H38" s="19" t="str">
        <f t="shared" si="4"/>
        <v/>
      </c>
    </row>
    <row r="39" spans="2:8" x14ac:dyDescent="0.25">
      <c r="B39" s="7">
        <v>21</v>
      </c>
      <c r="C39" s="13">
        <f t="shared" si="0"/>
        <v>66289.080346799776</v>
      </c>
      <c r="D39" s="13">
        <f t="shared" si="1"/>
        <v>1697.0004568780741</v>
      </c>
      <c r="E39" s="13">
        <f t="shared" si="2"/>
        <v>1543.3911382873337</v>
      </c>
      <c r="F39" s="5">
        <f t="shared" si="3"/>
        <v>1884.5659294830659</v>
      </c>
      <c r="H39" s="19" t="str">
        <f t="shared" si="4"/>
        <v/>
      </c>
    </row>
    <row r="40" spans="2:8" x14ac:dyDescent="0.25">
      <c r="B40" s="7">
        <v>22</v>
      </c>
      <c r="C40" s="13">
        <f t="shared" si="0"/>
        <v>80942.632894064751</v>
      </c>
      <c r="D40" s="13">
        <f t="shared" si="1"/>
        <v>2072.1314020880577</v>
      </c>
      <c r="E40" s="13">
        <f t="shared" si="2"/>
        <v>1884.5659294830659</v>
      </c>
      <c r="F40" s="5">
        <f t="shared" si="3"/>
        <v>2301.1592165220609</v>
      </c>
      <c r="H40" s="19" t="str">
        <f t="shared" si="4"/>
        <v/>
      </c>
    </row>
    <row r="41" spans="2:8" x14ac:dyDescent="0.25">
      <c r="B41" s="7">
        <v>23</v>
      </c>
      <c r="C41" s="13">
        <f t="shared" si="0"/>
        <v>98835.430896721242</v>
      </c>
      <c r="D41" s="13">
        <f t="shared" si="1"/>
        <v>2530.1870309560636</v>
      </c>
      <c r="E41" s="13">
        <f t="shared" si="2"/>
        <v>2301.1592165220609</v>
      </c>
      <c r="F41" s="5">
        <f t="shared" si="3"/>
        <v>2809.8426576335951</v>
      </c>
      <c r="H41" s="19" t="str">
        <f t="shared" si="4"/>
        <v/>
      </c>
    </row>
    <row r="42" spans="2:8" x14ac:dyDescent="0.25">
      <c r="B42" s="7">
        <v>24</v>
      </c>
      <c r="C42" s="13">
        <f t="shared" si="0"/>
        <v>120683.52673090338</v>
      </c>
      <c r="D42" s="13">
        <f t="shared" si="1"/>
        <v>3089.4982843111266</v>
      </c>
      <c r="E42" s="13">
        <f t="shared" si="2"/>
        <v>2809.8426576335951</v>
      </c>
      <c r="F42" s="5">
        <f t="shared" si="3"/>
        <v>3430.9732694594431</v>
      </c>
      <c r="H42" s="19" t="str">
        <f t="shared" si="4"/>
        <v/>
      </c>
    </row>
    <row r="43" spans="2:8" x14ac:dyDescent="0.25">
      <c r="B43" s="7">
        <v>25</v>
      </c>
      <c r="C43" s="13">
        <f t="shared" si="0"/>
        <v>147361.2599456156</v>
      </c>
      <c r="D43" s="13">
        <f t="shared" si="1"/>
        <v>3772.4482546077593</v>
      </c>
      <c r="E43" s="13">
        <f t="shared" si="2"/>
        <v>3430.9732694594431</v>
      </c>
      <c r="F43" s="5">
        <f t="shared" si="3"/>
        <v>4189.4080950636053</v>
      </c>
      <c r="H43" s="19" t="str">
        <f t="shared" si="4"/>
        <v/>
      </c>
    </row>
    <row r="44" spans="2:8" x14ac:dyDescent="0.25">
      <c r="B44" s="7">
        <v>26</v>
      </c>
      <c r="C44" s="13">
        <f t="shared" si="0"/>
        <v>179936.24748122858</v>
      </c>
      <c r="D44" s="13">
        <f t="shared" si="1"/>
        <v>4606.3679355194517</v>
      </c>
      <c r="E44" s="13">
        <f t="shared" si="2"/>
        <v>4189.4080950636053</v>
      </c>
      <c r="F44" s="5">
        <f t="shared" si="3"/>
        <v>5115.4989586233896</v>
      </c>
      <c r="H44" s="19" t="str">
        <f t="shared" si="4"/>
        <v/>
      </c>
    </row>
    <row r="45" spans="2:8" x14ac:dyDescent="0.25">
      <c r="B45" s="7">
        <v>27</v>
      </c>
      <c r="C45" s="13">
        <f t="shared" si="0"/>
        <v>219712.10866122373</v>
      </c>
      <c r="D45" s="13">
        <f t="shared" si="1"/>
        <v>5624.6299817273275</v>
      </c>
      <c r="E45" s="13">
        <f t="shared" si="2"/>
        <v>5115.4989586233896</v>
      </c>
      <c r="F45" s="5">
        <f t="shared" si="3"/>
        <v>6246.3071159172159</v>
      </c>
      <c r="H45" s="19" t="str">
        <f t="shared" si="4"/>
        <v/>
      </c>
    </row>
    <row r="46" spans="2:8" x14ac:dyDescent="0.25">
      <c r="B46" s="7">
        <v>28</v>
      </c>
      <c r="C46" s="13">
        <f t="shared" si="0"/>
        <v>268280.63476980879</v>
      </c>
      <c r="D46" s="13">
        <f t="shared" si="1"/>
        <v>6867.9842501071053</v>
      </c>
      <c r="E46" s="13">
        <f t="shared" si="2"/>
        <v>6246.3071159172159</v>
      </c>
      <c r="F46" s="5">
        <f t="shared" si="3"/>
        <v>7627.0864097404828</v>
      </c>
      <c r="H46" s="19" t="str">
        <f t="shared" si="4"/>
        <v/>
      </c>
    </row>
    <row r="47" spans="2:8" x14ac:dyDescent="0.25">
      <c r="B47" s="7">
        <v>29</v>
      </c>
      <c r="C47" s="13">
        <f t="shared" si="0"/>
        <v>327585.49099116644</v>
      </c>
      <c r="D47" s="13">
        <f t="shared" si="1"/>
        <v>8386.1885693738604</v>
      </c>
      <c r="E47" s="13">
        <f t="shared" si="2"/>
        <v>7627.0864097404828</v>
      </c>
      <c r="F47" s="5">
        <f t="shared" si="3"/>
        <v>9313.0942846869366</v>
      </c>
      <c r="H47" s="19" t="str">
        <f t="shared" si="4"/>
        <v/>
      </c>
    </row>
    <row r="48" spans="2:8" x14ac:dyDescent="0.25">
      <c r="B48" s="7">
        <v>30</v>
      </c>
      <c r="C48" s="13">
        <f t="shared" si="0"/>
        <v>400000.00000000047</v>
      </c>
      <c r="D48" s="13">
        <f t="shared" si="1"/>
        <v>10240.000000000013</v>
      </c>
      <c r="E48" s="13">
        <f t="shared" si="2"/>
        <v>9313.0942846869366</v>
      </c>
      <c r="F48" s="5">
        <f t="shared" si="3"/>
        <v>11371.803136345963</v>
      </c>
      <c r="H48" s="19" t="str">
        <f t="shared" si="4"/>
        <v/>
      </c>
    </row>
    <row r="49" spans="2:8" x14ac:dyDescent="0.25">
      <c r="B49" s="7">
        <v>31</v>
      </c>
      <c r="C49" s="13">
        <f t="shared" si="0"/>
        <v>488422.12002702785</v>
      </c>
      <c r="D49" s="13">
        <f t="shared" si="1"/>
        <v>12503.606272691914</v>
      </c>
      <c r="E49" s="13">
        <f t="shared" si="2"/>
        <v>11371.803136345963</v>
      </c>
      <c r="F49" s="5">
        <f t="shared" si="3"/>
        <v>13885.600490960232</v>
      </c>
      <c r="H49" s="19" t="str">
        <f t="shared" si="4"/>
        <v/>
      </c>
    </row>
    <row r="50" spans="2:8" x14ac:dyDescent="0.25">
      <c r="B50" s="7">
        <v>32</v>
      </c>
      <c r="C50" s="13">
        <f t="shared" si="0"/>
        <v>596390.41832924029</v>
      </c>
      <c r="D50" s="13">
        <f t="shared" si="1"/>
        <v>15267.594709228551</v>
      </c>
      <c r="E50" s="13">
        <f t="shared" si="2"/>
        <v>13885.600490960232</v>
      </c>
      <c r="F50" s="5">
        <f t="shared" si="3"/>
        <v>16955.086074107818</v>
      </c>
      <c r="H50" s="19" t="str">
        <f t="shared" si="4"/>
        <v/>
      </c>
    </row>
    <row r="51" spans="2:8" x14ac:dyDescent="0.25">
      <c r="B51" s="7">
        <v>33</v>
      </c>
      <c r="C51" s="13">
        <f t="shared" si="0"/>
        <v>728225.68121043302</v>
      </c>
      <c r="D51" s="13">
        <f t="shared" si="1"/>
        <v>18642.577438987086</v>
      </c>
      <c r="E51" s="13">
        <f t="shared" si="2"/>
        <v>16955.086074107818</v>
      </c>
      <c r="F51" s="5">
        <f t="shared" si="3"/>
        <v>20703.097713891169</v>
      </c>
      <c r="H51" s="19" t="str">
        <f t="shared" si="4"/>
        <v/>
      </c>
    </row>
    <row r="52" spans="2:8" x14ac:dyDescent="0.25">
      <c r="B52" s="7">
        <v>34</v>
      </c>
      <c r="C52" s="13">
        <f t="shared" si="0"/>
        <v>889203.8276873146</v>
      </c>
      <c r="D52" s="13">
        <f t="shared" si="1"/>
        <v>22763.617988795253</v>
      </c>
      <c r="E52" s="13">
        <f t="shared" si="2"/>
        <v>20703.097713891169</v>
      </c>
      <c r="F52" s="5">
        <f t="shared" si="3"/>
        <v>25279.627191363565</v>
      </c>
      <c r="H52" s="19" t="str">
        <f t="shared" si="4"/>
        <v/>
      </c>
    </row>
    <row r="53" spans="2:8" x14ac:dyDescent="0.25">
      <c r="B53" s="7">
        <v>35</v>
      </c>
      <c r="C53" s="13">
        <f t="shared" si="0"/>
        <v>1085767.046637964</v>
      </c>
      <c r="D53" s="13">
        <f t="shared" si="1"/>
        <v>27795.636393931876</v>
      </c>
      <c r="E53" s="13">
        <f t="shared" si="2"/>
        <v>25279.627191363565</v>
      </c>
      <c r="F53" s="5">
        <f t="shared" si="3"/>
        <v>30867.822765746696</v>
      </c>
      <c r="H53" s="19" t="str">
        <f t="shared" si="4"/>
        <v/>
      </c>
    </row>
    <row r="54" spans="2:8" x14ac:dyDescent="0.25">
      <c r="B54" s="7">
        <v>36</v>
      </c>
      <c r="C54" s="13">
        <f t="shared" si="0"/>
        <v>1325781.6069359968</v>
      </c>
      <c r="D54" s="13">
        <f t="shared" si="1"/>
        <v>33940.009137561516</v>
      </c>
      <c r="E54" s="13">
        <f t="shared" si="2"/>
        <v>30867.822765746696</v>
      </c>
      <c r="F54" s="5">
        <f t="shared" si="3"/>
        <v>37691.318589661343</v>
      </c>
      <c r="H54" s="19" t="str">
        <f t="shared" si="4"/>
        <v/>
      </c>
    </row>
    <row r="55" spans="2:8" x14ac:dyDescent="0.25">
      <c r="B55" s="7">
        <v>37</v>
      </c>
      <c r="C55" s="13">
        <f t="shared" si="0"/>
        <v>1618852.657881296</v>
      </c>
      <c r="D55" s="13">
        <f t="shared" si="1"/>
        <v>41442.628041761178</v>
      </c>
      <c r="E55" s="13">
        <f t="shared" si="2"/>
        <v>37691.318589661343</v>
      </c>
      <c r="F55" s="5">
        <f t="shared" si="3"/>
        <v>46023.184330441247</v>
      </c>
      <c r="H55" s="19" t="str">
        <f t="shared" si="4"/>
        <v/>
      </c>
    </row>
    <row r="56" spans="2:8" x14ac:dyDescent="0.25">
      <c r="B56" s="7">
        <v>38</v>
      </c>
      <c r="C56" s="13">
        <f t="shared" si="0"/>
        <v>1976708.6179344263</v>
      </c>
      <c r="D56" s="13">
        <f t="shared" si="1"/>
        <v>50603.740619121316</v>
      </c>
      <c r="E56" s="13">
        <f t="shared" si="2"/>
        <v>46023.184330441247</v>
      </c>
      <c r="F56" s="5">
        <f t="shared" si="3"/>
        <v>56196.853152671945</v>
      </c>
      <c r="H56" s="19" t="str">
        <f t="shared" si="4"/>
        <v/>
      </c>
    </row>
    <row r="57" spans="2:8" x14ac:dyDescent="0.25">
      <c r="B57" s="7">
        <v>39</v>
      </c>
      <c r="C57" s="13">
        <f t="shared" si="0"/>
        <v>2413670.534618069</v>
      </c>
      <c r="D57" s="13">
        <f t="shared" si="1"/>
        <v>61789.965686222567</v>
      </c>
      <c r="E57" s="13">
        <f t="shared" si="2"/>
        <v>56196.853152671945</v>
      </c>
      <c r="F57" s="5">
        <f t="shared" si="3"/>
        <v>68619.465389188903</v>
      </c>
      <c r="H57" s="19" t="str">
        <f t="shared" si="4"/>
        <v/>
      </c>
    </row>
    <row r="58" spans="2:8" x14ac:dyDescent="0.25">
      <c r="B58" s="7">
        <v>40</v>
      </c>
      <c r="C58" s="13">
        <f t="shared" si="0"/>
        <v>2947225.1989123141</v>
      </c>
      <c r="D58" s="13">
        <f t="shared" si="1"/>
        <v>75448.965092155238</v>
      </c>
      <c r="E58" s="13">
        <f t="shared" si="2"/>
        <v>68619.465389188903</v>
      </c>
      <c r="F58" s="5">
        <f t="shared" si="3"/>
        <v>83788.161901272164</v>
      </c>
      <c r="H58" s="19" t="str">
        <f t="shared" si="4"/>
        <v/>
      </c>
    </row>
    <row r="59" spans="2:8" x14ac:dyDescent="0.25">
      <c r="B59" s="7">
        <v>41</v>
      </c>
      <c r="C59" s="13">
        <f t="shared" si="0"/>
        <v>3598724.9496245738</v>
      </c>
      <c r="D59" s="13">
        <f t="shared" si="1"/>
        <v>92127.35871038909</v>
      </c>
      <c r="E59" s="13">
        <f t="shared" si="2"/>
        <v>83788.161901272164</v>
      </c>
      <c r="F59" s="5">
        <f t="shared" si="3"/>
        <v>102309.97917246787</v>
      </c>
      <c r="H59" s="19" t="str">
        <f t="shared" si="4"/>
        <v/>
      </c>
    </row>
    <row r="60" spans="2:8" x14ac:dyDescent="0.25">
      <c r="B60" s="7">
        <v>42</v>
      </c>
      <c r="C60" s="13">
        <f t="shared" si="0"/>
        <v>4394242.173224478</v>
      </c>
      <c r="D60" s="13">
        <f t="shared" si="1"/>
        <v>112492.59963454664</v>
      </c>
      <c r="E60" s="13">
        <f t="shared" si="2"/>
        <v>102309.97917246787</v>
      </c>
      <c r="F60" s="5">
        <f t="shared" si="3"/>
        <v>124926.1423183444</v>
      </c>
      <c r="H60" s="19" t="str">
        <f t="shared" si="4"/>
        <v/>
      </c>
    </row>
    <row r="61" spans="2:8" x14ac:dyDescent="0.25">
      <c r="B61" s="7">
        <v>43</v>
      </c>
      <c r="C61" s="13">
        <f t="shared" si="0"/>
        <v>5365612.6953961775</v>
      </c>
      <c r="D61" s="13">
        <f t="shared" si="1"/>
        <v>137359.68500214216</v>
      </c>
      <c r="E61" s="13">
        <f t="shared" si="2"/>
        <v>124926.1423183444</v>
      </c>
      <c r="F61" s="5">
        <f t="shared" si="3"/>
        <v>152541.72819480975</v>
      </c>
      <c r="H61" s="19" t="str">
        <f t="shared" si="4"/>
        <v/>
      </c>
    </row>
    <row r="62" spans="2:8" x14ac:dyDescent="0.25">
      <c r="B62" s="7">
        <v>44</v>
      </c>
      <c r="C62" s="13">
        <f t="shared" si="0"/>
        <v>6551709.819823334</v>
      </c>
      <c r="D62" s="13">
        <f t="shared" si="1"/>
        <v>167723.77138747735</v>
      </c>
      <c r="E62" s="13">
        <f t="shared" si="2"/>
        <v>152541.72819480975</v>
      </c>
      <c r="F62" s="5">
        <f t="shared" si="3"/>
        <v>186261.88569373882</v>
      </c>
      <c r="H62" s="19" t="str">
        <f t="shared" si="4"/>
        <v/>
      </c>
    </row>
    <row r="63" spans="2:8" x14ac:dyDescent="0.25">
      <c r="B63" s="7">
        <v>45</v>
      </c>
      <c r="C63" s="13">
        <f t="shared" si="0"/>
        <v>8000000.000000013</v>
      </c>
      <c r="D63" s="13">
        <f t="shared" si="1"/>
        <v>204800.00000000032</v>
      </c>
      <c r="E63" s="13">
        <f t="shared" si="2"/>
        <v>186261.88569373882</v>
      </c>
      <c r="F63" s="5">
        <f t="shared" si="3"/>
        <v>227436.06272691936</v>
      </c>
      <c r="H63" s="19" t="str">
        <f t="shared" si="4"/>
        <v/>
      </c>
    </row>
    <row r="64" spans="2:8" x14ac:dyDescent="0.25">
      <c r="B64" s="7">
        <v>46</v>
      </c>
      <c r="C64" s="13">
        <f t="shared" si="0"/>
        <v>9768442.4005405623</v>
      </c>
      <c r="D64" s="13">
        <f t="shared" si="1"/>
        <v>250072.12545383841</v>
      </c>
      <c r="E64" s="13">
        <f t="shared" si="2"/>
        <v>227436.06272691936</v>
      </c>
      <c r="F64" s="5">
        <f t="shared" si="3"/>
        <v>277712.0098192048</v>
      </c>
      <c r="H64" s="19" t="str">
        <f t="shared" si="4"/>
        <v/>
      </c>
    </row>
    <row r="65" spans="2:8" x14ac:dyDescent="0.25">
      <c r="B65" s="7">
        <v>47</v>
      </c>
      <c r="C65" s="13">
        <f t="shared" si="0"/>
        <v>11927808.366584813</v>
      </c>
      <c r="D65" s="13">
        <f t="shared" si="1"/>
        <v>305351.89418457123</v>
      </c>
      <c r="E65" s="13">
        <f t="shared" si="2"/>
        <v>277712.0098192048</v>
      </c>
      <c r="F65" s="5">
        <f t="shared" si="3"/>
        <v>339101.7214821566</v>
      </c>
      <c r="H65" s="19" t="str">
        <f t="shared" si="4"/>
        <v/>
      </c>
    </row>
    <row r="66" spans="2:8" x14ac:dyDescent="0.25">
      <c r="B66" s="7">
        <v>48</v>
      </c>
      <c r="C66" s="13">
        <f t="shared" si="0"/>
        <v>14564513.62420867</v>
      </c>
      <c r="D66" s="13">
        <f t="shared" si="1"/>
        <v>372851.54877974198</v>
      </c>
      <c r="E66" s="13">
        <f t="shared" si="2"/>
        <v>339101.7214821566</v>
      </c>
      <c r="F66" s="5">
        <f t="shared" si="3"/>
        <v>414061.95427782368</v>
      </c>
      <c r="H66" s="19" t="str">
        <f t="shared" si="4"/>
        <v/>
      </c>
    </row>
    <row r="67" spans="2:8" x14ac:dyDescent="0.25">
      <c r="B67" s="7">
        <v>49</v>
      </c>
      <c r="C67" s="13">
        <f t="shared" si="0"/>
        <v>17784076.553746302</v>
      </c>
      <c r="D67" s="13">
        <f t="shared" si="1"/>
        <v>455272.35977590532</v>
      </c>
      <c r="E67" s="13">
        <f t="shared" si="2"/>
        <v>414061.95427782368</v>
      </c>
      <c r="F67" s="5">
        <f t="shared" si="3"/>
        <v>505592.54382727167</v>
      </c>
      <c r="H67" s="19" t="str">
        <f t="shared" si="4"/>
        <v/>
      </c>
    </row>
    <row r="68" spans="2:8" x14ac:dyDescent="0.25">
      <c r="B68" s="7">
        <v>50</v>
      </c>
      <c r="C68" s="13">
        <f t="shared" si="0"/>
        <v>21715340.932759296</v>
      </c>
      <c r="D68" s="13">
        <f t="shared" si="1"/>
        <v>555912.72787863796</v>
      </c>
      <c r="E68" s="13">
        <f t="shared" si="2"/>
        <v>505592.54382727167</v>
      </c>
      <c r="F68" s="5">
        <f t="shared" si="3"/>
        <v>617356.45531493425</v>
      </c>
      <c r="H68" s="19" t="str">
        <f t="shared" si="4"/>
        <v/>
      </c>
    </row>
    <row r="69" spans="2:8" x14ac:dyDescent="0.25">
      <c r="B69" s="7">
        <v>51</v>
      </c>
      <c r="C69" s="13">
        <f t="shared" si="0"/>
        <v>26515632.138719946</v>
      </c>
      <c r="D69" s="13">
        <f t="shared" si="1"/>
        <v>678800.18275123066</v>
      </c>
      <c r="E69" s="13">
        <f t="shared" si="2"/>
        <v>617356.45531493425</v>
      </c>
      <c r="F69" s="5">
        <f t="shared" si="3"/>
        <v>753826.37179322739</v>
      </c>
      <c r="H69" s="19" t="str">
        <f t="shared" si="4"/>
        <v/>
      </c>
    </row>
    <row r="70" spans="2:8" x14ac:dyDescent="0.25">
      <c r="B70" s="7">
        <v>52</v>
      </c>
      <c r="C70" s="13">
        <f t="shared" si="0"/>
        <v>32377053.157625943</v>
      </c>
      <c r="D70" s="13">
        <f t="shared" si="1"/>
        <v>828852.56083522411</v>
      </c>
      <c r="E70" s="13">
        <f t="shared" si="2"/>
        <v>753826.37179322739</v>
      </c>
      <c r="F70" s="5">
        <f t="shared" si="3"/>
        <v>920463.68660882534</v>
      </c>
      <c r="H70" s="19" t="str">
        <f t="shared" si="4"/>
        <v/>
      </c>
    </row>
    <row r="71" spans="2:8" x14ac:dyDescent="0.25">
      <c r="B71" s="7">
        <v>53</v>
      </c>
      <c r="C71" s="13">
        <f t="shared" si="0"/>
        <v>39534172.358688541</v>
      </c>
      <c r="D71" s="13">
        <f t="shared" si="1"/>
        <v>1012074.8123824267</v>
      </c>
      <c r="E71" s="13">
        <f t="shared" si="2"/>
        <v>920463.68660882534</v>
      </c>
      <c r="F71" s="5">
        <f t="shared" si="3"/>
        <v>1123937.0630534394</v>
      </c>
      <c r="H71" s="19" t="str">
        <f t="shared" si="4"/>
        <v/>
      </c>
    </row>
    <row r="72" spans="2:8" x14ac:dyDescent="0.25">
      <c r="B72" s="7">
        <v>54</v>
      </c>
      <c r="C72" s="13">
        <f t="shared" si="0"/>
        <v>48273410.692361407</v>
      </c>
      <c r="D72" s="13">
        <f t="shared" si="1"/>
        <v>1235799.3137244519</v>
      </c>
      <c r="E72" s="13">
        <f t="shared" si="2"/>
        <v>1123937.0630534394</v>
      </c>
      <c r="F72" s="5">
        <f t="shared" si="3"/>
        <v>1372389.3077837788</v>
      </c>
      <c r="H72" s="19" t="str">
        <f t="shared" si="4"/>
        <v/>
      </c>
    </row>
    <row r="73" spans="2:8" x14ac:dyDescent="0.25">
      <c r="B73" s="7">
        <v>55</v>
      </c>
      <c r="C73" s="13">
        <f t="shared" si="0"/>
        <v>58944503.978246316</v>
      </c>
      <c r="D73" s="13">
        <f t="shared" si="1"/>
        <v>1508979.3018431056</v>
      </c>
      <c r="E73" s="13">
        <f t="shared" si="2"/>
        <v>1372389.3077837788</v>
      </c>
      <c r="F73" s="5">
        <f t="shared" si="3"/>
        <v>1675763.2380254443</v>
      </c>
      <c r="H73" s="19" t="str">
        <f t="shared" si="4"/>
        <v/>
      </c>
    </row>
    <row r="74" spans="2:8" x14ac:dyDescent="0.25">
      <c r="B74" s="7">
        <v>56</v>
      </c>
      <c r="C74" s="13">
        <f t="shared" si="0"/>
        <v>71974498.992491528</v>
      </c>
      <c r="D74" s="13">
        <f t="shared" si="1"/>
        <v>1842547.1742077831</v>
      </c>
      <c r="E74" s="13">
        <f t="shared" si="2"/>
        <v>1675763.2380254443</v>
      </c>
      <c r="F74" s="5">
        <f t="shared" si="3"/>
        <v>2046199.5834493586</v>
      </c>
      <c r="H74" s="19" t="str">
        <f t="shared" si="4"/>
        <v/>
      </c>
    </row>
    <row r="75" spans="2:8" x14ac:dyDescent="0.25">
      <c r="B75" s="7">
        <v>57</v>
      </c>
      <c r="C75" s="13">
        <f t="shared" si="0"/>
        <v>87884843.464489624</v>
      </c>
      <c r="D75" s="13">
        <f t="shared" si="1"/>
        <v>2249851.9926909343</v>
      </c>
      <c r="E75" s="13">
        <f t="shared" si="2"/>
        <v>2046199.5834493586</v>
      </c>
      <c r="F75" s="5">
        <f t="shared" si="3"/>
        <v>2498522.8463668898</v>
      </c>
      <c r="H75" s="19" t="str">
        <f t="shared" si="4"/>
        <v/>
      </c>
    </row>
    <row r="76" spans="2:8" x14ac:dyDescent="0.25">
      <c r="B76" s="7">
        <v>58</v>
      </c>
      <c r="C76" s="13">
        <f t="shared" si="0"/>
        <v>107312253.90792362</v>
      </c>
      <c r="D76" s="13">
        <f t="shared" si="1"/>
        <v>2747193.7000428447</v>
      </c>
      <c r="E76" s="13">
        <f t="shared" si="2"/>
        <v>2498522.8463668898</v>
      </c>
      <c r="F76" s="5">
        <f t="shared" si="3"/>
        <v>3050834.5638961964</v>
      </c>
      <c r="H76" s="19" t="str">
        <f t="shared" si="4"/>
        <v/>
      </c>
    </row>
    <row r="77" spans="2:8" x14ac:dyDescent="0.25">
      <c r="B77" s="7">
        <v>59</v>
      </c>
      <c r="C77" s="13">
        <f t="shared" si="0"/>
        <v>131034196.39646673</v>
      </c>
      <c r="D77" s="13">
        <f t="shared" si="1"/>
        <v>3354475.4277495481</v>
      </c>
      <c r="E77" s="13">
        <f t="shared" si="2"/>
        <v>3050834.5638961964</v>
      </c>
      <c r="F77" s="5">
        <f t="shared" si="3"/>
        <v>3725237.7138747796</v>
      </c>
      <c r="H77" s="19" t="str">
        <f t="shared" si="4"/>
        <v/>
      </c>
    </row>
    <row r="78" spans="2:8" x14ac:dyDescent="0.25">
      <c r="B78" s="7">
        <v>60</v>
      </c>
      <c r="C78" s="13">
        <f t="shared" si="0"/>
        <v>160000000.00000042</v>
      </c>
      <c r="D78" s="13">
        <f t="shared" si="1"/>
        <v>4096000.0000000107</v>
      </c>
      <c r="E78" s="13">
        <f t="shared" si="2"/>
        <v>3725237.7138747796</v>
      </c>
      <c r="F78" s="5">
        <f t="shared" si="3"/>
        <v>4548721.2545383908</v>
      </c>
      <c r="H78" s="19" t="str">
        <f t="shared" si="4"/>
        <v/>
      </c>
    </row>
    <row r="79" spans="2:8" x14ac:dyDescent="0.25">
      <c r="B79" s="7">
        <v>61</v>
      </c>
      <c r="C79" s="13">
        <f t="shared" si="0"/>
        <v>195368848.01081136</v>
      </c>
      <c r="D79" s="13">
        <f t="shared" si="1"/>
        <v>5001442.5090767704</v>
      </c>
      <c r="E79" s="13">
        <f t="shared" si="2"/>
        <v>4548721.2545383908</v>
      </c>
      <c r="F79" s="5">
        <f t="shared" si="3"/>
        <v>5554240.1963840984</v>
      </c>
      <c r="H79" s="19" t="str">
        <f t="shared" si="4"/>
        <v/>
      </c>
    </row>
    <row r="80" spans="2:8" x14ac:dyDescent="0.25">
      <c r="B80" s="7">
        <v>62</v>
      </c>
      <c r="C80" s="13">
        <f t="shared" si="0"/>
        <v>238556167.33169639</v>
      </c>
      <c r="D80" s="13">
        <f t="shared" si="1"/>
        <v>6107037.8836914273</v>
      </c>
      <c r="E80" s="13">
        <f t="shared" si="2"/>
        <v>5554240.1963840984</v>
      </c>
      <c r="F80" s="5">
        <f t="shared" si="3"/>
        <v>6782034.4296431355</v>
      </c>
      <c r="H80" s="19" t="str">
        <f t="shared" si="4"/>
        <v/>
      </c>
    </row>
    <row r="81" spans="2:8" ht="15.75" thickBot="1" x14ac:dyDescent="0.3">
      <c r="B81" s="8">
        <v>63</v>
      </c>
      <c r="C81" s="9">
        <f t="shared" si="0"/>
        <v>291290272.4841736</v>
      </c>
      <c r="D81" s="9">
        <f t="shared" si="1"/>
        <v>7457030.9755948437</v>
      </c>
      <c r="E81" s="9">
        <f t="shared" si="2"/>
        <v>6782034.4296431355</v>
      </c>
      <c r="F81" s="6">
        <f t="shared" si="3"/>
        <v>3728515.4877974219</v>
      </c>
      <c r="H81" s="20" t="str">
        <f t="shared" si="4"/>
        <v/>
      </c>
    </row>
    <row r="82" spans="2:8" x14ac:dyDescent="0.25">
      <c r="C82" s="13"/>
      <c r="D82" s="13"/>
      <c r="E82" s="13"/>
      <c r="F82" s="13"/>
    </row>
  </sheetData>
  <conditionalFormatting sqref="B19:F81 H19:H81">
    <cfRule type="expression" dxfId="1" priority="1">
      <formula>$B19&lt;$B$9</formula>
    </cfRule>
  </conditionalFormatting>
  <conditionalFormatting sqref="H17:H18 B18:F18">
    <cfRule type="expression" dxfId="0" priority="2">
      <formula>$B$18&lt;$B$9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Start</vt:lpstr>
      <vt:lpstr>Xylophone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Marley</dc:creator>
  <cp:lastModifiedBy>Christopher Rowley</cp:lastModifiedBy>
  <dcterms:created xsi:type="dcterms:W3CDTF">2020-07-17T10:56:46Z</dcterms:created>
  <dcterms:modified xsi:type="dcterms:W3CDTF">2024-11-12T20:46:15Z</dcterms:modified>
</cp:coreProperties>
</file>