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ESP32_FFT\"/>
    </mc:Choice>
  </mc:AlternateContent>
  <xr:revisionPtr revIDLastSave="0" documentId="13_ncr:1_{1B3908D5-BA42-4191-A7D4-A0F1D4D5AC11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B14" i="1" l="1"/>
  <c r="B11" i="1"/>
  <c r="C20" i="1" s="1"/>
  <c r="B13" i="1"/>
  <c r="B12" i="1"/>
  <c r="C76" i="1" l="1"/>
  <c r="D76" i="1" s="1"/>
  <c r="C68" i="1"/>
  <c r="D68" i="1" s="1"/>
  <c r="C60" i="1"/>
  <c r="D60" i="1" s="1"/>
  <c r="C52" i="1"/>
  <c r="D52" i="1" s="1"/>
  <c r="C75" i="1"/>
  <c r="D75" i="1" s="1"/>
  <c r="C67" i="1"/>
  <c r="D67" i="1" s="1"/>
  <c r="C59" i="1"/>
  <c r="D59" i="1" s="1"/>
  <c r="C51" i="1"/>
  <c r="D51" i="1" s="1"/>
  <c r="C74" i="1"/>
  <c r="D74" i="1" s="1"/>
  <c r="C66" i="1"/>
  <c r="D66" i="1" s="1"/>
  <c r="C58" i="1"/>
  <c r="D58" i="1" s="1"/>
  <c r="C77" i="1"/>
  <c r="D77" i="1" s="1"/>
  <c r="C69" i="1"/>
  <c r="D69" i="1" s="1"/>
  <c r="C61" i="1"/>
  <c r="D61" i="1" s="1"/>
  <c r="C53" i="1"/>
  <c r="D53" i="1" s="1"/>
  <c r="C81" i="1"/>
  <c r="D81" i="1" s="1"/>
  <c r="C73" i="1"/>
  <c r="D73" i="1" s="1"/>
  <c r="C65" i="1"/>
  <c r="D65" i="1" s="1"/>
  <c r="C57" i="1"/>
  <c r="D57" i="1" s="1"/>
  <c r="C80" i="1"/>
  <c r="D80" i="1" s="1"/>
  <c r="C72" i="1"/>
  <c r="D72" i="1" s="1"/>
  <c r="C64" i="1"/>
  <c r="D64" i="1" s="1"/>
  <c r="C56" i="1"/>
  <c r="D56" i="1" s="1"/>
  <c r="C79" i="1"/>
  <c r="D79" i="1" s="1"/>
  <c r="C71" i="1"/>
  <c r="D71" i="1" s="1"/>
  <c r="C63" i="1"/>
  <c r="D63" i="1" s="1"/>
  <c r="C55" i="1"/>
  <c r="D55" i="1" s="1"/>
  <c r="C78" i="1"/>
  <c r="D78" i="1" s="1"/>
  <c r="C70" i="1"/>
  <c r="D70" i="1" s="1"/>
  <c r="C62" i="1"/>
  <c r="D62" i="1" s="1"/>
  <c r="C54" i="1"/>
  <c r="D54" i="1" s="1"/>
  <c r="D20" i="1"/>
  <c r="C41" i="1"/>
  <c r="D4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9" i="1"/>
  <c r="D49" i="1" s="1"/>
  <c r="C45" i="1"/>
  <c r="D45" i="1" s="1"/>
  <c r="C37" i="1"/>
  <c r="D37" i="1" s="1"/>
  <c r="C33" i="1"/>
  <c r="D33" i="1" s="1"/>
  <c r="C29" i="1"/>
  <c r="D29" i="1" s="1"/>
  <c r="C25" i="1"/>
  <c r="D25" i="1" s="1"/>
  <c r="C21" i="1"/>
  <c r="D21" i="1" s="1"/>
  <c r="C19" i="1"/>
  <c r="D19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18" i="1"/>
  <c r="D18" i="1" s="1"/>
  <c r="F18" i="1" s="1"/>
  <c r="E19" i="1" l="1"/>
  <c r="H18" i="1"/>
  <c r="F55" i="1"/>
  <c r="E56" i="1" s="1"/>
  <c r="F62" i="1"/>
  <c r="E63" i="1" s="1"/>
  <c r="F80" i="1"/>
  <c r="E81" i="1" s="1"/>
  <c r="H81" i="1" s="1"/>
  <c r="F71" i="1"/>
  <c r="E72" i="1" s="1"/>
  <c r="F20" i="1"/>
  <c r="E21" i="1" s="1"/>
  <c r="F78" i="1"/>
  <c r="E79" i="1" s="1"/>
  <c r="H79" i="1" s="1"/>
  <c r="F57" i="1"/>
  <c r="E58" i="1" s="1"/>
  <c r="F74" i="1"/>
  <c r="E75" i="1" s="1"/>
  <c r="F64" i="1"/>
  <c r="E65" i="1" s="1"/>
  <c r="H65" i="1" s="1"/>
  <c r="F56" i="1"/>
  <c r="E57" i="1" s="1"/>
  <c r="H57" i="1" s="1"/>
  <c r="F72" i="1"/>
  <c r="E73" i="1" s="1"/>
  <c r="F59" i="1"/>
  <c r="E60" i="1" s="1"/>
  <c r="F79" i="1"/>
  <c r="E80" i="1" s="1"/>
  <c r="H80" i="1" s="1"/>
  <c r="F67" i="1"/>
  <c r="E68" i="1" s="1"/>
  <c r="H68" i="1" s="1"/>
  <c r="F65" i="1"/>
  <c r="E66" i="1" s="1"/>
  <c r="F63" i="1"/>
  <c r="E64" i="1" s="1"/>
  <c r="H64" i="1" s="1"/>
  <c r="F75" i="1"/>
  <c r="E76" i="1" s="1"/>
  <c r="F70" i="1"/>
  <c r="E71" i="1" s="1"/>
  <c r="H71" i="1" s="1"/>
  <c r="F54" i="1"/>
  <c r="E55" i="1" s="1"/>
  <c r="H55" i="1" s="1"/>
  <c r="F39" i="1"/>
  <c r="E40" i="1" s="1"/>
  <c r="F73" i="1"/>
  <c r="E74" i="1" s="1"/>
  <c r="H74" i="1" s="1"/>
  <c r="F81" i="1"/>
  <c r="F53" i="1"/>
  <c r="E54" i="1" s="1"/>
  <c r="F52" i="1"/>
  <c r="E53" i="1" s="1"/>
  <c r="H53" i="1" s="1"/>
  <c r="F19" i="1"/>
  <c r="E20" i="1" s="1"/>
  <c r="F58" i="1"/>
  <c r="E59" i="1" s="1"/>
  <c r="H59" i="1" s="1"/>
  <c r="F60" i="1"/>
  <c r="E61" i="1" s="1"/>
  <c r="H61" i="1" s="1"/>
  <c r="F61" i="1"/>
  <c r="E62" i="1" s="1"/>
  <c r="H62" i="1" s="1"/>
  <c r="F66" i="1"/>
  <c r="E67" i="1" s="1"/>
  <c r="F68" i="1"/>
  <c r="E69" i="1" s="1"/>
  <c r="H69" i="1" s="1"/>
  <c r="F69" i="1"/>
  <c r="E70" i="1" s="1"/>
  <c r="F51" i="1"/>
  <c r="E52" i="1" s="1"/>
  <c r="H52" i="1" s="1"/>
  <c r="F76" i="1"/>
  <c r="E77" i="1" s="1"/>
  <c r="F77" i="1"/>
  <c r="E78" i="1" s="1"/>
  <c r="F21" i="1"/>
  <c r="E22" i="1" s="1"/>
  <c r="F40" i="1"/>
  <c r="E41" i="1" s="1"/>
  <c r="F25" i="1"/>
  <c r="E26" i="1" s="1"/>
  <c r="F47" i="1"/>
  <c r="E48" i="1" s="1"/>
  <c r="H48" i="1" s="1"/>
  <c r="F37" i="1"/>
  <c r="E38" i="1" s="1"/>
  <c r="F29" i="1"/>
  <c r="E30" i="1" s="1"/>
  <c r="F35" i="1"/>
  <c r="E36" i="1" s="1"/>
  <c r="F32" i="1"/>
  <c r="E33" i="1" s="1"/>
  <c r="F48" i="1"/>
  <c r="E49" i="1" s="1"/>
  <c r="F22" i="1"/>
  <c r="E23" i="1" s="1"/>
  <c r="F23" i="1"/>
  <c r="E24" i="1" s="1"/>
  <c r="H24" i="1" s="1"/>
  <c r="F26" i="1"/>
  <c r="E27" i="1" s="1"/>
  <c r="F24" i="1"/>
  <c r="E25" i="1" s="1"/>
  <c r="F30" i="1"/>
  <c r="E31" i="1" s="1"/>
  <c r="H31" i="1" s="1"/>
  <c r="F31" i="1"/>
  <c r="E32" i="1" s="1"/>
  <c r="F28" i="1"/>
  <c r="E29" i="1" s="1"/>
  <c r="F33" i="1"/>
  <c r="E34" i="1" s="1"/>
  <c r="H34" i="1" s="1"/>
  <c r="F34" i="1"/>
  <c r="E35" i="1" s="1"/>
  <c r="H35" i="1" s="1"/>
  <c r="F49" i="1"/>
  <c r="E50" i="1" s="1"/>
  <c r="F50" i="1"/>
  <c r="E51" i="1" s="1"/>
  <c r="H51" i="1" s="1"/>
  <c r="F38" i="1"/>
  <c r="E39" i="1" s="1"/>
  <c r="H39" i="1" s="1"/>
  <c r="F27" i="1"/>
  <c r="E28" i="1" s="1"/>
  <c r="H28" i="1" s="1"/>
  <c r="F36" i="1"/>
  <c r="E37" i="1" s="1"/>
  <c r="H37" i="1" s="1"/>
  <c r="F41" i="1"/>
  <c r="E42" i="1" s="1"/>
  <c r="F42" i="1"/>
  <c r="E43" i="1" s="1"/>
  <c r="H43" i="1" s="1"/>
  <c r="F43" i="1"/>
  <c r="E44" i="1" s="1"/>
  <c r="F44" i="1"/>
  <c r="E45" i="1" s="1"/>
  <c r="F45" i="1"/>
  <c r="E46" i="1" s="1"/>
  <c r="H46" i="1" s="1"/>
  <c r="F46" i="1"/>
  <c r="E47" i="1" s="1"/>
  <c r="H27" i="1" l="1"/>
  <c r="H30" i="1"/>
  <c r="H22" i="1"/>
  <c r="H21" i="1"/>
  <c r="H29" i="1"/>
  <c r="H44" i="1"/>
  <c r="H41" i="1"/>
  <c r="H40" i="1"/>
  <c r="H60" i="1"/>
  <c r="H72" i="1"/>
  <c r="H67" i="1"/>
  <c r="H49" i="1"/>
  <c r="H73" i="1"/>
  <c r="H33" i="1"/>
  <c r="H78" i="1"/>
  <c r="H63" i="1"/>
  <c r="H42" i="1"/>
  <c r="H32" i="1"/>
  <c r="H36" i="1"/>
  <c r="H77" i="1"/>
  <c r="H76" i="1"/>
  <c r="H56" i="1"/>
  <c r="H50" i="1"/>
  <c r="H75" i="1"/>
  <c r="H45" i="1"/>
  <c r="H47" i="1"/>
  <c r="H38" i="1"/>
  <c r="H70" i="1"/>
  <c r="H54" i="1"/>
  <c r="H66" i="1"/>
  <c r="H58" i="1"/>
  <c r="H23" i="1"/>
  <c r="H20" i="1"/>
  <c r="H26" i="1"/>
  <c r="H25" i="1"/>
  <c r="H19" i="1"/>
</calcChain>
</file>

<file path=xl/sharedStrings.xml><?xml version="1.0" encoding="utf-8"?>
<sst xmlns="http://schemas.openxmlformats.org/spreadsheetml/2006/main" count="32" uniqueCount="28">
  <si>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</si>
  <si>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</si>
  <si>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</si>
  <si>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</si>
  <si>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</si>
  <si>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</si>
  <si>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</si>
  <si>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</si>
  <si>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</si>
  <si>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</si>
  <si>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</si>
  <si>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</si>
  <si>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</si>
  <si>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</si>
  <si>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</si>
  <si>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</si>
  <si>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</si>
  <si>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</si>
  <si>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</si>
  <si>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</si>
  <si>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</si>
  <si>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</si>
  <si>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</si>
  <si>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</si>
  <si>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</si>
  <si>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</si>
  <si>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</si>
  <si>
    <t>Copy the generated code below into your sketch: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</si>
</sst>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4" xfId="0" applyBorder="1"/>
    <xf numFmtId="0" fontId="0" fillId="0" borderId="6" xfId="0" applyBorder="1"/>
    <xf numFmtId="1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" fontId="0" fillId="0" borderId="0" xfId="0" applyNumberFormat="1"/>
    <xf numFmtId="0" fontId="0" fillId="0" borderId="9" xfId="0" applyBorder="1"/>
    <xf numFmtId="1" fontId="0" fillId="0" borderId="10" xfId="0" applyNumberFormat="1" applyBorder="1"/>
    <xf numFmtId="1" fontId="0" fillId="0" borderId="11" xfId="0" applyNumberFormat="1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zoomScaleNormal="100" workbookViewId="0">
      <selection activeCell="H18" sqref="H18:H33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  <col min="8" max="8" width="55.140625" customWidth="1"/>
  </cols>
  <sheetData>
    <row r="1" spans="1:8" ht="23.25" x14ac:dyDescent="0.35">
      <c r="A1" s="1" t="s">
        <v>21</v>
      </c>
    </row>
    <row r="2" spans="1:8" ht="15" customHeight="1" x14ac:dyDescent="0.25">
      <c r="A2" t="s">
        <v>24</v>
      </c>
    </row>
    <row r="3" spans="1:8" ht="15" customHeight="1" x14ac:dyDescent="0.25">
      <c r="A3" t="s">
        <v>25</v>
      </c>
    </row>
    <row r="4" spans="1:8" ht="15.75" thickBot="1" x14ac:dyDescent="0.3"/>
    <row r="5" spans="1:8" x14ac:dyDescent="0.25">
      <c r="A5" t="s">
        <v>0</v>
      </c>
      <c r="B5" s="2">
        <v>40000</v>
      </c>
      <c r="C5" t="s">
        <v>1</v>
      </c>
      <c r="D5" t="s">
        <v>3</v>
      </c>
    </row>
    <row r="6" spans="1:8" x14ac:dyDescent="0.25">
      <c r="A6" t="s">
        <v>9</v>
      </c>
      <c r="B6" s="3">
        <v>500</v>
      </c>
      <c r="C6" t="s">
        <v>1</v>
      </c>
      <c r="D6" t="s">
        <v>11</v>
      </c>
    </row>
    <row r="7" spans="1:8" x14ac:dyDescent="0.25">
      <c r="A7" t="s">
        <v>17</v>
      </c>
      <c r="B7" s="3">
        <v>15000</v>
      </c>
      <c r="C7" t="s">
        <v>1</v>
      </c>
      <c r="D7" t="s">
        <v>26</v>
      </c>
    </row>
    <row r="8" spans="1:8" x14ac:dyDescent="0.25">
      <c r="A8" t="s">
        <v>6</v>
      </c>
      <c r="B8" s="3">
        <v>1024</v>
      </c>
      <c r="D8" t="s">
        <v>18</v>
      </c>
    </row>
    <row r="9" spans="1:8" ht="15.75" thickBot="1" x14ac:dyDescent="0.3">
      <c r="A9" t="s">
        <v>7</v>
      </c>
      <c r="B9" s="4">
        <v>16</v>
      </c>
      <c r="D9" t="s">
        <v>8</v>
      </c>
    </row>
    <row r="11" spans="1:8" x14ac:dyDescent="0.25">
      <c r="A11" t="s">
        <v>10</v>
      </c>
      <c r="B11">
        <f>POWER(B7/B6,1/(B9-1))</f>
        <v>1.2545117989873635</v>
      </c>
      <c r="D11" t="s">
        <v>23</v>
      </c>
    </row>
    <row r="12" spans="1:8" x14ac:dyDescent="0.25">
      <c r="A12" t="s">
        <v>2</v>
      </c>
      <c r="B12">
        <f>B5/2</f>
        <v>20000</v>
      </c>
      <c r="C12" t="s">
        <v>1</v>
      </c>
      <c r="D12" t="s">
        <v>19</v>
      </c>
    </row>
    <row r="13" spans="1:8" x14ac:dyDescent="0.25">
      <c r="A13" t="s">
        <v>12</v>
      </c>
      <c r="B13">
        <f>B5/B8</f>
        <v>39.0625</v>
      </c>
      <c r="C13" t="s">
        <v>1</v>
      </c>
      <c r="D13" t="s">
        <v>4</v>
      </c>
    </row>
    <row r="14" spans="1:8" x14ac:dyDescent="0.25">
      <c r="A14" t="s">
        <v>5</v>
      </c>
      <c r="B14">
        <f>B8/2-1</f>
        <v>511</v>
      </c>
      <c r="D14" t="s">
        <v>20</v>
      </c>
    </row>
    <row r="16" spans="1:8" ht="15.75" thickBot="1" x14ac:dyDescent="0.3">
      <c r="H16" s="17" t="s">
        <v>27</v>
      </c>
    </row>
    <row r="17" spans="2:8" ht="15.75" thickBot="1" x14ac:dyDescent="0.3">
      <c r="B17" s="10" t="s">
        <v>13</v>
      </c>
      <c r="C17" s="11" t="s">
        <v>14</v>
      </c>
      <c r="D17" s="11" t="s">
        <v>22</v>
      </c>
      <c r="E17" s="11" t="s">
        <v>15</v>
      </c>
      <c r="F17" s="12" t="s">
        <v>16</v>
      </c>
      <c r="H17" s="18" t="str">
        <f>"//"&amp;B9&amp;" bands, "&amp;B7/1000&amp;"kHz top band"</f>
        <v>//16 bands, 15kHz top band</v>
      </c>
    </row>
    <row r="18" spans="2:8" x14ac:dyDescent="0.25">
      <c r="B18" s="14">
        <v>0</v>
      </c>
      <c r="C18" s="15">
        <f t="shared" ref="C18:C81" si="0">$B$6*POWER($B$11,B18)</f>
        <v>500</v>
      </c>
      <c r="D18" s="15">
        <f t="shared" ref="D18:D81" si="1">C18/$B$13</f>
        <v>12.8</v>
      </c>
      <c r="E18" s="15">
        <v>0</v>
      </c>
      <c r="F18" s="16">
        <f>((D19-D18)/2)+D18</f>
        <v>14.428875513519127</v>
      </c>
      <c r="H18" s="19" t="str">
        <f>"      if (i&lt;="&amp;ROUND(F18,0)&amp;" )           bandValues["&amp;B18&amp;"]  += (int)vReal[i];"</f>
        <v xml:space="preserve">      if (i&lt;=14 )           bandValues[0]  += (int)vReal[i];</v>
      </c>
    </row>
    <row r="19" spans="2:8" x14ac:dyDescent="0.25">
      <c r="B19" s="7">
        <v>1</v>
      </c>
      <c r="C19" s="13">
        <f t="shared" si="0"/>
        <v>627.2558994936818</v>
      </c>
      <c r="D19" s="13">
        <f t="shared" si="1"/>
        <v>16.057751027038254</v>
      </c>
      <c r="E19" s="13">
        <f>F18</f>
        <v>14.428875513519127</v>
      </c>
      <c r="F19" s="5">
        <f>((D20-D19)/2)+D19</f>
        <v>18.101194577829599</v>
      </c>
      <c r="H19" s="19" t="str">
        <f>IF(($B$9-1)&lt;B19,"",IF(($B$9-1)=B19,"      if (i&gt;"&amp;ROUND(E19,0)&amp;"             ) bandValues["&amp;B19&amp;"]  += (int)vReal[i];","      if (i&gt;"&amp;ROUND(E19,0)&amp;"   &amp;&amp; i&lt;="&amp;ROUND(F19,0)&amp;"  ) bandValues["&amp;B19&amp;"]  += (int)vReal[i];"))</f>
        <v xml:space="preserve">      if (i&gt;14   &amp;&amp; i&lt;=18  ) bandValues[1]  += (int)vReal[i];</v>
      </c>
    </row>
    <row r="20" spans="2:8" x14ac:dyDescent="0.25">
      <c r="B20" s="7">
        <v>2</v>
      </c>
      <c r="C20" s="13">
        <f t="shared" si="0"/>
        <v>786.89992689925555</v>
      </c>
      <c r="D20" s="13">
        <f t="shared" si="1"/>
        <v>20.144638128620944</v>
      </c>
      <c r="E20" s="13">
        <f t="shared" ref="E20:E81" si="2">F19</f>
        <v>18.101194577829599</v>
      </c>
      <c r="F20" s="5">
        <f t="shared" ref="F20:F81" si="3">((D21-D20)/2)+D20</f>
        <v>22.708162173653321</v>
      </c>
      <c r="H20" s="19" t="str">
        <f t="shared" ref="H20:H81" si="4">IF(($B$9-1)&lt;B20,"",IF(($B$9-1)=B20,"      if (i&gt;"&amp;ROUND(E20,0)&amp;"             ) bandValues["&amp;B20&amp;"]  += (int)vReal[i];","      if (i&gt;"&amp;ROUND(E20,0)&amp;"   &amp;&amp; i&lt;="&amp;ROUND(F20,0)&amp;"  ) bandValues["&amp;B20&amp;"]  += (int)vReal[i];"))</f>
        <v xml:space="preserve">      if (i&gt;18   &amp;&amp; i&lt;=23  ) bandValues[2]  += (int)vReal[i];</v>
      </c>
    </row>
    <row r="21" spans="2:8" x14ac:dyDescent="0.25">
      <c r="B21" s="7">
        <v>3</v>
      </c>
      <c r="C21" s="13">
        <f t="shared" si="0"/>
        <v>987.17524291740995</v>
      </c>
      <c r="D21" s="13">
        <f t="shared" si="1"/>
        <v>25.271686218685694</v>
      </c>
      <c r="E21" s="13">
        <f t="shared" si="2"/>
        <v>22.708162173653321</v>
      </c>
      <c r="F21" s="5">
        <f t="shared" si="3"/>
        <v>28.487657380166624</v>
      </c>
      <c r="H21" s="19" t="str">
        <f t="shared" si="4"/>
        <v xml:space="preserve">      if (i&gt;23   &amp;&amp; i&lt;=28  ) bandValues[3]  += (int)vReal[i];</v>
      </c>
    </row>
    <row r="22" spans="2:8" x14ac:dyDescent="0.25">
      <c r="B22" s="7">
        <v>4</v>
      </c>
      <c r="C22" s="13">
        <f t="shared" si="0"/>
        <v>1238.4229899081076</v>
      </c>
      <c r="D22" s="13">
        <f t="shared" si="1"/>
        <v>31.703628541647557</v>
      </c>
      <c r="E22" s="13">
        <f t="shared" si="2"/>
        <v>28.487657380166624</v>
      </c>
      <c r="F22" s="5">
        <f t="shared" si="3"/>
        <v>35.738102308928475</v>
      </c>
      <c r="H22" s="19" t="str">
        <f t="shared" si="4"/>
        <v xml:space="preserve">      if (i&gt;28   &amp;&amp; i&lt;=36  ) bandValues[4]  += (int)vReal[i];</v>
      </c>
    </row>
    <row r="23" spans="2:8" x14ac:dyDescent="0.25">
      <c r="B23" s="7">
        <v>5</v>
      </c>
      <c r="C23" s="13">
        <f t="shared" si="0"/>
        <v>1553.6162529769297</v>
      </c>
      <c r="D23" s="13">
        <f t="shared" si="1"/>
        <v>39.772576076209397</v>
      </c>
      <c r="E23" s="13">
        <f t="shared" si="2"/>
        <v>35.738102308928475</v>
      </c>
      <c r="F23" s="5">
        <f t="shared" si="3"/>
        <v>44.833871019968313</v>
      </c>
      <c r="H23" s="19" t="str">
        <f t="shared" si="4"/>
        <v xml:space="preserve">      if (i&gt;36   &amp;&amp; i&lt;=45  ) bandValues[5]  += (int)vReal[i];</v>
      </c>
    </row>
    <row r="24" spans="2:8" x14ac:dyDescent="0.25">
      <c r="B24" s="7">
        <v>6</v>
      </c>
      <c r="C24" s="13">
        <f t="shared" si="0"/>
        <v>1949.0299204580947</v>
      </c>
      <c r="D24" s="13">
        <f t="shared" si="1"/>
        <v>49.895165963727223</v>
      </c>
      <c r="E24" s="13">
        <f t="shared" si="2"/>
        <v>44.833871019968313</v>
      </c>
      <c r="F24" s="5">
        <f t="shared" si="3"/>
        <v>56.244620188827867</v>
      </c>
      <c r="H24" s="19" t="str">
        <f t="shared" si="4"/>
        <v xml:space="preserve">      if (i&gt;45   &amp;&amp; i&lt;=56  ) bandValues[6]  += (int)vReal[i];</v>
      </c>
    </row>
    <row r="25" spans="2:8" x14ac:dyDescent="0.25">
      <c r="B25" s="7">
        <v>7</v>
      </c>
      <c r="C25" s="13">
        <f t="shared" si="0"/>
        <v>2445.0810317940827</v>
      </c>
      <c r="D25" s="13">
        <f t="shared" si="1"/>
        <v>62.594074413928517</v>
      </c>
      <c r="E25" s="13">
        <f t="shared" si="2"/>
        <v>56.244620188827867</v>
      </c>
      <c r="F25" s="5">
        <f t="shared" si="3"/>
        <v>70.559539656447441</v>
      </c>
      <c r="H25" s="19" t="str">
        <f t="shared" si="4"/>
        <v xml:space="preserve">      if (i&gt;56   &amp;&amp; i&lt;=71  ) bandValues[7]  += (int)vReal[i];</v>
      </c>
    </row>
    <row r="26" spans="2:8" x14ac:dyDescent="0.25">
      <c r="B26" s="7">
        <v>8</v>
      </c>
      <c r="C26" s="13">
        <f t="shared" si="0"/>
        <v>3067.3830038658739</v>
      </c>
      <c r="D26" s="13">
        <f t="shared" si="1"/>
        <v>78.525004898966372</v>
      </c>
      <c r="E26" s="13">
        <f t="shared" si="2"/>
        <v>70.559539656447441</v>
      </c>
      <c r="F26" s="5">
        <f t="shared" si="3"/>
        <v>88.51777503013011</v>
      </c>
      <c r="H26" s="19" t="str">
        <f t="shared" si="4"/>
        <v xml:space="preserve">      if (i&gt;71   &amp;&amp; i&lt;=89  ) bandValues[8]  += (int)vReal[i];</v>
      </c>
    </row>
    <row r="27" spans="2:8" x14ac:dyDescent="0.25">
      <c r="B27" s="7">
        <v>9</v>
      </c>
      <c r="C27" s="13">
        <f t="shared" si="0"/>
        <v>3848.0681703630407</v>
      </c>
      <c r="D27" s="13">
        <f t="shared" si="1"/>
        <v>98.510545161293848</v>
      </c>
      <c r="E27" s="13">
        <f t="shared" si="2"/>
        <v>88.51777503013011</v>
      </c>
      <c r="F27" s="5">
        <f t="shared" si="3"/>
        <v>111.04659319540724</v>
      </c>
      <c r="H27" s="19" t="str">
        <f t="shared" si="4"/>
        <v xml:space="preserve">      if (i&gt;89   &amp;&amp; i&lt;=111  ) bandValues[9]  += (int)vReal[i];</v>
      </c>
    </row>
    <row r="28" spans="2:8" x14ac:dyDescent="0.25">
      <c r="B28" s="7">
        <v>10</v>
      </c>
      <c r="C28" s="13">
        <f t="shared" si="0"/>
        <v>4827.4469230281502</v>
      </c>
      <c r="D28" s="13">
        <f t="shared" si="1"/>
        <v>123.58264122952065</v>
      </c>
      <c r="E28" s="13">
        <f t="shared" si="2"/>
        <v>111.04659319540724</v>
      </c>
      <c r="F28" s="5">
        <f t="shared" si="3"/>
        <v>139.30926140098825</v>
      </c>
      <c r="H28" s="19" t="str">
        <f t="shared" si="4"/>
        <v xml:space="preserve">      if (i&gt;111   &amp;&amp; i&lt;=139  ) bandValues[10]  += (int)vReal[i];</v>
      </c>
    </row>
    <row r="29" spans="2:8" x14ac:dyDescent="0.25">
      <c r="B29" s="7">
        <v>11</v>
      </c>
      <c r="C29" s="13">
        <f t="shared" si="0"/>
        <v>6056.0891239240582</v>
      </c>
      <c r="D29" s="13">
        <f t="shared" si="1"/>
        <v>155.03588157245588</v>
      </c>
      <c r="E29" s="13">
        <f t="shared" si="2"/>
        <v>139.30926140098825</v>
      </c>
      <c r="F29" s="5">
        <f t="shared" si="3"/>
        <v>174.76511213575469</v>
      </c>
      <c r="H29" s="19" t="str">
        <f t="shared" si="4"/>
        <v xml:space="preserve">      if (i&gt;139   &amp;&amp; i&lt;=175  ) bandValues[11]  += (int)vReal[i];</v>
      </c>
    </row>
    <row r="30" spans="2:8" x14ac:dyDescent="0.25">
      <c r="B30" s="7">
        <v>12</v>
      </c>
      <c r="C30" s="13">
        <f t="shared" si="0"/>
        <v>7597.435261681776</v>
      </c>
      <c r="D30" s="13">
        <f t="shared" si="1"/>
        <v>194.49434269905348</v>
      </c>
      <c r="E30" s="13">
        <f t="shared" si="2"/>
        <v>174.76511213575469</v>
      </c>
      <c r="F30" s="5">
        <f t="shared" si="3"/>
        <v>219.24489522565392</v>
      </c>
      <c r="H30" s="19" t="str">
        <f t="shared" si="4"/>
        <v xml:space="preserve">      if (i&gt;175   &amp;&amp; i&lt;=219  ) bandValues[12]  += (int)vReal[i];</v>
      </c>
    </row>
    <row r="31" spans="2:8" x14ac:dyDescent="0.25">
      <c r="B31" s="7">
        <v>13</v>
      </c>
      <c r="C31" s="13">
        <f t="shared" si="0"/>
        <v>9531.0721778224361</v>
      </c>
      <c r="D31" s="13">
        <f t="shared" si="1"/>
        <v>243.99544775225436</v>
      </c>
      <c r="E31" s="13">
        <f t="shared" si="2"/>
        <v>219.24489522565392</v>
      </c>
      <c r="F31" s="5">
        <f t="shared" si="3"/>
        <v>275.04530792833111</v>
      </c>
      <c r="H31" s="19" t="str">
        <f t="shared" si="4"/>
        <v xml:space="preserve">      if (i&gt;219   &amp;&amp; i&lt;=275  ) bandValues[13]  += (int)vReal[i];</v>
      </c>
    </row>
    <row r="32" spans="2:8" x14ac:dyDescent="0.25">
      <c r="B32" s="7">
        <v>14</v>
      </c>
      <c r="C32" s="13">
        <f t="shared" si="0"/>
        <v>11956.842504078433</v>
      </c>
      <c r="D32" s="13">
        <f t="shared" si="1"/>
        <v>306.09516810440789</v>
      </c>
      <c r="E32" s="13">
        <f t="shared" si="2"/>
        <v>275.04530792833111</v>
      </c>
      <c r="F32" s="5">
        <f t="shared" si="3"/>
        <v>345.047584052204</v>
      </c>
      <c r="H32" s="19" t="str">
        <f t="shared" si="4"/>
        <v xml:space="preserve">      if (i&gt;275   &amp;&amp; i&lt;=345  ) bandValues[14]  += (int)vReal[i];</v>
      </c>
    </row>
    <row r="33" spans="2:8" x14ac:dyDescent="0.25">
      <c r="B33" s="7">
        <v>15</v>
      </c>
      <c r="C33" s="13">
        <f t="shared" si="0"/>
        <v>15000.000000000005</v>
      </c>
      <c r="D33" s="13">
        <f t="shared" si="1"/>
        <v>384.00000000000011</v>
      </c>
      <c r="E33" s="13">
        <f t="shared" si="2"/>
        <v>345.047584052204</v>
      </c>
      <c r="F33" s="5">
        <f t="shared" si="3"/>
        <v>432.86626540557393</v>
      </c>
      <c r="H33" s="19" t="str">
        <f t="shared" si="4"/>
        <v xml:space="preserve">      if (i&gt;345             ) bandValues[15]  += (int)vReal[i];</v>
      </c>
    </row>
    <row r="34" spans="2:8" x14ac:dyDescent="0.25">
      <c r="B34" s="7">
        <v>16</v>
      </c>
      <c r="C34" s="13">
        <f t="shared" si="0"/>
        <v>18817.67698481046</v>
      </c>
      <c r="D34" s="13">
        <f t="shared" si="1"/>
        <v>481.73253081114774</v>
      </c>
      <c r="E34" s="13">
        <f t="shared" si="2"/>
        <v>432.86626540557393</v>
      </c>
      <c r="F34" s="5">
        <f t="shared" si="3"/>
        <v>543.03583733488813</v>
      </c>
      <c r="H34" s="19" t="str">
        <f t="shared" si="4"/>
        <v/>
      </c>
    </row>
    <row r="35" spans="2:8" x14ac:dyDescent="0.25">
      <c r="B35" s="7">
        <v>17</v>
      </c>
      <c r="C35" s="13">
        <f t="shared" si="0"/>
        <v>23606.997806977677</v>
      </c>
      <c r="D35" s="13">
        <f t="shared" si="1"/>
        <v>604.33914385862852</v>
      </c>
      <c r="E35" s="13">
        <f t="shared" si="2"/>
        <v>543.03583733488813</v>
      </c>
      <c r="F35" s="5">
        <f t="shared" si="3"/>
        <v>681.24486520959988</v>
      </c>
      <c r="H35" s="19" t="str">
        <f t="shared" si="4"/>
        <v/>
      </c>
    </row>
    <row r="36" spans="2:8" x14ac:dyDescent="0.25">
      <c r="B36" s="7">
        <v>18</v>
      </c>
      <c r="C36" s="13">
        <f t="shared" si="0"/>
        <v>29615.257287522312</v>
      </c>
      <c r="D36" s="13">
        <f t="shared" si="1"/>
        <v>758.15058656057124</v>
      </c>
      <c r="E36" s="13">
        <f t="shared" si="2"/>
        <v>681.24486520959988</v>
      </c>
      <c r="F36" s="5">
        <f t="shared" si="3"/>
        <v>854.62972140499915</v>
      </c>
      <c r="H36" s="19" t="str">
        <f t="shared" si="4"/>
        <v/>
      </c>
    </row>
    <row r="37" spans="2:8" x14ac:dyDescent="0.25">
      <c r="B37" s="7">
        <v>19</v>
      </c>
      <c r="C37" s="13">
        <f t="shared" si="0"/>
        <v>37152.689697243244</v>
      </c>
      <c r="D37" s="13">
        <f t="shared" si="1"/>
        <v>951.10885624942705</v>
      </c>
      <c r="E37" s="13">
        <f t="shared" si="2"/>
        <v>854.62972140499915</v>
      </c>
      <c r="F37" s="5">
        <f t="shared" si="3"/>
        <v>1072.1430692678548</v>
      </c>
      <c r="H37" s="19" t="str">
        <f t="shared" si="4"/>
        <v/>
      </c>
    </row>
    <row r="38" spans="2:8" x14ac:dyDescent="0.25">
      <c r="B38" s="7">
        <v>20</v>
      </c>
      <c r="C38" s="13">
        <f t="shared" si="0"/>
        <v>46608.487589307915</v>
      </c>
      <c r="D38" s="13">
        <f t="shared" si="1"/>
        <v>1193.1772822862827</v>
      </c>
      <c r="E38" s="13">
        <f t="shared" si="2"/>
        <v>1072.1430692678548</v>
      </c>
      <c r="F38" s="5">
        <f t="shared" si="3"/>
        <v>1345.01613059905</v>
      </c>
      <c r="H38" s="19" t="str">
        <f t="shared" si="4"/>
        <v/>
      </c>
    </row>
    <row r="39" spans="2:8" x14ac:dyDescent="0.25">
      <c r="B39" s="7">
        <v>21</v>
      </c>
      <c r="C39" s="13">
        <f t="shared" si="0"/>
        <v>58470.897613742876</v>
      </c>
      <c r="D39" s="13">
        <f t="shared" si="1"/>
        <v>1496.8549789118176</v>
      </c>
      <c r="E39" s="13">
        <f t="shared" si="2"/>
        <v>1345.01613059905</v>
      </c>
      <c r="F39" s="5">
        <f t="shared" si="3"/>
        <v>1687.3386056648369</v>
      </c>
      <c r="H39" s="19" t="str">
        <f t="shared" si="4"/>
        <v/>
      </c>
    </row>
    <row r="40" spans="2:8" x14ac:dyDescent="0.25">
      <c r="B40" s="7">
        <v>22</v>
      </c>
      <c r="C40" s="13">
        <f t="shared" si="0"/>
        <v>73352.430953822506</v>
      </c>
      <c r="D40" s="13">
        <f t="shared" si="1"/>
        <v>1877.8222324178562</v>
      </c>
      <c r="E40" s="13">
        <f t="shared" si="2"/>
        <v>1687.3386056648369</v>
      </c>
      <c r="F40" s="5">
        <f t="shared" si="3"/>
        <v>2116.7861896934241</v>
      </c>
      <c r="H40" s="19" t="str">
        <f t="shared" si="4"/>
        <v/>
      </c>
    </row>
    <row r="41" spans="2:8" x14ac:dyDescent="0.25">
      <c r="B41" s="7">
        <v>23</v>
      </c>
      <c r="C41" s="13">
        <f t="shared" si="0"/>
        <v>92021.490115976252</v>
      </c>
      <c r="D41" s="13">
        <f t="shared" si="1"/>
        <v>2355.7501469689919</v>
      </c>
      <c r="E41" s="13">
        <f t="shared" si="2"/>
        <v>2116.7861896934241</v>
      </c>
      <c r="F41" s="5">
        <f t="shared" si="3"/>
        <v>2655.533250903904</v>
      </c>
      <c r="H41" s="19" t="str">
        <f t="shared" si="4"/>
        <v/>
      </c>
    </row>
    <row r="42" spans="2:8" x14ac:dyDescent="0.25">
      <c r="B42" s="7">
        <v>24</v>
      </c>
      <c r="C42" s="13">
        <f t="shared" si="0"/>
        <v>115442.04511089125</v>
      </c>
      <c r="D42" s="13">
        <f t="shared" si="1"/>
        <v>2955.3163548388161</v>
      </c>
      <c r="E42" s="13">
        <f t="shared" si="2"/>
        <v>2655.533250903904</v>
      </c>
      <c r="F42" s="5">
        <f t="shared" si="3"/>
        <v>3331.397795862219</v>
      </c>
      <c r="H42" s="19" t="str">
        <f t="shared" si="4"/>
        <v/>
      </c>
    </row>
    <row r="43" spans="2:8" x14ac:dyDescent="0.25">
      <c r="B43" s="7">
        <v>25</v>
      </c>
      <c r="C43" s="13">
        <f t="shared" si="0"/>
        <v>144823.40769084459</v>
      </c>
      <c r="D43" s="13">
        <f t="shared" si="1"/>
        <v>3707.4792368856215</v>
      </c>
      <c r="E43" s="13">
        <f t="shared" si="2"/>
        <v>3331.397795862219</v>
      </c>
      <c r="F43" s="5">
        <f t="shared" si="3"/>
        <v>4179.2778420296499</v>
      </c>
      <c r="H43" s="19" t="str">
        <f t="shared" si="4"/>
        <v/>
      </c>
    </row>
    <row r="44" spans="2:8" x14ac:dyDescent="0.25">
      <c r="B44" s="7">
        <v>26</v>
      </c>
      <c r="C44" s="13">
        <f t="shared" si="0"/>
        <v>181682.6737177218</v>
      </c>
      <c r="D44" s="13">
        <f t="shared" si="1"/>
        <v>4651.0764471736784</v>
      </c>
      <c r="E44" s="13">
        <f t="shared" si="2"/>
        <v>4179.2778420296499</v>
      </c>
      <c r="F44" s="5">
        <f t="shared" si="3"/>
        <v>5242.9533640726422</v>
      </c>
      <c r="H44" s="19" t="str">
        <f t="shared" si="4"/>
        <v/>
      </c>
    </row>
    <row r="45" spans="2:8" x14ac:dyDescent="0.25">
      <c r="B45" s="7">
        <v>27</v>
      </c>
      <c r="C45" s="13">
        <f t="shared" si="0"/>
        <v>227923.05785045336</v>
      </c>
      <c r="D45" s="13">
        <f t="shared" si="1"/>
        <v>5834.830280971606</v>
      </c>
      <c r="E45" s="13">
        <f t="shared" si="2"/>
        <v>5242.9533640726422</v>
      </c>
      <c r="F45" s="5">
        <f t="shared" si="3"/>
        <v>6577.34685676962</v>
      </c>
      <c r="H45" s="19" t="str">
        <f t="shared" si="4"/>
        <v/>
      </c>
    </row>
    <row r="46" spans="2:8" x14ac:dyDescent="0.25">
      <c r="B46" s="7">
        <v>28</v>
      </c>
      <c r="C46" s="13">
        <f t="shared" si="0"/>
        <v>285932.16533467319</v>
      </c>
      <c r="D46" s="13">
        <f t="shared" si="1"/>
        <v>7319.8634325676339</v>
      </c>
      <c r="E46" s="13">
        <f t="shared" si="2"/>
        <v>6577.34685676962</v>
      </c>
      <c r="F46" s="5">
        <f t="shared" si="3"/>
        <v>8251.3592378499379</v>
      </c>
      <c r="H46" s="19" t="str">
        <f t="shared" si="4"/>
        <v/>
      </c>
    </row>
    <row r="47" spans="2:8" x14ac:dyDescent="0.25">
      <c r="B47" s="7">
        <v>29</v>
      </c>
      <c r="C47" s="13">
        <f t="shared" si="0"/>
        <v>358705.27512235317</v>
      </c>
      <c r="D47" s="13">
        <f t="shared" si="1"/>
        <v>9182.8550431322419</v>
      </c>
      <c r="E47" s="13">
        <f t="shared" si="2"/>
        <v>8251.3592378499379</v>
      </c>
      <c r="F47" s="5">
        <f t="shared" si="3"/>
        <v>10351.427521566126</v>
      </c>
      <c r="H47" s="19" t="str">
        <f t="shared" si="4"/>
        <v/>
      </c>
    </row>
    <row r="48" spans="2:8" x14ac:dyDescent="0.25">
      <c r="B48" s="7">
        <v>30</v>
      </c>
      <c r="C48" s="13">
        <f t="shared" si="0"/>
        <v>450000.00000000041</v>
      </c>
      <c r="D48" s="13">
        <f t="shared" si="1"/>
        <v>11520.000000000011</v>
      </c>
      <c r="E48" s="13">
        <f t="shared" si="2"/>
        <v>10351.427521566126</v>
      </c>
      <c r="F48" s="5">
        <f t="shared" si="3"/>
        <v>12985.987962167226</v>
      </c>
      <c r="H48" s="19" t="str">
        <f t="shared" si="4"/>
        <v/>
      </c>
    </row>
    <row r="49" spans="2:8" x14ac:dyDescent="0.25">
      <c r="B49" s="7">
        <v>31</v>
      </c>
      <c r="C49" s="13">
        <f t="shared" si="0"/>
        <v>564530.30954431405</v>
      </c>
      <c r="D49" s="13">
        <f t="shared" si="1"/>
        <v>14451.97592433444</v>
      </c>
      <c r="E49" s="13">
        <f t="shared" si="2"/>
        <v>12985.987962167226</v>
      </c>
      <c r="F49" s="5">
        <f t="shared" si="3"/>
        <v>16291.075120046651</v>
      </c>
      <c r="H49" s="19" t="str">
        <f t="shared" si="4"/>
        <v/>
      </c>
    </row>
    <row r="50" spans="2:8" x14ac:dyDescent="0.25">
      <c r="B50" s="7">
        <v>32</v>
      </c>
      <c r="C50" s="13">
        <f t="shared" si="0"/>
        <v>708209.93420933059</v>
      </c>
      <c r="D50" s="13">
        <f t="shared" si="1"/>
        <v>18130.174315758864</v>
      </c>
      <c r="E50" s="13">
        <f t="shared" si="2"/>
        <v>16291.075120046651</v>
      </c>
      <c r="F50" s="5">
        <f t="shared" si="3"/>
        <v>20437.345956288005</v>
      </c>
      <c r="H50" s="19" t="str">
        <f t="shared" si="4"/>
        <v/>
      </c>
    </row>
    <row r="51" spans="2:8" x14ac:dyDescent="0.25">
      <c r="B51" s="7">
        <v>33</v>
      </c>
      <c r="C51" s="13">
        <f t="shared" si="0"/>
        <v>888457.71862566972</v>
      </c>
      <c r="D51" s="13">
        <f t="shared" si="1"/>
        <v>22744.517596817146</v>
      </c>
      <c r="E51" s="13">
        <f t="shared" si="2"/>
        <v>20437.345956288005</v>
      </c>
      <c r="F51" s="5">
        <f t="shared" si="3"/>
        <v>25638.891642149982</v>
      </c>
      <c r="H51" s="19" t="str">
        <f t="shared" si="4"/>
        <v/>
      </c>
    </row>
    <row r="52" spans="2:8" x14ac:dyDescent="0.25">
      <c r="B52" s="7">
        <v>34</v>
      </c>
      <c r="C52" s="13">
        <f t="shared" si="0"/>
        <v>1114580.6909172977</v>
      </c>
      <c r="D52" s="13">
        <f t="shared" si="1"/>
        <v>28533.265687482821</v>
      </c>
      <c r="E52" s="13">
        <f t="shared" si="2"/>
        <v>25638.891642149982</v>
      </c>
      <c r="F52" s="5">
        <f t="shared" si="3"/>
        <v>32164.292078035658</v>
      </c>
      <c r="H52" s="19" t="str">
        <f t="shared" si="4"/>
        <v/>
      </c>
    </row>
    <row r="53" spans="2:8" x14ac:dyDescent="0.25">
      <c r="B53" s="7">
        <v>35</v>
      </c>
      <c r="C53" s="13">
        <f t="shared" si="0"/>
        <v>1398254.6276792379</v>
      </c>
      <c r="D53" s="13">
        <f t="shared" si="1"/>
        <v>35795.318468588492</v>
      </c>
      <c r="E53" s="13">
        <f t="shared" si="2"/>
        <v>32164.292078035658</v>
      </c>
      <c r="F53" s="5">
        <f t="shared" si="3"/>
        <v>40350.48391797152</v>
      </c>
      <c r="H53" s="19" t="str">
        <f t="shared" si="4"/>
        <v/>
      </c>
    </row>
    <row r="54" spans="2:8" x14ac:dyDescent="0.25">
      <c r="B54" s="7">
        <v>36</v>
      </c>
      <c r="C54" s="13">
        <f t="shared" si="0"/>
        <v>1754126.9284122868</v>
      </c>
      <c r="D54" s="13">
        <f t="shared" si="1"/>
        <v>44905.649367354541</v>
      </c>
      <c r="E54" s="13">
        <f t="shared" si="2"/>
        <v>40350.48391797152</v>
      </c>
      <c r="F54" s="5">
        <f t="shared" si="3"/>
        <v>50620.158169945134</v>
      </c>
      <c r="H54" s="19" t="str">
        <f t="shared" si="4"/>
        <v/>
      </c>
    </row>
    <row r="55" spans="2:8" x14ac:dyDescent="0.25">
      <c r="B55" s="7">
        <v>37</v>
      </c>
      <c r="C55" s="13">
        <f t="shared" si="0"/>
        <v>2200572.9286146765</v>
      </c>
      <c r="D55" s="13">
        <f t="shared" si="1"/>
        <v>56334.666972535721</v>
      </c>
      <c r="E55" s="13">
        <f t="shared" si="2"/>
        <v>50620.158169945134</v>
      </c>
      <c r="F55" s="5">
        <f t="shared" si="3"/>
        <v>63503.585690802756</v>
      </c>
      <c r="H55" s="19" t="str">
        <f t="shared" si="4"/>
        <v/>
      </c>
    </row>
    <row r="56" spans="2:8" x14ac:dyDescent="0.25">
      <c r="B56" s="7">
        <v>38</v>
      </c>
      <c r="C56" s="13">
        <f t="shared" si="0"/>
        <v>2760644.7034792886</v>
      </c>
      <c r="D56" s="13">
        <f t="shared" si="1"/>
        <v>70672.504409069792</v>
      </c>
      <c r="E56" s="13">
        <f t="shared" si="2"/>
        <v>63503.585690802756</v>
      </c>
      <c r="F56" s="5">
        <f t="shared" si="3"/>
        <v>79665.997527117142</v>
      </c>
      <c r="H56" s="19" t="str">
        <f t="shared" si="4"/>
        <v/>
      </c>
    </row>
    <row r="57" spans="2:8" x14ac:dyDescent="0.25">
      <c r="B57" s="7">
        <v>39</v>
      </c>
      <c r="C57" s="13">
        <f t="shared" si="0"/>
        <v>3463261.3533267388</v>
      </c>
      <c r="D57" s="13">
        <f t="shared" si="1"/>
        <v>88659.490645164507</v>
      </c>
      <c r="E57" s="13">
        <f t="shared" si="2"/>
        <v>79665.997527117142</v>
      </c>
      <c r="F57" s="5">
        <f t="shared" si="3"/>
        <v>99941.933875866598</v>
      </c>
      <c r="H57" s="19" t="str">
        <f t="shared" si="4"/>
        <v/>
      </c>
    </row>
    <row r="58" spans="2:8" x14ac:dyDescent="0.25">
      <c r="B58" s="7">
        <v>40</v>
      </c>
      <c r="C58" s="13">
        <f t="shared" si="0"/>
        <v>4344702.2307253396</v>
      </c>
      <c r="D58" s="13">
        <f t="shared" si="1"/>
        <v>111224.37710656869</v>
      </c>
      <c r="E58" s="13">
        <f t="shared" si="2"/>
        <v>99941.933875866598</v>
      </c>
      <c r="F58" s="5">
        <f t="shared" si="3"/>
        <v>125378.33526088955</v>
      </c>
      <c r="H58" s="19" t="str">
        <f t="shared" si="4"/>
        <v/>
      </c>
    </row>
    <row r="59" spans="2:8" x14ac:dyDescent="0.25">
      <c r="B59" s="7">
        <v>41</v>
      </c>
      <c r="C59" s="13">
        <f t="shared" si="0"/>
        <v>5450480.2115316568</v>
      </c>
      <c r="D59" s="13">
        <f t="shared" si="1"/>
        <v>139532.29341521041</v>
      </c>
      <c r="E59" s="13">
        <f t="shared" si="2"/>
        <v>125378.33526088955</v>
      </c>
      <c r="F59" s="5">
        <f t="shared" si="3"/>
        <v>157288.60092217935</v>
      </c>
      <c r="H59" s="19" t="str">
        <f t="shared" si="4"/>
        <v/>
      </c>
    </row>
    <row r="60" spans="2:8" x14ac:dyDescent="0.25">
      <c r="B60" s="7">
        <v>42</v>
      </c>
      <c r="C60" s="13">
        <f t="shared" si="0"/>
        <v>6837691.7355136042</v>
      </c>
      <c r="D60" s="13">
        <f t="shared" si="1"/>
        <v>175044.90842914826</v>
      </c>
      <c r="E60" s="13">
        <f t="shared" si="2"/>
        <v>157288.60092217935</v>
      </c>
      <c r="F60" s="5">
        <f t="shared" si="3"/>
        <v>197320.40570308868</v>
      </c>
      <c r="H60" s="19" t="str">
        <f t="shared" si="4"/>
        <v/>
      </c>
    </row>
    <row r="61" spans="2:8" x14ac:dyDescent="0.25">
      <c r="B61" s="7">
        <v>43</v>
      </c>
      <c r="C61" s="13">
        <f t="shared" si="0"/>
        <v>8577964.9600401986</v>
      </c>
      <c r="D61" s="13">
        <f t="shared" si="1"/>
        <v>219595.90297702909</v>
      </c>
      <c r="E61" s="13">
        <f t="shared" si="2"/>
        <v>197320.40570308868</v>
      </c>
      <c r="F61" s="5">
        <f t="shared" si="3"/>
        <v>247540.77713549818</v>
      </c>
      <c r="H61" s="19" t="str">
        <f t="shared" si="4"/>
        <v/>
      </c>
    </row>
    <row r="62" spans="2:8" x14ac:dyDescent="0.25">
      <c r="B62" s="7">
        <v>44</v>
      </c>
      <c r="C62" s="13">
        <f t="shared" si="0"/>
        <v>10761158.253670597</v>
      </c>
      <c r="D62" s="13">
        <f t="shared" si="1"/>
        <v>275485.65129396727</v>
      </c>
      <c r="E62" s="13">
        <f t="shared" si="2"/>
        <v>247540.77713549818</v>
      </c>
      <c r="F62" s="5">
        <f t="shared" si="3"/>
        <v>310542.82564698387</v>
      </c>
      <c r="H62" s="19" t="str">
        <f t="shared" si="4"/>
        <v/>
      </c>
    </row>
    <row r="63" spans="2:8" x14ac:dyDescent="0.25">
      <c r="B63" s="7">
        <v>45</v>
      </c>
      <c r="C63" s="13">
        <f t="shared" si="0"/>
        <v>13500000.000000019</v>
      </c>
      <c r="D63" s="13">
        <f t="shared" si="1"/>
        <v>345600.00000000047</v>
      </c>
      <c r="E63" s="13">
        <f t="shared" si="2"/>
        <v>310542.82564698387</v>
      </c>
      <c r="F63" s="5">
        <f t="shared" si="3"/>
        <v>389579.63886501692</v>
      </c>
      <c r="H63" s="19" t="str">
        <f t="shared" si="4"/>
        <v/>
      </c>
    </row>
    <row r="64" spans="2:8" x14ac:dyDescent="0.25">
      <c r="B64" s="7">
        <v>46</v>
      </c>
      <c r="C64" s="13">
        <f t="shared" si="0"/>
        <v>16935909.28632943</v>
      </c>
      <c r="D64" s="13">
        <f t="shared" si="1"/>
        <v>433559.27773003338</v>
      </c>
      <c r="E64" s="13">
        <f t="shared" si="2"/>
        <v>389579.63886501692</v>
      </c>
      <c r="F64" s="5">
        <f t="shared" si="3"/>
        <v>488732.25360139977</v>
      </c>
      <c r="H64" s="19" t="str">
        <f t="shared" si="4"/>
        <v/>
      </c>
    </row>
    <row r="65" spans="2:8" x14ac:dyDescent="0.25">
      <c r="B65" s="7">
        <v>47</v>
      </c>
      <c r="C65" s="13">
        <f t="shared" si="0"/>
        <v>21246298.02627993</v>
      </c>
      <c r="D65" s="13">
        <f t="shared" si="1"/>
        <v>543905.22947276616</v>
      </c>
      <c r="E65" s="13">
        <f t="shared" si="2"/>
        <v>488732.25360139977</v>
      </c>
      <c r="F65" s="5">
        <f t="shared" si="3"/>
        <v>613120.37868864043</v>
      </c>
      <c r="H65" s="19" t="str">
        <f t="shared" si="4"/>
        <v/>
      </c>
    </row>
    <row r="66" spans="2:8" x14ac:dyDescent="0.25">
      <c r="B66" s="7">
        <v>48</v>
      </c>
      <c r="C66" s="13">
        <f t="shared" si="0"/>
        <v>26653731.558770105</v>
      </c>
      <c r="D66" s="13">
        <f t="shared" si="1"/>
        <v>682335.52790451469</v>
      </c>
      <c r="E66" s="13">
        <f t="shared" si="2"/>
        <v>613120.37868864043</v>
      </c>
      <c r="F66" s="5">
        <f t="shared" si="3"/>
        <v>769166.74926449987</v>
      </c>
      <c r="H66" s="19" t="str">
        <f t="shared" si="4"/>
        <v/>
      </c>
    </row>
    <row r="67" spans="2:8" x14ac:dyDescent="0.25">
      <c r="B67" s="7">
        <v>49</v>
      </c>
      <c r="C67" s="13">
        <f t="shared" si="0"/>
        <v>33437420.727518946</v>
      </c>
      <c r="D67" s="13">
        <f t="shared" si="1"/>
        <v>855997.97062448505</v>
      </c>
      <c r="E67" s="13">
        <f t="shared" si="2"/>
        <v>769166.74926449987</v>
      </c>
      <c r="F67" s="5">
        <f t="shared" si="3"/>
        <v>964928.76234107011</v>
      </c>
      <c r="H67" s="19" t="str">
        <f t="shared" si="4"/>
        <v/>
      </c>
    </row>
    <row r="68" spans="2:8" x14ac:dyDescent="0.25">
      <c r="B68" s="7">
        <v>50</v>
      </c>
      <c r="C68" s="13">
        <f t="shared" si="0"/>
        <v>41947638.830377154</v>
      </c>
      <c r="D68" s="13">
        <f t="shared" si="1"/>
        <v>1073859.5540576552</v>
      </c>
      <c r="E68" s="13">
        <f t="shared" si="2"/>
        <v>964928.76234107011</v>
      </c>
      <c r="F68" s="5">
        <f t="shared" si="3"/>
        <v>1210514.5175391461</v>
      </c>
      <c r="H68" s="19" t="str">
        <f t="shared" si="4"/>
        <v/>
      </c>
    </row>
    <row r="69" spans="2:8" x14ac:dyDescent="0.25">
      <c r="B69" s="7">
        <v>51</v>
      </c>
      <c r="C69" s="13">
        <f t="shared" si="0"/>
        <v>52623807.852368638</v>
      </c>
      <c r="D69" s="13">
        <f t="shared" si="1"/>
        <v>1347169.4810206371</v>
      </c>
      <c r="E69" s="13">
        <f t="shared" si="2"/>
        <v>1210514.5175391461</v>
      </c>
      <c r="F69" s="5">
        <f t="shared" si="3"/>
        <v>1518604.7450983548</v>
      </c>
      <c r="H69" s="19" t="str">
        <f t="shared" si="4"/>
        <v/>
      </c>
    </row>
    <row r="70" spans="2:8" x14ac:dyDescent="0.25">
      <c r="B70" s="7">
        <v>52</v>
      </c>
      <c r="C70" s="13">
        <f t="shared" si="0"/>
        <v>66017187.858440317</v>
      </c>
      <c r="D70" s="13">
        <f t="shared" si="1"/>
        <v>1690040.0091760722</v>
      </c>
      <c r="E70" s="13">
        <f t="shared" si="2"/>
        <v>1518604.7450983548</v>
      </c>
      <c r="F70" s="5">
        <f t="shared" si="3"/>
        <v>1905107.5707240836</v>
      </c>
      <c r="H70" s="19" t="str">
        <f t="shared" si="4"/>
        <v/>
      </c>
    </row>
    <row r="71" spans="2:8" x14ac:dyDescent="0.25">
      <c r="B71" s="7">
        <v>53</v>
      </c>
      <c r="C71" s="13">
        <f t="shared" si="0"/>
        <v>82819341.1043787</v>
      </c>
      <c r="D71" s="13">
        <f t="shared" si="1"/>
        <v>2120175.132272095</v>
      </c>
      <c r="E71" s="13">
        <f t="shared" si="2"/>
        <v>1905107.5707240836</v>
      </c>
      <c r="F71" s="5">
        <f t="shared" si="3"/>
        <v>2389979.9258135157</v>
      </c>
      <c r="H71" s="19" t="str">
        <f t="shared" si="4"/>
        <v/>
      </c>
    </row>
    <row r="72" spans="2:8" x14ac:dyDescent="0.25">
      <c r="B72" s="7">
        <v>54</v>
      </c>
      <c r="C72" s="13">
        <f t="shared" si="0"/>
        <v>103897840.59980221</v>
      </c>
      <c r="D72" s="13">
        <f t="shared" si="1"/>
        <v>2659784.7193549364</v>
      </c>
      <c r="E72" s="13">
        <f t="shared" si="2"/>
        <v>2389979.9258135157</v>
      </c>
      <c r="F72" s="5">
        <f t="shared" si="3"/>
        <v>2998258.0162759991</v>
      </c>
      <c r="H72" s="19" t="str">
        <f t="shared" si="4"/>
        <v/>
      </c>
    </row>
    <row r="73" spans="2:8" x14ac:dyDescent="0.25">
      <c r="B73" s="7">
        <v>55</v>
      </c>
      <c r="C73" s="13">
        <f t="shared" si="0"/>
        <v>130341066.92176022</v>
      </c>
      <c r="D73" s="13">
        <f t="shared" si="1"/>
        <v>3336731.3131970614</v>
      </c>
      <c r="E73" s="13">
        <f t="shared" si="2"/>
        <v>2998258.0162759991</v>
      </c>
      <c r="F73" s="5">
        <f t="shared" si="3"/>
        <v>3761350.0578266876</v>
      </c>
      <c r="H73" s="19" t="str">
        <f t="shared" si="4"/>
        <v/>
      </c>
    </row>
    <row r="74" spans="2:8" x14ac:dyDescent="0.25">
      <c r="B74" s="7">
        <v>56</v>
      </c>
      <c r="C74" s="13">
        <f t="shared" si="0"/>
        <v>163514406.34594974</v>
      </c>
      <c r="D74" s="13">
        <f t="shared" si="1"/>
        <v>4185968.8024563133</v>
      </c>
      <c r="E74" s="13">
        <f t="shared" si="2"/>
        <v>3761350.0578266876</v>
      </c>
      <c r="F74" s="5">
        <f t="shared" si="3"/>
        <v>4718658.0276653823</v>
      </c>
      <c r="H74" s="19" t="str">
        <f t="shared" si="4"/>
        <v/>
      </c>
    </row>
    <row r="75" spans="2:8" x14ac:dyDescent="0.25">
      <c r="B75" s="7">
        <v>57</v>
      </c>
      <c r="C75" s="13">
        <f t="shared" si="0"/>
        <v>205130752.06540823</v>
      </c>
      <c r="D75" s="13">
        <f t="shared" si="1"/>
        <v>5251347.2528744508</v>
      </c>
      <c r="E75" s="13">
        <f t="shared" si="2"/>
        <v>4718658.0276653823</v>
      </c>
      <c r="F75" s="5">
        <f t="shared" si="3"/>
        <v>5919612.171092663</v>
      </c>
      <c r="H75" s="19" t="str">
        <f t="shared" si="4"/>
        <v/>
      </c>
    </row>
    <row r="76" spans="2:8" x14ac:dyDescent="0.25">
      <c r="B76" s="7">
        <v>58</v>
      </c>
      <c r="C76" s="13">
        <f t="shared" si="0"/>
        <v>257338948.80120608</v>
      </c>
      <c r="D76" s="13">
        <f t="shared" si="1"/>
        <v>6587877.0893108761</v>
      </c>
      <c r="E76" s="13">
        <f t="shared" si="2"/>
        <v>5919612.171092663</v>
      </c>
      <c r="F76" s="5">
        <f t="shared" si="3"/>
        <v>7426223.3140649498</v>
      </c>
      <c r="H76" s="19" t="str">
        <f t="shared" si="4"/>
        <v/>
      </c>
    </row>
    <row r="77" spans="2:8" x14ac:dyDescent="0.25">
      <c r="B77" s="7">
        <v>59</v>
      </c>
      <c r="C77" s="13">
        <f t="shared" si="0"/>
        <v>322834747.61011809</v>
      </c>
      <c r="D77" s="13">
        <f t="shared" si="1"/>
        <v>8264569.5388190234</v>
      </c>
      <c r="E77" s="13">
        <f t="shared" si="2"/>
        <v>7426223.3140649498</v>
      </c>
      <c r="F77" s="5">
        <f t="shared" si="3"/>
        <v>9316284.7694095206</v>
      </c>
      <c r="H77" s="19" t="str">
        <f t="shared" si="4"/>
        <v/>
      </c>
    </row>
    <row r="78" spans="2:8" x14ac:dyDescent="0.25">
      <c r="B78" s="7">
        <v>60</v>
      </c>
      <c r="C78" s="13">
        <f t="shared" si="0"/>
        <v>405000000.00000072</v>
      </c>
      <c r="D78" s="13">
        <f t="shared" si="1"/>
        <v>10368000.000000019</v>
      </c>
      <c r="E78" s="13">
        <f t="shared" si="2"/>
        <v>9316284.7694095206</v>
      </c>
      <c r="F78" s="5">
        <f t="shared" si="3"/>
        <v>11687389.165950514</v>
      </c>
      <c r="H78" s="19" t="str">
        <f t="shared" si="4"/>
        <v/>
      </c>
    </row>
    <row r="79" spans="2:8" x14ac:dyDescent="0.25">
      <c r="B79" s="7">
        <v>61</v>
      </c>
      <c r="C79" s="13">
        <f t="shared" si="0"/>
        <v>508077278.58988321</v>
      </c>
      <c r="D79" s="13">
        <f t="shared" si="1"/>
        <v>13006778.33190101</v>
      </c>
      <c r="E79" s="13">
        <f t="shared" si="2"/>
        <v>11687389.165950514</v>
      </c>
      <c r="F79" s="5">
        <f t="shared" si="3"/>
        <v>14661967.608042002</v>
      </c>
      <c r="H79" s="19" t="str">
        <f t="shared" si="4"/>
        <v/>
      </c>
    </row>
    <row r="80" spans="2:8" x14ac:dyDescent="0.25">
      <c r="B80" s="7">
        <v>62</v>
      </c>
      <c r="C80" s="13">
        <f t="shared" si="0"/>
        <v>637388940.78839815</v>
      </c>
      <c r="D80" s="13">
        <f t="shared" si="1"/>
        <v>16317156.884182993</v>
      </c>
      <c r="E80" s="13">
        <f t="shared" si="2"/>
        <v>14661967.608042002</v>
      </c>
      <c r="F80" s="5">
        <f t="shared" si="3"/>
        <v>18393611.360659219</v>
      </c>
      <c r="H80" s="19" t="str">
        <f t="shared" si="4"/>
        <v/>
      </c>
    </row>
    <row r="81" spans="2:8" ht="15.75" thickBot="1" x14ac:dyDescent="0.3">
      <c r="B81" s="8">
        <v>63</v>
      </c>
      <c r="C81" s="9">
        <f t="shared" si="0"/>
        <v>799611946.76310337</v>
      </c>
      <c r="D81" s="9">
        <f t="shared" si="1"/>
        <v>20470065.837135445</v>
      </c>
      <c r="E81" s="9">
        <f t="shared" si="2"/>
        <v>18393611.360659219</v>
      </c>
      <c r="F81" s="6">
        <f t="shared" si="3"/>
        <v>10235032.918567723</v>
      </c>
      <c r="H81" s="20" t="str">
        <f t="shared" si="4"/>
        <v/>
      </c>
    </row>
    <row r="82" spans="2:8" x14ac:dyDescent="0.25">
      <c r="C82" s="13"/>
      <c r="D82" s="13"/>
      <c r="E82" s="13"/>
      <c r="F82" s="13"/>
    </row>
  </sheetData>
  <conditionalFormatting sqref="B19:F81 H19:H81">
    <cfRule type="expression" dxfId="1" priority="2">
      <formula>$B19&lt;$B$9</formula>
    </cfRule>
  </conditionalFormatting>
  <conditionalFormatting sqref="H17:H18 B18:F18">
    <cfRule type="expression" dxfId="0" priority="3">
      <formula>$B$18&lt;$B$9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Christopher Rowley</cp:lastModifiedBy>
  <dcterms:created xsi:type="dcterms:W3CDTF">2020-07-17T10:56:46Z</dcterms:created>
  <dcterms:modified xsi:type="dcterms:W3CDTF">2023-11-24T01:46:21Z</dcterms:modified>
</cp:coreProperties>
</file>