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hee\Desktop\R_Directory\REVISION_DATA_2022\"/>
    </mc:Choice>
  </mc:AlternateContent>
  <xr:revisionPtr revIDLastSave="0" documentId="13_ncr:1_{60DCA1E9-1C9F-4245-9F28-336744DE5558}" xr6:coauthVersionLast="47" xr6:coauthVersionMax="47" xr10:uidLastSave="{00000000-0000-0000-0000-000000000000}"/>
  <bookViews>
    <workbookView xWindow="2316" yWindow="1320" windowWidth="18132" windowHeight="10776" tabRatio="902" activeTab="11" xr2:uid="{4CBB502C-51C7-3A43-BE7B-FADA56B0B7C5}"/>
  </bookViews>
  <sheets>
    <sheet name="Chloride" sheetId="1" r:id="rId1"/>
    <sheet name="Nitrate" sheetId="2" r:id="rId2"/>
    <sheet name="Sodium" sheetId="4" r:id="rId3"/>
    <sheet name="Potassium" sheetId="5" r:id="rId4"/>
    <sheet name="Calcium" sheetId="6" r:id="rId5"/>
    <sheet name="Sulfate" sheetId="7" r:id="rId6"/>
    <sheet name="Cl_synch" sheetId="8" r:id="rId7"/>
    <sheet name="N_Synch" sheetId="9" r:id="rId8"/>
    <sheet name="Na_Synch" sheetId="14" r:id="rId9"/>
    <sheet name="K_Synch" sheetId="15" r:id="rId10"/>
    <sheet name="Ca_Synch" sheetId="16" r:id="rId11"/>
    <sheet name="S_Synch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6" l="1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1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2" i="9"/>
  <c r="F1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  <c r="F18" i="17" l="1"/>
  <c r="F18" i="15"/>
  <c r="F18" i="14"/>
  <c r="N17" i="7"/>
  <c r="G19" i="7"/>
  <c r="C19" i="7"/>
  <c r="G18" i="7"/>
  <c r="C18" i="7"/>
  <c r="G17" i="7"/>
  <c r="C17" i="7"/>
  <c r="G16" i="7"/>
  <c r="C16" i="7"/>
  <c r="G15" i="7"/>
  <c r="C15" i="7"/>
  <c r="G14" i="7"/>
  <c r="C14" i="7"/>
  <c r="G13" i="7"/>
  <c r="C13" i="7"/>
  <c r="G12" i="7"/>
  <c r="C12" i="7"/>
  <c r="G11" i="7"/>
  <c r="C11" i="7"/>
  <c r="G10" i="7"/>
  <c r="C10" i="7"/>
  <c r="G9" i="7"/>
  <c r="C9" i="7"/>
  <c r="G8" i="7"/>
  <c r="C8" i="7"/>
  <c r="G7" i="7"/>
  <c r="C7" i="7"/>
  <c r="G6" i="7"/>
  <c r="C6" i="7"/>
  <c r="G5" i="7"/>
  <c r="C5" i="7"/>
  <c r="G4" i="7"/>
  <c r="C4" i="7"/>
  <c r="G3" i="7"/>
  <c r="C3" i="7"/>
  <c r="G2" i="7"/>
  <c r="C2" i="7"/>
  <c r="N17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3" i="6"/>
  <c r="C3" i="6"/>
  <c r="G2" i="6"/>
  <c r="C2" i="6"/>
  <c r="N17" i="5"/>
  <c r="G19" i="5"/>
  <c r="C19" i="5"/>
  <c r="G18" i="5"/>
  <c r="C18" i="5"/>
  <c r="G17" i="5"/>
  <c r="C17" i="5"/>
  <c r="G16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G7" i="5"/>
  <c r="C7" i="5"/>
  <c r="G6" i="5"/>
  <c r="C6" i="5"/>
  <c r="G5" i="5"/>
  <c r="C5" i="5"/>
  <c r="G4" i="5"/>
  <c r="C4" i="5"/>
  <c r="G3" i="5"/>
  <c r="C3" i="5"/>
  <c r="G2" i="5"/>
  <c r="C2" i="5"/>
  <c r="N17" i="4"/>
  <c r="C21" i="7" l="1"/>
  <c r="G21" i="7"/>
  <c r="J2" i="7"/>
  <c r="C20" i="7"/>
  <c r="I9" i="7" s="1"/>
  <c r="G20" i="7"/>
  <c r="J14" i="7" s="1"/>
  <c r="C21" i="6"/>
  <c r="G21" i="6"/>
  <c r="C20" i="6"/>
  <c r="I5" i="6" s="1"/>
  <c r="G20" i="6"/>
  <c r="J4" i="6" s="1"/>
  <c r="C21" i="5"/>
  <c r="G21" i="5"/>
  <c r="C20" i="5"/>
  <c r="I10" i="5" s="1"/>
  <c r="G20" i="5"/>
  <c r="J2" i="5" s="1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G21" i="4" s="1"/>
  <c r="C2" i="4"/>
  <c r="N17" i="2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I15" i="7" l="1"/>
  <c r="I11" i="7"/>
  <c r="I7" i="7"/>
  <c r="I18" i="7"/>
  <c r="J13" i="7"/>
  <c r="I10" i="7"/>
  <c r="J5" i="7"/>
  <c r="I3" i="7"/>
  <c r="K3" i="7" s="1"/>
  <c r="I17" i="7"/>
  <c r="J17" i="7"/>
  <c r="J9" i="7"/>
  <c r="K9" i="7" s="1"/>
  <c r="J8" i="7"/>
  <c r="J18" i="7"/>
  <c r="J15" i="7"/>
  <c r="J7" i="7"/>
  <c r="J16" i="7"/>
  <c r="J19" i="7"/>
  <c r="J3" i="7"/>
  <c r="J11" i="7"/>
  <c r="J10" i="7"/>
  <c r="J12" i="7"/>
  <c r="I14" i="7"/>
  <c r="K14" i="7" s="1"/>
  <c r="I6" i="7"/>
  <c r="I13" i="7"/>
  <c r="K13" i="7" s="1"/>
  <c r="I5" i="7"/>
  <c r="I19" i="7"/>
  <c r="I2" i="7"/>
  <c r="K2" i="7" s="1"/>
  <c r="I16" i="7"/>
  <c r="I12" i="7"/>
  <c r="K12" i="7" s="1"/>
  <c r="I4" i="7"/>
  <c r="I8" i="7"/>
  <c r="J6" i="7"/>
  <c r="J4" i="7"/>
  <c r="J12" i="6"/>
  <c r="I10" i="6"/>
  <c r="J2" i="6"/>
  <c r="I7" i="6"/>
  <c r="I13" i="6"/>
  <c r="J19" i="6"/>
  <c r="J8" i="6"/>
  <c r="I4" i="6"/>
  <c r="K4" i="6" s="1"/>
  <c r="I9" i="6"/>
  <c r="J15" i="6"/>
  <c r="J18" i="6"/>
  <c r="J13" i="6"/>
  <c r="I15" i="6"/>
  <c r="K15" i="6" s="1"/>
  <c r="J7" i="6"/>
  <c r="J10" i="6"/>
  <c r="J5" i="6"/>
  <c r="K5" i="6" s="1"/>
  <c r="I2" i="6"/>
  <c r="J16" i="6"/>
  <c r="I11" i="6"/>
  <c r="K11" i="6" s="1"/>
  <c r="I3" i="6"/>
  <c r="I14" i="6"/>
  <c r="K14" i="6" s="1"/>
  <c r="I6" i="6"/>
  <c r="K6" i="6" s="1"/>
  <c r="I8" i="6"/>
  <c r="K8" i="6" s="1"/>
  <c r="I19" i="6"/>
  <c r="I16" i="6"/>
  <c r="K16" i="6" s="1"/>
  <c r="J14" i="6"/>
  <c r="J6" i="6"/>
  <c r="J17" i="6"/>
  <c r="J9" i="6"/>
  <c r="J3" i="6"/>
  <c r="J11" i="6"/>
  <c r="I12" i="6"/>
  <c r="I18" i="6"/>
  <c r="I17" i="6"/>
  <c r="I15" i="5"/>
  <c r="I3" i="5"/>
  <c r="I18" i="5"/>
  <c r="I11" i="5"/>
  <c r="J17" i="5"/>
  <c r="J9" i="5"/>
  <c r="J12" i="5"/>
  <c r="J4" i="5"/>
  <c r="J10" i="5"/>
  <c r="K10" i="5" s="1"/>
  <c r="J11" i="5"/>
  <c r="J3" i="5"/>
  <c r="I14" i="5"/>
  <c r="I6" i="5"/>
  <c r="I17" i="5"/>
  <c r="I9" i="5"/>
  <c r="K9" i="5" s="1"/>
  <c r="I7" i="5"/>
  <c r="I8" i="5"/>
  <c r="I19" i="5"/>
  <c r="I16" i="5"/>
  <c r="I12" i="5"/>
  <c r="J5" i="5"/>
  <c r="J13" i="5"/>
  <c r="I2" i="5"/>
  <c r="K2" i="5" s="1"/>
  <c r="J18" i="5"/>
  <c r="I13" i="5"/>
  <c r="K13" i="5" s="1"/>
  <c r="J19" i="5"/>
  <c r="J14" i="5"/>
  <c r="I5" i="5"/>
  <c r="J15" i="5"/>
  <c r="J6" i="5"/>
  <c r="J16" i="5"/>
  <c r="J7" i="5"/>
  <c r="I4" i="5"/>
  <c r="J8" i="5"/>
  <c r="C21" i="4"/>
  <c r="C20" i="4"/>
  <c r="I17" i="4" s="1"/>
  <c r="G20" i="4"/>
  <c r="J13" i="4" s="1"/>
  <c r="J5" i="2"/>
  <c r="J3" i="2"/>
  <c r="G20" i="2"/>
  <c r="J9" i="2" s="1"/>
  <c r="G21" i="2"/>
  <c r="G21" i="1"/>
  <c r="G20" i="1"/>
  <c r="J9" i="1" s="1"/>
  <c r="C20" i="2"/>
  <c r="I2" i="2" s="1"/>
  <c r="C21" i="2"/>
  <c r="C21" i="1"/>
  <c r="C20" i="1"/>
  <c r="I13" i="1" s="1"/>
  <c r="K11" i="7" l="1"/>
  <c r="K7" i="7"/>
  <c r="K15" i="7"/>
  <c r="K18" i="7"/>
  <c r="K19" i="7"/>
  <c r="K8" i="7"/>
  <c r="K4" i="7"/>
  <c r="K6" i="7"/>
  <c r="K16" i="7"/>
  <c r="K10" i="7"/>
  <c r="K5" i="7"/>
  <c r="K17" i="7"/>
  <c r="K12" i="6"/>
  <c r="K19" i="6"/>
  <c r="K13" i="6"/>
  <c r="K3" i="6"/>
  <c r="K7" i="6"/>
  <c r="K17" i="6"/>
  <c r="K10" i="6"/>
  <c r="K18" i="6"/>
  <c r="K2" i="6"/>
  <c r="K9" i="6"/>
  <c r="K18" i="5"/>
  <c r="K15" i="5"/>
  <c r="K3" i="5"/>
  <c r="K17" i="5"/>
  <c r="K8" i="5"/>
  <c r="K7" i="5"/>
  <c r="K5" i="5"/>
  <c r="K11" i="5"/>
  <c r="K6" i="5"/>
  <c r="K14" i="5"/>
  <c r="K16" i="5"/>
  <c r="K12" i="5"/>
  <c r="K4" i="5"/>
  <c r="K19" i="5"/>
  <c r="I10" i="4"/>
  <c r="J16" i="4"/>
  <c r="I19" i="4"/>
  <c r="J9" i="4"/>
  <c r="J14" i="4"/>
  <c r="J17" i="4"/>
  <c r="K17" i="4" s="1"/>
  <c r="J6" i="4"/>
  <c r="J11" i="4"/>
  <c r="J10" i="4"/>
  <c r="J2" i="4"/>
  <c r="J3" i="4"/>
  <c r="J12" i="4"/>
  <c r="J5" i="4"/>
  <c r="I5" i="4"/>
  <c r="K5" i="4" s="1"/>
  <c r="I4" i="4"/>
  <c r="I14" i="4"/>
  <c r="I6" i="4"/>
  <c r="I16" i="4"/>
  <c r="K16" i="4" s="1"/>
  <c r="I15" i="4"/>
  <c r="I7" i="4"/>
  <c r="I11" i="4"/>
  <c r="I8" i="4"/>
  <c r="I3" i="4"/>
  <c r="I2" i="4"/>
  <c r="J4" i="4"/>
  <c r="J19" i="4"/>
  <c r="I12" i="4"/>
  <c r="I13" i="4"/>
  <c r="K13" i="4" s="1"/>
  <c r="J15" i="4"/>
  <c r="J18" i="4"/>
  <c r="I9" i="4"/>
  <c r="K9" i="4" s="1"/>
  <c r="J7" i="4"/>
  <c r="I18" i="4"/>
  <c r="J8" i="4"/>
  <c r="J15" i="2"/>
  <c r="J14" i="2"/>
  <c r="I2" i="1"/>
  <c r="J16" i="2"/>
  <c r="J11" i="2"/>
  <c r="J13" i="2"/>
  <c r="J2" i="2"/>
  <c r="K2" i="2" s="1"/>
  <c r="J6" i="2"/>
  <c r="J19" i="2"/>
  <c r="J7" i="2"/>
  <c r="J17" i="2"/>
  <c r="J10" i="2"/>
  <c r="J4" i="2"/>
  <c r="J8" i="2"/>
  <c r="J18" i="2"/>
  <c r="J12" i="2"/>
  <c r="J19" i="1"/>
  <c r="J10" i="1"/>
  <c r="J11" i="1"/>
  <c r="J8" i="1"/>
  <c r="J16" i="1"/>
  <c r="J12" i="1"/>
  <c r="J13" i="1"/>
  <c r="K13" i="1" s="1"/>
  <c r="J6" i="1"/>
  <c r="J15" i="1"/>
  <c r="J2" i="1"/>
  <c r="J4" i="1"/>
  <c r="J5" i="1"/>
  <c r="J14" i="1"/>
  <c r="J7" i="1"/>
  <c r="J17" i="1"/>
  <c r="J3" i="1"/>
  <c r="J18" i="1"/>
  <c r="I10" i="2"/>
  <c r="I3" i="2"/>
  <c r="K3" i="2" s="1"/>
  <c r="I15" i="2"/>
  <c r="K15" i="2" s="1"/>
  <c r="I16" i="2"/>
  <c r="K16" i="2" s="1"/>
  <c r="I9" i="2"/>
  <c r="K9" i="2" s="1"/>
  <c r="I19" i="2"/>
  <c r="K19" i="2" s="1"/>
  <c r="I17" i="2"/>
  <c r="K17" i="2" s="1"/>
  <c r="I18" i="2"/>
  <c r="I8" i="2"/>
  <c r="I7" i="2"/>
  <c r="K7" i="2" s="1"/>
  <c r="I12" i="2"/>
  <c r="K12" i="2" s="1"/>
  <c r="I11" i="2"/>
  <c r="K11" i="2" s="1"/>
  <c r="I5" i="2"/>
  <c r="K5" i="2" s="1"/>
  <c r="I6" i="2"/>
  <c r="K6" i="2" s="1"/>
  <c r="I4" i="2"/>
  <c r="I13" i="2"/>
  <c r="K13" i="2" s="1"/>
  <c r="I14" i="2"/>
  <c r="K14" i="2" s="1"/>
  <c r="I6" i="1"/>
  <c r="I9" i="1"/>
  <c r="K9" i="1" s="1"/>
  <c r="I16" i="1"/>
  <c r="K16" i="1" s="1"/>
  <c r="I14" i="1"/>
  <c r="I8" i="1"/>
  <c r="K8" i="1" s="1"/>
  <c r="I17" i="1"/>
  <c r="I10" i="1"/>
  <c r="K10" i="1" s="1"/>
  <c r="I18" i="1"/>
  <c r="I3" i="1"/>
  <c r="I11" i="1"/>
  <c r="K11" i="1" s="1"/>
  <c r="I19" i="1"/>
  <c r="I4" i="1"/>
  <c r="K4" i="1" s="1"/>
  <c r="I12" i="1"/>
  <c r="I7" i="1"/>
  <c r="I5" i="1"/>
  <c r="I15" i="1"/>
  <c r="K20" i="7" l="1"/>
  <c r="K20" i="6"/>
  <c r="K20" i="5"/>
  <c r="N2" i="5" s="1"/>
  <c r="K19" i="4"/>
  <c r="K12" i="4"/>
  <c r="K19" i="1"/>
  <c r="K3" i="1"/>
  <c r="K6" i="1"/>
  <c r="K15" i="1"/>
  <c r="K18" i="1"/>
  <c r="K12" i="1"/>
  <c r="K3" i="4"/>
  <c r="K4" i="4"/>
  <c r="K8" i="4"/>
  <c r="K11" i="4"/>
  <c r="K7" i="4"/>
  <c r="K15" i="4"/>
  <c r="K6" i="4"/>
  <c r="K10" i="4"/>
  <c r="K18" i="4"/>
  <c r="K2" i="4"/>
  <c r="K14" i="4"/>
  <c r="K14" i="1"/>
  <c r="K8" i="2"/>
  <c r="K10" i="2"/>
  <c r="K18" i="2"/>
  <c r="K4" i="2"/>
  <c r="K7" i="1"/>
  <c r="K5" i="1"/>
  <c r="K2" i="1"/>
  <c r="K20" i="1" s="1"/>
  <c r="N16" i="1" s="1"/>
  <c r="N17" i="1" s="1"/>
  <c r="K17" i="1"/>
  <c r="K20" i="2"/>
  <c r="N16" i="2" s="1"/>
  <c r="N2" i="7" l="1"/>
  <c r="N2" i="6"/>
  <c r="K20" i="4"/>
  <c r="N2" i="4" s="1"/>
</calcChain>
</file>

<file path=xl/sharedStrings.xml><?xml version="1.0" encoding="utf-8"?>
<sst xmlns="http://schemas.openxmlformats.org/spreadsheetml/2006/main" count="356" uniqueCount="43">
  <si>
    <t>BS-1</t>
  </si>
  <si>
    <t>BS-2</t>
  </si>
  <si>
    <t>BS-3</t>
  </si>
  <si>
    <t>BS-4</t>
  </si>
  <si>
    <t>BS-5</t>
  </si>
  <si>
    <t>BS-6</t>
  </si>
  <si>
    <t>BS-7</t>
  </si>
  <si>
    <t>BS-8</t>
  </si>
  <si>
    <t>BS-9</t>
  </si>
  <si>
    <t>BS-10</t>
  </si>
  <si>
    <t>BS-11</t>
  </si>
  <si>
    <t>BS-12</t>
  </si>
  <si>
    <t>BS-13</t>
  </si>
  <si>
    <t>BS-14</t>
  </si>
  <si>
    <t>BS-15</t>
  </si>
  <si>
    <t>BS-16</t>
  </si>
  <si>
    <t>BS-17</t>
  </si>
  <si>
    <t>BS-18</t>
  </si>
  <si>
    <t>Rank</t>
  </si>
  <si>
    <t>Long-term average</t>
  </si>
  <si>
    <t>Mean</t>
  </si>
  <si>
    <t>StDev</t>
  </si>
  <si>
    <t>Xi-Xmean</t>
  </si>
  <si>
    <t>Yi-Ymean</t>
  </si>
  <si>
    <t>Covariance</t>
  </si>
  <si>
    <t>Synoptic Sampling</t>
  </si>
  <si>
    <t>Spatial stability of nitrate</t>
  </si>
  <si>
    <t>Date</t>
  </si>
  <si>
    <t>Spatial stability of chloride</t>
  </si>
  <si>
    <t>mean</t>
  </si>
  <si>
    <t>missing</t>
  </si>
  <si>
    <t>Spatial stability of sodium</t>
  </si>
  <si>
    <t>Spatial stability of calcium</t>
  </si>
  <si>
    <t>Spatial stability of potassium</t>
  </si>
  <si>
    <t>Spatial stability of sulfate</t>
  </si>
  <si>
    <t>xi</t>
  </si>
  <si>
    <t>yi</t>
  </si>
  <si>
    <t>xbar</t>
  </si>
  <si>
    <t>ybar</t>
  </si>
  <si>
    <t>y is always SR5 Flakes Mill</t>
  </si>
  <si>
    <t>x is always Trib 1 aka BS-11</t>
  </si>
  <si>
    <t>syn</t>
  </si>
  <si>
    <t>syn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</si>
</sst>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164" fontId="0" fillId="0" borderId="0" xfId="0" applyNumberFormat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0730314960629923E-2"/>
                  <c:y val="-0.30030001458151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Chloride!$C$2:$C$19</c:f>
              <c:numCache>
                <c:formatCode>General</c:formatCode>
                <c:ptCount val="18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16</c:v>
                </c:pt>
                <c:pt idx="5">
                  <c:v>15</c:v>
                </c:pt>
                <c:pt idx="6">
                  <c:v>8</c:v>
                </c:pt>
                <c:pt idx="7">
                  <c:v>7</c:v>
                </c:pt>
                <c:pt idx="8">
                  <c:v>13</c:v>
                </c:pt>
                <c:pt idx="9">
                  <c:v>11</c:v>
                </c:pt>
                <c:pt idx="10">
                  <c:v>2</c:v>
                </c:pt>
                <c:pt idx="11">
                  <c:v>18</c:v>
                </c:pt>
                <c:pt idx="12">
                  <c:v>10</c:v>
                </c:pt>
                <c:pt idx="13">
                  <c:v>14</c:v>
                </c:pt>
                <c:pt idx="14">
                  <c:v>12</c:v>
                </c:pt>
                <c:pt idx="15">
                  <c:v>17</c:v>
                </c:pt>
                <c:pt idx="16">
                  <c:v>3</c:v>
                </c:pt>
                <c:pt idx="17">
                  <c:v>1</c:v>
                </c:pt>
              </c:numCache>
            </c:numRef>
          </c:xVal>
          <c:yVal>
            <c:numRef>
              <c:f>Chloride!$G$2:$G$19</c:f>
              <c:numCache>
                <c:formatCode>General</c:formatCode>
                <c:ptCount val="18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3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6-C344-A038-B38A7AD0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28703"/>
        <c:axId val="786450111"/>
      </c:scatterChart>
      <c:valAx>
        <c:axId val="78742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50111"/>
        <c:crosses val="autoZero"/>
        <c:crossBetween val="midCat"/>
      </c:valAx>
      <c:valAx>
        <c:axId val="7864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2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Nitrate!$C$2:$C$19</c:f>
              <c:numCache>
                <c:formatCode>General</c:formatCode>
                <c:ptCount val="18"/>
                <c:pt idx="0">
                  <c:v>14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15</c:v>
                </c:pt>
                <c:pt idx="7">
                  <c:v>2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18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17</c:v>
                </c:pt>
                <c:pt idx="16">
                  <c:v>11</c:v>
                </c:pt>
                <c:pt idx="17">
                  <c:v>1</c:v>
                </c:pt>
              </c:numCache>
            </c:numRef>
          </c:xVal>
          <c:yVal>
            <c:numRef>
              <c:f>Nitrate!$G$2:$G$19</c:f>
              <c:numCache>
                <c:formatCode>General</c:formatCode>
                <c:ptCount val="18"/>
                <c:pt idx="0">
                  <c:v>13</c:v>
                </c:pt>
                <c:pt idx="1">
                  <c:v>16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15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18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  <c:pt idx="15">
                  <c:v>17</c:v>
                </c:pt>
                <c:pt idx="16">
                  <c:v>9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1-C84D-98D8-64222040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Sodium!$C$2:$C$19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12</c:v>
                </c:pt>
                <c:pt idx="5">
                  <c:v>11</c:v>
                </c:pt>
                <c:pt idx="6">
                  <c:v>15</c:v>
                </c:pt>
                <c:pt idx="7">
                  <c:v>17</c:v>
                </c:pt>
                <c:pt idx="8">
                  <c:v>8</c:v>
                </c:pt>
                <c:pt idx="9">
                  <c:v>14</c:v>
                </c:pt>
                <c:pt idx="10">
                  <c:v>4</c:v>
                </c:pt>
                <c:pt idx="11">
                  <c:v>13</c:v>
                </c:pt>
                <c:pt idx="12">
                  <c:v>9</c:v>
                </c:pt>
                <c:pt idx="13">
                  <c:v>18</c:v>
                </c:pt>
                <c:pt idx="14">
                  <c:v>10</c:v>
                </c:pt>
                <c:pt idx="15">
                  <c:v>16</c:v>
                </c:pt>
                <c:pt idx="16">
                  <c:v>2</c:v>
                </c:pt>
                <c:pt idx="17">
                  <c:v>1</c:v>
                </c:pt>
              </c:numCache>
            </c:numRef>
          </c:xVal>
          <c:yVal>
            <c:numRef>
              <c:f>Sodium!$G$2:$G$19</c:f>
              <c:numCache>
                <c:formatCode>General</c:formatCode>
                <c:ptCount val="18"/>
                <c:pt idx="0">
                  <c:v>5.5</c:v>
                </c:pt>
                <c:pt idx="1">
                  <c:v>5.5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13</c:v>
                </c:pt>
                <c:pt idx="10">
                  <c:v>2</c:v>
                </c:pt>
                <c:pt idx="11">
                  <c:v>18</c:v>
                </c:pt>
                <c:pt idx="12">
                  <c:v>14</c:v>
                </c:pt>
                <c:pt idx="13">
                  <c:v>15</c:v>
                </c:pt>
                <c:pt idx="14">
                  <c:v>12</c:v>
                </c:pt>
                <c:pt idx="15">
                  <c:v>17</c:v>
                </c:pt>
                <c:pt idx="16">
                  <c:v>3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B-4594-B87E-9491AC85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Potassium!$C$2:$C$19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  <c:pt idx="7">
                  <c:v>18</c:v>
                </c:pt>
                <c:pt idx="8">
                  <c:v>7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14</c:v>
                </c:pt>
                <c:pt idx="14">
                  <c:v>9</c:v>
                </c:pt>
                <c:pt idx="15">
                  <c:v>17</c:v>
                </c:pt>
                <c:pt idx="16">
                  <c:v>2</c:v>
                </c:pt>
                <c:pt idx="17">
                  <c:v>1</c:v>
                </c:pt>
              </c:numCache>
            </c:numRef>
          </c:xVal>
          <c:yVal>
            <c:numRef>
              <c:f>Potassium!$G$2:$G$19</c:f>
              <c:numCache>
                <c:formatCode>General</c:formatCode>
                <c:ptCount val="18"/>
                <c:pt idx="0">
                  <c:v>3.5</c:v>
                </c:pt>
                <c:pt idx="1">
                  <c:v>3.5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8</c:v>
                </c:pt>
                <c:pt idx="11">
                  <c:v>15</c:v>
                </c:pt>
                <c:pt idx="12">
                  <c:v>12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C-4A65-9B85-7FE1FC54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Calcium!$C$2:$C$19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10</c:v>
                </c:pt>
                <c:pt idx="9">
                  <c:v>11</c:v>
                </c:pt>
                <c:pt idx="10">
                  <c:v>4</c:v>
                </c:pt>
                <c:pt idx="11">
                  <c:v>9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</c:numCache>
            </c:numRef>
          </c:xVal>
          <c:yVal>
            <c:numRef>
              <c:f>Calcium!$G$2:$G$19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15</c:v>
                </c:pt>
                <c:pt idx="9">
                  <c:v>10</c:v>
                </c:pt>
                <c:pt idx="10">
                  <c:v>1</c:v>
                </c:pt>
                <c:pt idx="11">
                  <c:v>9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F-40EA-81F9-41029E6A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73031496062992"/>
                  <c:y val="-5.2373505395158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Sulfate!$C$2:$C$19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  <c:pt idx="11">
                  <c:v>15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18</c:v>
                </c:pt>
                <c:pt idx="16">
                  <c:v>1</c:v>
                </c:pt>
                <c:pt idx="17">
                  <c:v>2</c:v>
                </c:pt>
              </c:numCache>
            </c:numRef>
          </c:xVal>
          <c:yVal>
            <c:numRef>
              <c:f>Sulfate!$G$2:$G$19</c:f>
              <c:numCache>
                <c:formatCode>General</c:formatCode>
                <c:ptCount val="18"/>
                <c:pt idx="0">
                  <c:v>5.5</c:v>
                </c:pt>
                <c:pt idx="1">
                  <c:v>5.5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  <c:pt idx="5">
                  <c:v>8</c:v>
                </c:pt>
                <c:pt idx="6">
                  <c:v>17</c:v>
                </c:pt>
                <c:pt idx="7">
                  <c:v>18</c:v>
                </c:pt>
                <c:pt idx="8">
                  <c:v>12</c:v>
                </c:pt>
                <c:pt idx="9">
                  <c:v>10</c:v>
                </c:pt>
                <c:pt idx="10">
                  <c:v>2</c:v>
                </c:pt>
                <c:pt idx="11">
                  <c:v>15</c:v>
                </c:pt>
                <c:pt idx="12">
                  <c:v>11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1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5-42AC-82D6-6E19D0F4F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66895"/>
        <c:axId val="804068607"/>
      </c:scatterChart>
      <c:valAx>
        <c:axId val="8040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8607"/>
        <c:crosses val="autoZero"/>
        <c:crossBetween val="midCat"/>
      </c:valAx>
      <c:valAx>
        <c:axId val="804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23</xdr:row>
      <xdr:rowOff>95250</xdr:rowOff>
    </xdr:from>
    <xdr:to>
      <xdr:col>5</xdr:col>
      <xdr:colOff>1206500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7BA1B-8CD8-3844-B130-80BBE31C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43063-E595-114C-AA89-76676FDC5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9C823-E0E0-487A-A48D-75D5B0B21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5268D-3CDC-466F-BD44-94760DAA8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A987-D837-4E4F-A84C-046DA6C9C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4</xdr:row>
      <xdr:rowOff>184150</xdr:rowOff>
    </xdr:from>
    <xdr:to>
      <xdr:col>21</xdr:col>
      <xdr:colOff>533400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41406-4794-4A5D-A5C5-137F43E51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F677-3CDA-0645-9D7C-0F2F1B6AD5CD}">
  <dimension ref="A1:N21"/>
  <sheetViews>
    <sheetView workbookViewId="0">
      <selection activeCell="F12" sqref="F12"/>
    </sheetView>
  </sheetViews>
  <sheetFormatPr defaultColWidth="11.19921875" defaultRowHeight="15.6" x14ac:dyDescent="0.3"/>
  <cols>
    <col min="6" max="6" width="16.796875" bestFit="1" customWidth="1"/>
    <col min="13" max="13" width="30.296875" bestFit="1" customWidth="1"/>
  </cols>
  <sheetData>
    <row r="1" spans="1:14" x14ac:dyDescent="0.3">
      <c r="B1" s="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28</v>
      </c>
    </row>
    <row r="2" spans="1:14" x14ac:dyDescent="0.3">
      <c r="A2" s="2" t="s">
        <v>0</v>
      </c>
      <c r="B2" s="2">
        <v>6.323931531487224</v>
      </c>
      <c r="C2">
        <f>_xlfn.RANK.AVG(B2,$B$2:$B$19)</f>
        <v>5</v>
      </c>
      <c r="E2" s="2" t="s">
        <v>0</v>
      </c>
      <c r="F2" s="2">
        <v>6.8167150787746786</v>
      </c>
      <c r="G2">
        <f>_xlfn.RANK.AVG(F2,$F$2:$F$19)</f>
        <v>5</v>
      </c>
      <c r="I2">
        <f>C2-$C$20</f>
        <v>-4.5</v>
      </c>
      <c r="J2">
        <f>(G2-$G$20)</f>
        <v>-4.5</v>
      </c>
      <c r="K2">
        <f>I2*J2</f>
        <v>20.25</v>
      </c>
      <c r="M2" s="1">
        <v>44369</v>
      </c>
      <c r="N2">
        <v>0.671826625386997</v>
      </c>
    </row>
    <row r="3" spans="1:14" x14ac:dyDescent="0.3">
      <c r="A3" s="2" t="s">
        <v>1</v>
      </c>
      <c r="B3" s="2">
        <v>5.625866469646911</v>
      </c>
      <c r="C3">
        <f t="shared" ref="C3:C19" si="0">_xlfn.RANK.AVG(B3,$B$2:$B$19)</f>
        <v>9</v>
      </c>
      <c r="E3" s="2" t="s">
        <v>1</v>
      </c>
      <c r="F3" s="2">
        <v>6.097733066155814</v>
      </c>
      <c r="G3">
        <f t="shared" ref="G3:G19" si="1">_xlfn.RANK.AVG(F3,$F$2:$F$19)</f>
        <v>8</v>
      </c>
      <c r="I3">
        <f t="shared" ref="I3:I19" si="2">C3-$C$20</f>
        <v>-0.5</v>
      </c>
      <c r="J3">
        <f t="shared" ref="J3:J19" si="3">(G3-$G$20)</f>
        <v>-1.5</v>
      </c>
      <c r="K3">
        <f t="shared" ref="K3:K19" si="4">I3*J3</f>
        <v>0.75</v>
      </c>
      <c r="M3" s="1">
        <v>44374</v>
      </c>
      <c r="N3">
        <v>0.66150670794633637</v>
      </c>
    </row>
    <row r="4" spans="1:14" x14ac:dyDescent="0.3">
      <c r="A4" s="2" t="s">
        <v>2</v>
      </c>
      <c r="B4" s="2">
        <v>6.2128417154631341</v>
      </c>
      <c r="C4">
        <f t="shared" si="0"/>
        <v>6</v>
      </c>
      <c r="E4" s="2" t="s">
        <v>2</v>
      </c>
      <c r="F4" s="2">
        <v>6.9493246021813331</v>
      </c>
      <c r="G4">
        <f t="shared" si="1"/>
        <v>4</v>
      </c>
      <c r="I4">
        <f t="shared" si="2"/>
        <v>-3.5</v>
      </c>
      <c r="J4">
        <f t="shared" si="3"/>
        <v>-5.5</v>
      </c>
      <c r="K4">
        <f t="shared" si="4"/>
        <v>19.25</v>
      </c>
      <c r="M4" s="1">
        <v>44379</v>
      </c>
      <c r="N4">
        <v>0.58307533539731682</v>
      </c>
    </row>
    <row r="5" spans="1:14" x14ac:dyDescent="0.3">
      <c r="A5" s="2" t="s">
        <v>3</v>
      </c>
      <c r="B5" s="2">
        <v>6.4636597748478462</v>
      </c>
      <c r="C5">
        <f t="shared" si="0"/>
        <v>4</v>
      </c>
      <c r="E5" s="2" t="s">
        <v>3</v>
      </c>
      <c r="F5" s="2">
        <v>6.686059479925845</v>
      </c>
      <c r="G5">
        <f t="shared" si="1"/>
        <v>6</v>
      </c>
      <c r="I5">
        <f t="shared" si="2"/>
        <v>-5.5</v>
      </c>
      <c r="J5">
        <f t="shared" si="3"/>
        <v>-3.5</v>
      </c>
      <c r="K5">
        <f t="shared" si="4"/>
        <v>19.25</v>
      </c>
      <c r="M5" s="1">
        <v>44386</v>
      </c>
      <c r="N5">
        <v>0.5276201012881685</v>
      </c>
    </row>
    <row r="6" spans="1:14" x14ac:dyDescent="0.3">
      <c r="A6" s="2" t="s">
        <v>4</v>
      </c>
      <c r="B6" s="2">
        <v>4.9337178492682412</v>
      </c>
      <c r="C6">
        <f t="shared" si="0"/>
        <v>16</v>
      </c>
      <c r="E6" s="2" t="s">
        <v>4</v>
      </c>
      <c r="F6" s="2">
        <v>6.3556777048674515</v>
      </c>
      <c r="G6">
        <f t="shared" si="1"/>
        <v>7</v>
      </c>
      <c r="I6">
        <f t="shared" si="2"/>
        <v>6.5</v>
      </c>
      <c r="J6">
        <f t="shared" si="3"/>
        <v>-2.5</v>
      </c>
      <c r="K6">
        <f t="shared" si="4"/>
        <v>-16.25</v>
      </c>
      <c r="M6" s="1">
        <v>44389</v>
      </c>
      <c r="N6">
        <v>0.58307533539731682</v>
      </c>
    </row>
    <row r="7" spans="1:14" x14ac:dyDescent="0.3">
      <c r="A7" s="2" t="s">
        <v>5</v>
      </c>
      <c r="B7" s="2">
        <v>5.1007621364222375</v>
      </c>
      <c r="C7">
        <f t="shared" si="0"/>
        <v>15</v>
      </c>
      <c r="E7" s="2" t="s">
        <v>5</v>
      </c>
      <c r="F7" s="2">
        <v>6.0724212426781516</v>
      </c>
      <c r="G7">
        <f t="shared" si="1"/>
        <v>9</v>
      </c>
      <c r="I7">
        <f t="shared" si="2"/>
        <v>5.5</v>
      </c>
      <c r="J7">
        <f t="shared" si="3"/>
        <v>-0.5</v>
      </c>
      <c r="K7">
        <f t="shared" si="4"/>
        <v>-2.75</v>
      </c>
      <c r="M7" s="1">
        <v>44394</v>
      </c>
      <c r="N7">
        <v>0.41382868937048506</v>
      </c>
    </row>
    <row r="8" spans="1:14" x14ac:dyDescent="0.3">
      <c r="A8" s="2" t="s">
        <v>6</v>
      </c>
      <c r="B8" s="2">
        <v>5.6475211510377328</v>
      </c>
      <c r="C8">
        <f t="shared" si="0"/>
        <v>8</v>
      </c>
      <c r="E8" s="2" t="s">
        <v>6</v>
      </c>
      <c r="F8" s="2">
        <v>5.855607175137278</v>
      </c>
      <c r="G8">
        <f t="shared" si="1"/>
        <v>13</v>
      </c>
      <c r="I8">
        <f t="shared" si="2"/>
        <v>-1.5</v>
      </c>
      <c r="J8">
        <f t="shared" si="3"/>
        <v>3.5</v>
      </c>
      <c r="K8">
        <f t="shared" si="4"/>
        <v>-5.25</v>
      </c>
      <c r="M8" s="1">
        <v>44399</v>
      </c>
      <c r="N8">
        <v>0.25077399380804954</v>
      </c>
    </row>
    <row r="9" spans="1:14" x14ac:dyDescent="0.3">
      <c r="A9" s="2" t="s">
        <v>7</v>
      </c>
      <c r="B9" s="2">
        <v>5.7422376643399566</v>
      </c>
      <c r="C9">
        <f t="shared" si="0"/>
        <v>7</v>
      </c>
      <c r="E9" s="2" t="s">
        <v>7</v>
      </c>
      <c r="F9" s="2">
        <v>5.9193975210937104</v>
      </c>
      <c r="G9">
        <f t="shared" si="1"/>
        <v>12</v>
      </c>
      <c r="I9">
        <f t="shared" si="2"/>
        <v>-2.5</v>
      </c>
      <c r="J9">
        <f t="shared" si="3"/>
        <v>2.5</v>
      </c>
      <c r="K9">
        <f t="shared" si="4"/>
        <v>-6.25</v>
      </c>
      <c r="M9" s="1">
        <v>44406</v>
      </c>
      <c r="N9">
        <v>0.73581011351909176</v>
      </c>
    </row>
    <row r="10" spans="1:14" x14ac:dyDescent="0.3">
      <c r="A10" s="2" t="s">
        <v>8</v>
      </c>
      <c r="B10" s="2">
        <v>5.1317229375138487</v>
      </c>
      <c r="C10">
        <f t="shared" si="0"/>
        <v>13</v>
      </c>
      <c r="E10" s="2" t="s">
        <v>8</v>
      </c>
      <c r="F10" s="2">
        <v>5.9933244139463788</v>
      </c>
      <c r="G10">
        <f t="shared" si="1"/>
        <v>11</v>
      </c>
      <c r="I10">
        <f t="shared" si="2"/>
        <v>3.5</v>
      </c>
      <c r="J10">
        <f t="shared" si="3"/>
        <v>1.5</v>
      </c>
      <c r="K10">
        <f t="shared" si="4"/>
        <v>5.25</v>
      </c>
      <c r="M10" s="1">
        <v>44412</v>
      </c>
      <c r="N10">
        <v>0.23426212590299278</v>
      </c>
    </row>
    <row r="11" spans="1:14" x14ac:dyDescent="0.3">
      <c r="A11" s="2" t="s">
        <v>9</v>
      </c>
      <c r="B11" s="2">
        <v>5.446002295428821</v>
      </c>
      <c r="C11">
        <f t="shared" si="0"/>
        <v>11</v>
      </c>
      <c r="E11" s="2" t="s">
        <v>9</v>
      </c>
      <c r="F11" s="2">
        <v>6.0660854393956054</v>
      </c>
      <c r="G11">
        <f t="shared" si="1"/>
        <v>10</v>
      </c>
      <c r="I11">
        <f t="shared" si="2"/>
        <v>1.5</v>
      </c>
      <c r="J11">
        <f t="shared" si="3"/>
        <v>0.5</v>
      </c>
      <c r="K11">
        <f t="shared" si="4"/>
        <v>0.75</v>
      </c>
      <c r="M11" s="1">
        <v>44423</v>
      </c>
      <c r="N11">
        <v>0.39112487100103199</v>
      </c>
    </row>
    <row r="12" spans="1:14" x14ac:dyDescent="0.3">
      <c r="A12" s="2" t="s">
        <v>10</v>
      </c>
      <c r="B12" s="2">
        <v>7.1393138264394134</v>
      </c>
      <c r="C12">
        <f t="shared" si="0"/>
        <v>2</v>
      </c>
      <c r="E12" s="2" t="s">
        <v>10</v>
      </c>
      <c r="F12" s="2">
        <v>7.2457172631368207</v>
      </c>
      <c r="G12">
        <f t="shared" si="1"/>
        <v>3</v>
      </c>
      <c r="I12">
        <f t="shared" si="2"/>
        <v>-7.5</v>
      </c>
      <c r="J12">
        <f t="shared" si="3"/>
        <v>-6.5</v>
      </c>
      <c r="K12">
        <f t="shared" si="4"/>
        <v>48.75</v>
      </c>
      <c r="M12" s="1">
        <v>44437</v>
      </c>
      <c r="N12">
        <v>0.53147574819401444</v>
      </c>
    </row>
    <row r="13" spans="1:14" x14ac:dyDescent="0.3">
      <c r="A13" s="2" t="s">
        <v>11</v>
      </c>
      <c r="B13" s="2">
        <v>2.8393402314049885</v>
      </c>
      <c r="C13">
        <f t="shared" si="0"/>
        <v>18</v>
      </c>
      <c r="E13" s="2" t="s">
        <v>11</v>
      </c>
      <c r="F13" s="4">
        <v>3.004412454673008</v>
      </c>
      <c r="G13">
        <f t="shared" si="1"/>
        <v>18</v>
      </c>
      <c r="I13">
        <f t="shared" si="2"/>
        <v>8.5</v>
      </c>
      <c r="J13">
        <f t="shared" si="3"/>
        <v>8.5</v>
      </c>
      <c r="K13">
        <f t="shared" si="4"/>
        <v>72.25</v>
      </c>
      <c r="M13" s="1">
        <v>44441</v>
      </c>
      <c r="N13">
        <v>0.52734778121775028</v>
      </c>
    </row>
    <row r="14" spans="1:14" x14ac:dyDescent="0.3">
      <c r="A14" s="2" t="s">
        <v>12</v>
      </c>
      <c r="B14" s="2">
        <v>5.5476178629084671</v>
      </c>
      <c r="C14">
        <f t="shared" si="0"/>
        <v>10</v>
      </c>
      <c r="E14" s="2" t="s">
        <v>12</v>
      </c>
      <c r="F14" s="2">
        <v>5.2273643704753532</v>
      </c>
      <c r="G14">
        <f t="shared" si="1"/>
        <v>15</v>
      </c>
      <c r="I14">
        <f t="shared" si="2"/>
        <v>0.5</v>
      </c>
      <c r="J14">
        <f t="shared" si="3"/>
        <v>5.5</v>
      </c>
      <c r="K14">
        <f t="shared" si="4"/>
        <v>2.75</v>
      </c>
      <c r="M14" s="1">
        <v>44447</v>
      </c>
      <c r="N14">
        <v>0.58720330237358098</v>
      </c>
    </row>
    <row r="15" spans="1:14" x14ac:dyDescent="0.3">
      <c r="A15" s="2" t="s">
        <v>13</v>
      </c>
      <c r="B15" s="2">
        <v>5.1226611692481683</v>
      </c>
      <c r="C15">
        <f t="shared" si="0"/>
        <v>14</v>
      </c>
      <c r="E15" s="2" t="s">
        <v>13</v>
      </c>
      <c r="F15" s="2">
        <v>5.2954774337010315</v>
      </c>
      <c r="G15">
        <f t="shared" si="1"/>
        <v>14</v>
      </c>
      <c r="I15">
        <f t="shared" si="2"/>
        <v>4.5</v>
      </c>
      <c r="J15">
        <f t="shared" si="3"/>
        <v>4.5</v>
      </c>
      <c r="K15">
        <f t="shared" si="4"/>
        <v>20.25</v>
      </c>
      <c r="M15" s="1">
        <v>44458</v>
      </c>
      <c r="N15">
        <v>0.53353973168214652</v>
      </c>
    </row>
    <row r="16" spans="1:14" x14ac:dyDescent="0.3">
      <c r="A16" s="2" t="s">
        <v>14</v>
      </c>
      <c r="B16" s="2">
        <v>5.2181582269805578</v>
      </c>
      <c r="C16">
        <f t="shared" si="0"/>
        <v>12</v>
      </c>
      <c r="E16" s="2" t="s">
        <v>14</v>
      </c>
      <c r="F16" s="2">
        <v>5.2108452949751145</v>
      </c>
      <c r="G16">
        <f t="shared" si="1"/>
        <v>16</v>
      </c>
      <c r="I16">
        <f t="shared" si="2"/>
        <v>2.5</v>
      </c>
      <c r="J16">
        <f t="shared" si="3"/>
        <v>6.5</v>
      </c>
      <c r="K16">
        <f t="shared" si="4"/>
        <v>16.25</v>
      </c>
      <c r="M16" s="1">
        <v>44469</v>
      </c>
      <c r="N16">
        <f>K20/(C21*G21)</f>
        <v>0.76883384932920529</v>
      </c>
    </row>
    <row r="17" spans="1:14" x14ac:dyDescent="0.3">
      <c r="A17" s="2" t="s">
        <v>15</v>
      </c>
      <c r="B17" s="2">
        <v>2.8705160868533453</v>
      </c>
      <c r="C17">
        <f t="shared" si="0"/>
        <v>17</v>
      </c>
      <c r="E17" s="2" t="s">
        <v>15</v>
      </c>
      <c r="F17" s="2">
        <v>3.3366901539008262</v>
      </c>
      <c r="G17">
        <f t="shared" si="1"/>
        <v>17</v>
      </c>
      <c r="I17">
        <f t="shared" si="2"/>
        <v>7.5</v>
      </c>
      <c r="J17">
        <f t="shared" si="3"/>
        <v>7.5</v>
      </c>
      <c r="K17">
        <f t="shared" si="4"/>
        <v>56.25</v>
      </c>
      <c r="M17" t="s">
        <v>29</v>
      </c>
      <c r="N17" s="3">
        <f>AVERAGE(N2:N16)</f>
        <v>0.53342028745429892</v>
      </c>
    </row>
    <row r="18" spans="1:14" x14ac:dyDescent="0.3">
      <c r="A18" s="2" t="s">
        <v>16</v>
      </c>
      <c r="B18" s="2">
        <v>6.7271379361605232</v>
      </c>
      <c r="C18">
        <f t="shared" si="0"/>
        <v>3</v>
      </c>
      <c r="E18" s="2" t="s">
        <v>16</v>
      </c>
      <c r="F18" s="2">
        <v>8.8499534016591674</v>
      </c>
      <c r="G18">
        <f t="shared" si="1"/>
        <v>2</v>
      </c>
      <c r="I18">
        <f t="shared" si="2"/>
        <v>-6.5</v>
      </c>
      <c r="J18">
        <f t="shared" si="3"/>
        <v>-7.5</v>
      </c>
      <c r="K18">
        <f t="shared" si="4"/>
        <v>48.75</v>
      </c>
    </row>
    <row r="19" spans="1:14" x14ac:dyDescent="0.3">
      <c r="A19" s="2" t="s">
        <v>17</v>
      </c>
      <c r="B19" s="2">
        <v>8.9240855663644396</v>
      </c>
      <c r="C19">
        <f t="shared" si="0"/>
        <v>1</v>
      </c>
      <c r="E19" s="2" t="s">
        <v>17</v>
      </c>
      <c r="F19" s="2">
        <v>11.82343351452848</v>
      </c>
      <c r="G19">
        <f t="shared" si="1"/>
        <v>1</v>
      </c>
      <c r="I19">
        <f t="shared" si="2"/>
        <v>-8.5</v>
      </c>
      <c r="J19">
        <f t="shared" si="3"/>
        <v>-8.5</v>
      </c>
      <c r="K19">
        <f t="shared" si="4"/>
        <v>72.25</v>
      </c>
    </row>
    <row r="20" spans="1:14" x14ac:dyDescent="0.3">
      <c r="A20" s="2" t="s">
        <v>20</v>
      </c>
      <c r="C20">
        <f>AVERAGE(C2:C19)</f>
        <v>9.5</v>
      </c>
      <c r="G20">
        <f>AVERAGE(G2:G19)</f>
        <v>9.5</v>
      </c>
      <c r="J20" t="s">
        <v>24</v>
      </c>
      <c r="K20">
        <f>SUM(K2:K19)/17</f>
        <v>21.911764705882351</v>
      </c>
    </row>
    <row r="21" spans="1:14" x14ac:dyDescent="0.3">
      <c r="A21" s="2" t="s">
        <v>21</v>
      </c>
      <c r="C21">
        <f>STDEV(C2:C19)</f>
        <v>5.3385391260156556</v>
      </c>
      <c r="G21">
        <f>STDEV(G2:G19)</f>
        <v>5.3385391260156556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F249-DBD4-446E-8D37-A2C472FC6888}">
  <dimension ref="A1:J25"/>
  <sheetViews>
    <sheetView workbookViewId="0">
      <selection activeCell="F18" sqref="F18"/>
    </sheetView>
  </sheetViews>
  <sheetFormatPr defaultRowHeight="15.6" x14ac:dyDescent="0.3"/>
  <cols>
    <col min="6" max="6" width="9" bestFit="1" customWidth="1"/>
    <col min="8" max="8" width="33.5" customWidth="1"/>
    <col min="9" max="9" width="34.296875" customWidth="1"/>
  </cols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27</v>
      </c>
      <c r="F1" t="s">
        <v>41</v>
      </c>
      <c r="H1" t="s">
        <v>39</v>
      </c>
      <c r="I1" t="s">
        <v>40</v>
      </c>
    </row>
    <row r="2" spans="1:9" x14ac:dyDescent="0.3">
      <c r="A2">
        <v>2.1685502030240214</v>
      </c>
      <c r="B2">
        <v>2.6429231213564446</v>
      </c>
      <c r="C2">
        <v>2.5361242730391149</v>
      </c>
      <c r="D2">
        <v>3.0815897439101279</v>
      </c>
      <c r="E2" s="1">
        <v>44369</v>
      </c>
      <c r="F2" s="6">
        <f>(A2-C2)*(B2-D2)/14</f>
        <v>1.1517319702273729E-2</v>
      </c>
      <c r="G2" s="8"/>
    </row>
    <row r="3" spans="1:9" x14ac:dyDescent="0.3">
      <c r="A3">
        <v>2.0825801638541126</v>
      </c>
      <c r="B3">
        <v>2.5662653985822099</v>
      </c>
      <c r="C3">
        <v>2.5361242730391149</v>
      </c>
      <c r="D3">
        <v>3.0815897439101279</v>
      </c>
      <c r="E3" s="1">
        <v>44374</v>
      </c>
      <c r="F3" s="6">
        <f t="shared" ref="F3:F16" si="0">(A3-C3)*(B3-D3)/14</f>
        <v>1.6694451510221076E-2</v>
      </c>
      <c r="G3" s="8"/>
    </row>
    <row r="4" spans="1:9" x14ac:dyDescent="0.3">
      <c r="A4">
        <v>2.5436708303624616</v>
      </c>
      <c r="B4">
        <v>2.9319474988305303</v>
      </c>
      <c r="C4">
        <v>2.5361242730391149</v>
      </c>
      <c r="D4">
        <v>3.0815897439101279</v>
      </c>
      <c r="E4" s="1">
        <v>44379</v>
      </c>
      <c r="F4" s="6">
        <f t="shared" si="0"/>
        <v>-8.0663127177676373E-5</v>
      </c>
      <c r="G4" s="8"/>
    </row>
    <row r="5" spans="1:9" x14ac:dyDescent="0.3">
      <c r="A5">
        <v>3.0103922644291949</v>
      </c>
      <c r="B5">
        <v>2.7255735120679145</v>
      </c>
      <c r="C5">
        <v>2.5361242730391149</v>
      </c>
      <c r="D5">
        <v>3.0815897439101279</v>
      </c>
      <c r="E5" s="1">
        <v>44386</v>
      </c>
      <c r="F5" s="6">
        <f t="shared" si="0"/>
        <v>-1.2060507369862253E-2</v>
      </c>
      <c r="G5" s="8"/>
    </row>
    <row r="6" spans="1:9" x14ac:dyDescent="0.3">
      <c r="A6">
        <v>2.3501525207907203</v>
      </c>
      <c r="B6">
        <v>2.8256977037303028</v>
      </c>
      <c r="C6">
        <v>2.5361242730391149</v>
      </c>
      <c r="D6">
        <v>3.0815897439101279</v>
      </c>
      <c r="E6" s="1">
        <v>44389</v>
      </c>
      <c r="F6" s="6">
        <f t="shared" si="0"/>
        <v>3.3991922213327608E-3</v>
      </c>
      <c r="G6" s="8"/>
    </row>
    <row r="7" spans="1:9" x14ac:dyDescent="0.3">
      <c r="A7">
        <v>2.9155258500832928</v>
      </c>
      <c r="B7">
        <v>3.2315454701977253</v>
      </c>
      <c r="C7">
        <v>2.5361242730391149</v>
      </c>
      <c r="D7">
        <v>3.0815897439101279</v>
      </c>
      <c r="E7" s="1">
        <v>44394</v>
      </c>
      <c r="F7" s="6">
        <f t="shared" si="0"/>
        <v>4.0638170743085402E-3</v>
      </c>
      <c r="G7" s="8"/>
    </row>
    <row r="8" spans="1:9" x14ac:dyDescent="0.3">
      <c r="A8">
        <v>2.6335427795393564</v>
      </c>
      <c r="B8">
        <v>4.180403530738948</v>
      </c>
      <c r="C8">
        <v>2.5361242730391149</v>
      </c>
      <c r="D8">
        <v>3.0815897439101279</v>
      </c>
      <c r="E8" s="1">
        <v>44399</v>
      </c>
      <c r="F8" s="6">
        <f t="shared" si="0"/>
        <v>7.6460570024813167E-3</v>
      </c>
      <c r="G8" s="8"/>
      <c r="I8" s="6"/>
    </row>
    <row r="9" spans="1:9" x14ac:dyDescent="0.3">
      <c r="A9">
        <v>2.2838802696287908</v>
      </c>
      <c r="B9">
        <v>2.6345699464340919</v>
      </c>
      <c r="C9">
        <v>2.5361242730391149</v>
      </c>
      <c r="D9">
        <v>3.0815897439101279</v>
      </c>
      <c r="E9" s="1">
        <v>44406</v>
      </c>
      <c r="F9" s="6">
        <f t="shared" si="0"/>
        <v>8.0541473799305447E-3</v>
      </c>
      <c r="G9" s="8"/>
      <c r="I9" s="6"/>
    </row>
    <row r="10" spans="1:9" x14ac:dyDescent="0.3">
      <c r="A10">
        <v>2.5845798199884298</v>
      </c>
      <c r="B10">
        <v>4.7912591573417522</v>
      </c>
      <c r="C10">
        <v>2.5361242730391149</v>
      </c>
      <c r="D10">
        <v>3.0815897439101279</v>
      </c>
      <c r="E10" s="1">
        <v>44412</v>
      </c>
      <c r="F10" s="6">
        <f t="shared" si="0"/>
        <v>5.9173547521674053E-3</v>
      </c>
      <c r="G10" s="8"/>
      <c r="I10" s="6"/>
    </row>
    <row r="11" spans="1:9" x14ac:dyDescent="0.3">
      <c r="A11">
        <v>2.8203433143523053</v>
      </c>
      <c r="B11">
        <v>2.6654631063947805</v>
      </c>
      <c r="C11">
        <v>2.5361242730391149</v>
      </c>
      <c r="D11">
        <v>3.0815897439101279</v>
      </c>
      <c r="E11" s="1">
        <v>44423</v>
      </c>
      <c r="F11" s="6">
        <f t="shared" si="0"/>
        <v>-8.4479367128209668E-3</v>
      </c>
      <c r="G11" s="8"/>
      <c r="I11" s="6"/>
    </row>
    <row r="12" spans="1:9" x14ac:dyDescent="0.3">
      <c r="A12">
        <v>2.6066194831964062</v>
      </c>
      <c r="B12">
        <v>3.0391724983970705</v>
      </c>
      <c r="C12">
        <v>2.5361242730391149</v>
      </c>
      <c r="D12">
        <v>3.0815897439101279</v>
      </c>
      <c r="E12" s="1">
        <v>44437</v>
      </c>
      <c r="F12" s="6">
        <f t="shared" si="0"/>
        <v>-2.1358661690974295E-4</v>
      </c>
      <c r="G12" s="8"/>
      <c r="I12" s="6"/>
    </row>
    <row r="13" spans="1:9" x14ac:dyDescent="0.3">
      <c r="A13">
        <v>2.5873676113160236</v>
      </c>
      <c r="B13">
        <v>3.0886274979549224</v>
      </c>
      <c r="C13">
        <v>2.5361242730391149</v>
      </c>
      <c r="D13">
        <v>3.0815897439101279</v>
      </c>
      <c r="E13" s="1">
        <v>44441</v>
      </c>
      <c r="F13" s="6">
        <f t="shared" si="0"/>
        <v>2.575985794479213E-5</v>
      </c>
      <c r="G13" s="8"/>
      <c r="I13" s="6"/>
    </row>
    <row r="14" spans="1:9" x14ac:dyDescent="0.3">
      <c r="A14">
        <v>2.2873329605718005</v>
      </c>
      <c r="B14">
        <v>2.8498169247396179</v>
      </c>
      <c r="C14">
        <v>2.5361242730391149</v>
      </c>
      <c r="D14">
        <v>3.0815897439101279</v>
      </c>
      <c r="E14" s="1">
        <v>44447</v>
      </c>
      <c r="F14" s="6">
        <f t="shared" si="0"/>
        <v>4.1187902768343365E-3</v>
      </c>
      <c r="G14" s="8"/>
      <c r="I14" s="6"/>
    </row>
    <row r="15" spans="1:9" x14ac:dyDescent="0.3">
      <c r="A15">
        <v>2.5797338785619957</v>
      </c>
      <c r="B15">
        <v>3.163014552402152</v>
      </c>
      <c r="C15">
        <v>2.5361242730391149</v>
      </c>
      <c r="D15">
        <v>3.0815897439101279</v>
      </c>
      <c r="E15" s="1">
        <v>44458</v>
      </c>
      <c r="F15" s="6">
        <f t="shared" si="0"/>
        <v>2.5363598415094877E-4</v>
      </c>
      <c r="G15" s="8"/>
      <c r="I15" s="6"/>
    </row>
    <row r="16" spans="1:9" x14ac:dyDescent="0.3">
      <c r="A16">
        <v>2.5875921458878133</v>
      </c>
      <c r="B16">
        <v>2.8875662394834478</v>
      </c>
      <c r="C16">
        <v>2.5361242730391149</v>
      </c>
      <c r="D16">
        <v>3.0815897439101279</v>
      </c>
      <c r="E16" s="1">
        <v>44469</v>
      </c>
      <c r="F16" s="6">
        <f t="shared" si="0"/>
        <v>-7.1328407539223077E-4</v>
      </c>
      <c r="G16" s="8"/>
      <c r="I16" s="6"/>
    </row>
    <row r="17" spans="6:10" x14ac:dyDescent="0.3">
      <c r="F17" s="6"/>
      <c r="G17" s="8"/>
      <c r="I17" s="6"/>
    </row>
    <row r="18" spans="6:10" x14ac:dyDescent="0.3">
      <c r="F18" s="6">
        <f>SUM(F2:F16)</f>
        <v>4.017454785948258E-2</v>
      </c>
      <c r="G18" s="7" t="s">
        <v>42</v>
      </c>
      <c r="I18" s="6"/>
    </row>
    <row r="19" spans="6:10" x14ac:dyDescent="0.3">
      <c r="F19" s="6"/>
      <c r="I19" s="6"/>
    </row>
    <row r="20" spans="6:10" x14ac:dyDescent="0.3">
      <c r="F20" s="6"/>
      <c r="I20" s="6"/>
    </row>
    <row r="21" spans="6:10" x14ac:dyDescent="0.3">
      <c r="F21" s="6"/>
      <c r="I21" s="6"/>
    </row>
    <row r="22" spans="6:10" x14ac:dyDescent="0.3">
      <c r="I22" s="6"/>
    </row>
    <row r="23" spans="6:10" x14ac:dyDescent="0.3">
      <c r="I23" s="6"/>
    </row>
    <row r="24" spans="6:10" x14ac:dyDescent="0.3">
      <c r="I24" s="6"/>
    </row>
    <row r="25" spans="6:10" x14ac:dyDescent="0.3">
      <c r="I25" s="6"/>
      <c r="J25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8C82-3C8C-4360-B0C5-5FBF65607B00}">
  <dimension ref="A1:J25"/>
  <sheetViews>
    <sheetView workbookViewId="0">
      <selection activeCell="F18" sqref="F18"/>
    </sheetView>
  </sheetViews>
  <sheetFormatPr defaultRowHeight="15.6" x14ac:dyDescent="0.3"/>
  <cols>
    <col min="6" max="6" width="12.19921875" customWidth="1"/>
    <col min="8" max="8" width="33.5" customWidth="1"/>
    <col min="9" max="9" width="34.296875" customWidth="1"/>
  </cols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27</v>
      </c>
      <c r="F1" t="s">
        <v>41</v>
      </c>
      <c r="H1" t="s">
        <v>39</v>
      </c>
      <c r="I1" t="s">
        <v>40</v>
      </c>
    </row>
    <row r="2" spans="1:9" x14ac:dyDescent="0.3">
      <c r="A2">
        <v>13.220456420155131</v>
      </c>
      <c r="B2">
        <v>12.027153899318282</v>
      </c>
      <c r="C2">
        <v>15.753785903373073</v>
      </c>
      <c r="D2">
        <v>10.725684036335739</v>
      </c>
      <c r="E2" s="1">
        <v>44369</v>
      </c>
      <c r="F2" s="6">
        <f>(A2-C2)*(B2-D2)/14</f>
        <v>-0.23550371252952088</v>
      </c>
      <c r="G2" s="8"/>
    </row>
    <row r="3" spans="1:9" x14ac:dyDescent="0.3">
      <c r="A3">
        <v>13.039046556566261</v>
      </c>
      <c r="B3">
        <v>11.367153571861193</v>
      </c>
      <c r="C3">
        <v>15.753785903373073</v>
      </c>
      <c r="D3">
        <v>10.725684036335739</v>
      </c>
      <c r="E3" s="1">
        <v>44374</v>
      </c>
      <c r="F3" s="6">
        <f t="shared" ref="F3:F16" si="0">(A3-C3)*(B3-D3)/14</f>
        <v>-0.12438732770491719</v>
      </c>
      <c r="G3" s="8"/>
    </row>
    <row r="4" spans="1:9" x14ac:dyDescent="0.3">
      <c r="A4">
        <v>15.831797456093046</v>
      </c>
      <c r="B4">
        <v>10.106635631170224</v>
      </c>
      <c r="C4">
        <v>15.753785903373073</v>
      </c>
      <c r="D4">
        <v>10.725684036335739</v>
      </c>
      <c r="E4" s="1">
        <v>44379</v>
      </c>
      <c r="F4" s="6">
        <f t="shared" si="0"/>
        <v>-3.4494948068417666E-3</v>
      </c>
      <c r="G4" s="8"/>
    </row>
    <row r="5" spans="1:9" x14ac:dyDescent="0.3">
      <c r="A5">
        <v>17.895003514837615</v>
      </c>
      <c r="B5">
        <v>11.234197654995748</v>
      </c>
      <c r="C5">
        <v>15.753785903373073</v>
      </c>
      <c r="D5">
        <v>10.725684036335739</v>
      </c>
      <c r="E5" s="1">
        <v>44386</v>
      </c>
      <c r="F5" s="6">
        <f t="shared" si="0"/>
        <v>7.7774165424598279E-2</v>
      </c>
      <c r="G5" s="8"/>
    </row>
    <row r="6" spans="1:9" x14ac:dyDescent="0.3">
      <c r="A6">
        <v>15.358005716563234</v>
      </c>
      <c r="B6">
        <v>11.387802794924047</v>
      </c>
      <c r="C6">
        <v>15.753785903373073</v>
      </c>
      <c r="D6">
        <v>10.725684036335739</v>
      </c>
      <c r="E6" s="1">
        <v>44389</v>
      </c>
      <c r="F6" s="6">
        <f t="shared" si="0"/>
        <v>-1.8718106140312805E-2</v>
      </c>
      <c r="G6" s="8"/>
    </row>
    <row r="7" spans="1:9" x14ac:dyDescent="0.3">
      <c r="A7">
        <v>21.070386488507225</v>
      </c>
      <c r="B7">
        <v>9.9223328692299706</v>
      </c>
      <c r="C7">
        <v>15.753785903373073</v>
      </c>
      <c r="D7">
        <v>10.725684036335739</v>
      </c>
      <c r="E7" s="1">
        <v>44394</v>
      </c>
      <c r="F7" s="6">
        <f t="shared" si="0"/>
        <v>-0.30507837750733807</v>
      </c>
      <c r="G7" s="8"/>
    </row>
    <row r="8" spans="1:9" x14ac:dyDescent="0.3">
      <c r="A8">
        <v>16.637176423943021</v>
      </c>
      <c r="B8">
        <v>10.640356606705451</v>
      </c>
      <c r="C8">
        <v>15.753785903373073</v>
      </c>
      <c r="D8">
        <v>10.725684036335739</v>
      </c>
      <c r="E8" s="1">
        <v>44399</v>
      </c>
      <c r="F8" s="6">
        <f t="shared" si="0"/>
        <v>-5.3841030342854221E-3</v>
      </c>
      <c r="G8" s="8"/>
      <c r="I8" s="6"/>
    </row>
    <row r="9" spans="1:9" x14ac:dyDescent="0.3">
      <c r="A9">
        <v>11.162072576169937</v>
      </c>
      <c r="B9">
        <v>9.4298627137047699</v>
      </c>
      <c r="C9">
        <v>15.753785903373073</v>
      </c>
      <c r="D9">
        <v>10.725684036335739</v>
      </c>
      <c r="E9" s="1">
        <v>44406</v>
      </c>
      <c r="F9" s="6">
        <f t="shared" si="0"/>
        <v>0.42500285977132973</v>
      </c>
      <c r="G9" s="8"/>
      <c r="I9" s="6"/>
    </row>
    <row r="10" spans="1:9" x14ac:dyDescent="0.3">
      <c r="A10">
        <v>12.217614874279681</v>
      </c>
      <c r="B10">
        <v>8.5692715136004747</v>
      </c>
      <c r="C10">
        <v>15.753785903373073</v>
      </c>
      <c r="D10">
        <v>10.725684036335739</v>
      </c>
      <c r="E10" s="1">
        <v>44412</v>
      </c>
      <c r="F10" s="6">
        <f t="shared" si="0"/>
        <v>0.54467453497647411</v>
      </c>
      <c r="G10" s="8"/>
      <c r="I10" s="6"/>
    </row>
    <row r="11" spans="1:9" x14ac:dyDescent="0.3">
      <c r="A11">
        <v>15.161667137117425</v>
      </c>
      <c r="B11">
        <v>8.0866069889124574</v>
      </c>
      <c r="C11">
        <v>15.753785903373073</v>
      </c>
      <c r="D11">
        <v>10.725684036335739</v>
      </c>
      <c r="E11" s="1">
        <v>44423</v>
      </c>
      <c r="F11" s="6">
        <f t="shared" si="0"/>
        <v>0.11161764609813377</v>
      </c>
      <c r="G11" s="8"/>
      <c r="I11" s="6"/>
    </row>
    <row r="12" spans="1:9" x14ac:dyDescent="0.3">
      <c r="A12">
        <v>17.115963664546094</v>
      </c>
      <c r="B12">
        <v>12.246940884483067</v>
      </c>
      <c r="C12">
        <v>15.753785903373073</v>
      </c>
      <c r="D12">
        <v>10.725684036335739</v>
      </c>
      <c r="E12" s="1">
        <v>44437</v>
      </c>
      <c r="F12" s="6">
        <f t="shared" si="0"/>
        <v>0.14801587482703232</v>
      </c>
      <c r="G12" s="8"/>
      <c r="I12" s="6"/>
    </row>
    <row r="13" spans="1:9" x14ac:dyDescent="0.3">
      <c r="A13">
        <v>17.028508944304061</v>
      </c>
      <c r="B13">
        <v>11.293563622163962</v>
      </c>
      <c r="C13">
        <v>15.753785903373073</v>
      </c>
      <c r="D13">
        <v>10.725684036335739</v>
      </c>
      <c r="E13" s="1">
        <v>44441</v>
      </c>
      <c r="F13" s="6">
        <f t="shared" si="0"/>
        <v>5.1706370894970169E-2</v>
      </c>
      <c r="G13" s="8"/>
      <c r="I13" s="6"/>
    </row>
    <row r="14" spans="1:9" x14ac:dyDescent="0.3">
      <c r="A14">
        <v>14.788817002442066</v>
      </c>
      <c r="B14">
        <v>12.542774290146294</v>
      </c>
      <c r="C14">
        <v>15.753785903373073</v>
      </c>
      <c r="D14">
        <v>10.725684036335739</v>
      </c>
      <c r="E14" s="1">
        <v>44447</v>
      </c>
      <c r="F14" s="6">
        <f t="shared" si="0"/>
        <v>-0.12524539893657255</v>
      </c>
      <c r="G14" s="8"/>
      <c r="I14" s="6"/>
    </row>
    <row r="15" spans="1:9" x14ac:dyDescent="0.3">
      <c r="A15">
        <v>18.115842780772397</v>
      </c>
      <c r="B15">
        <v>10.831514891682597</v>
      </c>
      <c r="C15">
        <v>15.753785903373073</v>
      </c>
      <c r="D15">
        <v>10.725684036335739</v>
      </c>
      <c r="E15" s="1">
        <v>44458</v>
      </c>
      <c r="F15" s="6">
        <f t="shared" si="0"/>
        <v>1.7855607122364114E-2</v>
      </c>
      <c r="G15" s="8"/>
      <c r="I15" s="6"/>
    </row>
    <row r="16" spans="1:9" x14ac:dyDescent="0.3">
      <c r="A16">
        <v>17.664428994298909</v>
      </c>
      <c r="B16">
        <v>11.199092612137564</v>
      </c>
      <c r="C16">
        <v>15.753785903373073</v>
      </c>
      <c r="D16">
        <v>10.725684036335739</v>
      </c>
      <c r="E16" s="1">
        <v>44469</v>
      </c>
      <c r="F16" s="6">
        <f t="shared" si="0"/>
        <v>6.4608201752914055E-2</v>
      </c>
      <c r="G16" s="8"/>
      <c r="I16" s="6"/>
    </row>
    <row r="17" spans="6:10" x14ac:dyDescent="0.3">
      <c r="F17" s="6"/>
      <c r="G17" s="8"/>
      <c r="I17" s="6"/>
    </row>
    <row r="18" spans="6:10" x14ac:dyDescent="0.3">
      <c r="F18" s="6">
        <f>SUM(F2:F16)</f>
        <v>0.62348874020802791</v>
      </c>
      <c r="G18" s="7" t="s">
        <v>42</v>
      </c>
      <c r="I18" s="6"/>
    </row>
    <row r="19" spans="6:10" x14ac:dyDescent="0.3">
      <c r="F19" s="6"/>
      <c r="I19" s="6"/>
    </row>
    <row r="20" spans="6:10" x14ac:dyDescent="0.3">
      <c r="F20" s="6"/>
      <c r="I20" s="6"/>
    </row>
    <row r="21" spans="6:10" x14ac:dyDescent="0.3">
      <c r="F21" s="6"/>
      <c r="I21" s="6"/>
    </row>
    <row r="22" spans="6:10" x14ac:dyDescent="0.3">
      <c r="I22" s="6"/>
    </row>
    <row r="23" spans="6:10" x14ac:dyDescent="0.3">
      <c r="I23" s="6"/>
    </row>
    <row r="24" spans="6:10" x14ac:dyDescent="0.3">
      <c r="I24" s="6"/>
    </row>
    <row r="25" spans="6:10" x14ac:dyDescent="0.3">
      <c r="I25" s="6"/>
      <c r="J25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3082-1558-46EA-8A6C-A05E2A4E0326}">
  <dimension ref="A1:J25"/>
  <sheetViews>
    <sheetView tabSelected="1" workbookViewId="0">
      <selection activeCell="H9" sqref="H9"/>
    </sheetView>
  </sheetViews>
  <sheetFormatPr defaultRowHeight="15.6" x14ac:dyDescent="0.3"/>
  <cols>
    <col min="6" max="6" width="9" bestFit="1" customWidth="1"/>
    <col min="8" max="8" width="33.5" customWidth="1"/>
    <col min="9" max="9" width="34.296875" customWidth="1"/>
  </cols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27</v>
      </c>
      <c r="F1" t="s">
        <v>41</v>
      </c>
      <c r="H1" t="s">
        <v>39</v>
      </c>
      <c r="I1" t="s">
        <v>40</v>
      </c>
    </row>
    <row r="2" spans="1:9" x14ac:dyDescent="0.3">
      <c r="A2">
        <v>16.532430608820174</v>
      </c>
      <c r="B2">
        <v>13.020879732849355</v>
      </c>
      <c r="C2">
        <v>15.407629279060862</v>
      </c>
      <c r="D2">
        <v>10.576418939221428</v>
      </c>
      <c r="E2" s="1">
        <v>44369</v>
      </c>
      <c r="F2" s="6">
        <f>(A2-C2)*(B2-D2)/14</f>
        <v>0.19639519651551415</v>
      </c>
      <c r="G2" s="8"/>
    </row>
    <row r="3" spans="1:9" x14ac:dyDescent="0.3">
      <c r="A3">
        <v>14.55388360916276</v>
      </c>
      <c r="B3">
        <v>10.518700186687445</v>
      </c>
      <c r="C3">
        <v>15.407629279060862</v>
      </c>
      <c r="D3">
        <v>10.576418939221428</v>
      </c>
      <c r="E3" s="1">
        <v>44374</v>
      </c>
      <c r="F3" s="6">
        <f t="shared" ref="F3:F16" si="0">(A3-C3)*(B3-D3)/14</f>
        <v>3.5197953605577222E-3</v>
      </c>
      <c r="G3" s="8"/>
    </row>
    <row r="4" spans="1:9" x14ac:dyDescent="0.3">
      <c r="A4">
        <v>15.877274630434179</v>
      </c>
      <c r="B4">
        <v>11.445071055809413</v>
      </c>
      <c r="C4">
        <v>15.407629279060862</v>
      </c>
      <c r="D4">
        <v>10.576418939221428</v>
      </c>
      <c r="E4" s="1">
        <v>44379</v>
      </c>
      <c r="F4" s="6">
        <f t="shared" si="0"/>
        <v>2.9139887751152876E-2</v>
      </c>
      <c r="G4" s="8"/>
    </row>
    <row r="5" spans="1:9" x14ac:dyDescent="0.3">
      <c r="A5">
        <v>17.753022355995114</v>
      </c>
      <c r="B5">
        <v>10.276677582639854</v>
      </c>
      <c r="C5">
        <v>15.407629279060862</v>
      </c>
      <c r="D5">
        <v>10.576418939221428</v>
      </c>
      <c r="E5" s="1">
        <v>44386</v>
      </c>
      <c r="F5" s="6">
        <f t="shared" si="0"/>
        <v>-5.0215093042664638E-2</v>
      </c>
      <c r="G5" s="8"/>
    </row>
    <row r="6" spans="1:9" x14ac:dyDescent="0.3">
      <c r="A6">
        <v>15.564549993510575</v>
      </c>
      <c r="B6">
        <v>9.7341255950841212</v>
      </c>
      <c r="C6">
        <v>15.407629279060862</v>
      </c>
      <c r="D6">
        <v>10.576418939221428</v>
      </c>
      <c r="E6" s="1">
        <v>44389</v>
      </c>
      <c r="F6" s="6">
        <f t="shared" si="0"/>
        <v>-9.4409480955903041E-3</v>
      </c>
      <c r="G6" s="8"/>
    </row>
    <row r="7" spans="1:9" x14ac:dyDescent="0.3">
      <c r="A7">
        <v>17.984178209005606</v>
      </c>
      <c r="B7">
        <v>10.304301208175897</v>
      </c>
      <c r="C7">
        <v>15.407629279060862</v>
      </c>
      <c r="D7">
        <v>10.576418939221428</v>
      </c>
      <c r="E7" s="1">
        <v>44394</v>
      </c>
      <c r="F7" s="6">
        <f t="shared" si="0"/>
        <v>-5.0080332053168253E-2</v>
      </c>
      <c r="G7" s="8"/>
    </row>
    <row r="8" spans="1:9" x14ac:dyDescent="0.3">
      <c r="A8">
        <v>15.146719176865775</v>
      </c>
      <c r="B8">
        <v>11.377259381200565</v>
      </c>
      <c r="C8">
        <v>15.407629279060862</v>
      </c>
      <c r="D8">
        <v>10.576418939221428</v>
      </c>
      <c r="E8" s="1">
        <v>44399</v>
      </c>
      <c r="F8" s="6">
        <f t="shared" si="0"/>
        <v>-1.492481153990966E-2</v>
      </c>
      <c r="G8" s="8"/>
      <c r="I8" s="6"/>
    </row>
    <row r="9" spans="1:9" x14ac:dyDescent="0.3">
      <c r="A9">
        <v>7.5255585171269512</v>
      </c>
      <c r="B9">
        <v>3.325096132158043</v>
      </c>
      <c r="C9">
        <v>15.407629279060862</v>
      </c>
      <c r="D9">
        <v>10.576418939221428</v>
      </c>
      <c r="E9" s="1">
        <v>44406</v>
      </c>
      <c r="F9" s="6">
        <f t="shared" si="0"/>
        <v>4.0825313916356309</v>
      </c>
      <c r="G9" s="8"/>
      <c r="I9" s="6"/>
    </row>
    <row r="10" spans="1:9" x14ac:dyDescent="0.3">
      <c r="A10">
        <v>14.665902125274911</v>
      </c>
      <c r="B10">
        <v>14.082144025084459</v>
      </c>
      <c r="C10">
        <v>15.407629279060862</v>
      </c>
      <c r="D10">
        <v>10.576418939221428</v>
      </c>
      <c r="E10" s="1">
        <v>44412</v>
      </c>
      <c r="F10" s="6">
        <f t="shared" si="0"/>
        <v>-0.18573510642094226</v>
      </c>
      <c r="G10" s="8"/>
      <c r="I10" s="6"/>
    </row>
    <row r="11" spans="1:9" x14ac:dyDescent="0.3">
      <c r="A11">
        <v>16.538883868272798</v>
      </c>
      <c r="B11">
        <v>8.7620732140464277</v>
      </c>
      <c r="C11">
        <v>15.407629279060862</v>
      </c>
      <c r="D11">
        <v>10.576418939221428</v>
      </c>
      <c r="E11" s="1">
        <v>44423</v>
      </c>
      <c r="F11" s="6">
        <f t="shared" si="0"/>
        <v>-0.14660620914437697</v>
      </c>
      <c r="G11" s="8"/>
      <c r="I11" s="6"/>
    </row>
    <row r="12" spans="1:9" x14ac:dyDescent="0.3">
      <c r="A12">
        <v>15.641590775696578</v>
      </c>
      <c r="B12">
        <v>9.9932516350780727</v>
      </c>
      <c r="C12">
        <v>15.407629279060862</v>
      </c>
      <c r="D12">
        <v>10.576418939221428</v>
      </c>
      <c r="E12" s="1">
        <v>44437</v>
      </c>
      <c r="F12" s="6">
        <f t="shared" si="0"/>
        <v>-9.7456210904568186E-3</v>
      </c>
      <c r="G12" s="8"/>
      <c r="I12" s="6"/>
    </row>
    <row r="13" spans="1:9" x14ac:dyDescent="0.3">
      <c r="A13">
        <v>15.535978512659513</v>
      </c>
      <c r="B13">
        <v>9.1582199585240769</v>
      </c>
      <c r="C13">
        <v>15.407629279060862</v>
      </c>
      <c r="D13">
        <v>10.576418939221428</v>
      </c>
      <c r="E13" s="1">
        <v>44441</v>
      </c>
      <c r="F13" s="6">
        <f t="shared" si="0"/>
        <v>-1.3001768018778134E-2</v>
      </c>
      <c r="G13" s="8"/>
      <c r="I13" s="6"/>
    </row>
    <row r="14" spans="1:9" x14ac:dyDescent="0.3">
      <c r="A14">
        <v>15.390870131142679</v>
      </c>
      <c r="B14">
        <v>11.397650261348803</v>
      </c>
      <c r="C14">
        <v>15.407629279060862</v>
      </c>
      <c r="D14">
        <v>10.576418939221428</v>
      </c>
      <c r="E14" s="1">
        <v>44447</v>
      </c>
      <c r="F14" s="6">
        <f t="shared" si="0"/>
        <v>-9.8308122875554751E-4</v>
      </c>
      <c r="G14" s="8"/>
      <c r="I14" s="6"/>
    </row>
    <row r="15" spans="1:9" x14ac:dyDescent="0.3">
      <c r="A15">
        <v>16.878048860872113</v>
      </c>
      <c r="B15">
        <v>13.976806445939353</v>
      </c>
      <c r="C15">
        <v>15.407629279060862</v>
      </c>
      <c r="D15">
        <v>10.576418939221428</v>
      </c>
      <c r="E15" s="1">
        <v>44458</v>
      </c>
      <c r="F15" s="6">
        <f t="shared" si="0"/>
        <v>0.35714259825888389</v>
      </c>
      <c r="G15" s="8"/>
      <c r="I15" s="6"/>
    </row>
    <row r="16" spans="1:9" x14ac:dyDescent="0.3">
      <c r="A16">
        <v>15.525547811073141</v>
      </c>
      <c r="B16">
        <v>11.274027673695535</v>
      </c>
      <c r="C16">
        <v>15.407629279060862</v>
      </c>
      <c r="D16">
        <v>10.576418939221428</v>
      </c>
      <c r="E16" s="1">
        <v>44469</v>
      </c>
      <c r="F16" s="6">
        <f t="shared" si="0"/>
        <v>5.8757855634378933E-3</v>
      </c>
      <c r="G16" s="8"/>
      <c r="I16" s="6"/>
    </row>
    <row r="17" spans="6:10" x14ac:dyDescent="0.3">
      <c r="F17" s="6"/>
      <c r="G17" s="8"/>
      <c r="I17" s="6"/>
    </row>
    <row r="18" spans="6:10" x14ac:dyDescent="0.3">
      <c r="F18" s="6">
        <f>SUM(F2:F16)</f>
        <v>4.193871684450535</v>
      </c>
      <c r="G18" s="7" t="s">
        <v>42</v>
      </c>
      <c r="I18" s="6"/>
    </row>
    <row r="19" spans="6:10" x14ac:dyDescent="0.3">
      <c r="F19" s="6"/>
      <c r="I19" s="6"/>
    </row>
    <row r="20" spans="6:10" x14ac:dyDescent="0.3">
      <c r="F20" s="6"/>
      <c r="I20" s="6"/>
    </row>
    <row r="21" spans="6:10" x14ac:dyDescent="0.3">
      <c r="F21" s="6"/>
      <c r="I21" s="6"/>
    </row>
    <row r="22" spans="6:10" x14ac:dyDescent="0.3">
      <c r="I22" s="6"/>
    </row>
    <row r="23" spans="6:10" x14ac:dyDescent="0.3">
      <c r="I23" s="6"/>
    </row>
    <row r="24" spans="6:10" x14ac:dyDescent="0.3">
      <c r="I24" s="6"/>
    </row>
    <row r="25" spans="6:10" x14ac:dyDescent="0.3">
      <c r="I25" s="6"/>
      <c r="J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97AA-E902-1A4B-8D75-17EFE7A779DC}">
  <dimension ref="A1:O21"/>
  <sheetViews>
    <sheetView workbookViewId="0">
      <selection activeCell="F12" sqref="F12"/>
    </sheetView>
  </sheetViews>
  <sheetFormatPr defaultColWidth="11.19921875" defaultRowHeight="15.6" x14ac:dyDescent="0.3"/>
  <sheetData>
    <row r="1" spans="1:15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26</v>
      </c>
    </row>
    <row r="2" spans="1:15" x14ac:dyDescent="0.3">
      <c r="A2" s="2" t="s">
        <v>0</v>
      </c>
      <c r="B2" s="2">
        <v>0.51304989266293988</v>
      </c>
      <c r="C2">
        <f>_xlfn.RANK.AVG(B2,$B$2:$B$19)</f>
        <v>14</v>
      </c>
      <c r="E2" s="2" t="s">
        <v>0</v>
      </c>
      <c r="F2" s="2">
        <v>0.62991084166021338</v>
      </c>
      <c r="G2">
        <f>_xlfn.RANK.AVG(F2,$F$2:$F$19)</f>
        <v>13</v>
      </c>
      <c r="I2">
        <f>C2-$C$20</f>
        <v>4.5</v>
      </c>
      <c r="J2">
        <f>G2-$G$20</f>
        <v>3.5</v>
      </c>
      <c r="K2">
        <f>I2*J2</f>
        <v>15.75</v>
      </c>
      <c r="M2" s="1">
        <v>44369</v>
      </c>
      <c r="N2">
        <v>0.84726522187822506</v>
      </c>
    </row>
    <row r="3" spans="1:15" x14ac:dyDescent="0.3">
      <c r="A3" s="2" t="s">
        <v>1</v>
      </c>
      <c r="B3" s="2">
        <v>0.33990531785028988</v>
      </c>
      <c r="C3">
        <f t="shared" ref="C3:C19" si="0">_xlfn.RANK.AVG(B3,$B$2:$B$19)</f>
        <v>16</v>
      </c>
      <c r="E3" s="2" t="s">
        <v>1</v>
      </c>
      <c r="F3" s="2">
        <v>0.3107744680187185</v>
      </c>
      <c r="G3">
        <f t="shared" ref="G3:G19" si="1">_xlfn.RANK.AVG(F3,$F$2:$F$19)</f>
        <v>16</v>
      </c>
      <c r="I3">
        <f t="shared" ref="I3:I19" si="2">C3-$C$20</f>
        <v>6.5</v>
      </c>
      <c r="J3">
        <f t="shared" ref="J3:J19" si="3">G3-$G$20</f>
        <v>6.5</v>
      </c>
      <c r="K3">
        <f t="shared" ref="K3:K19" si="4">I3*J3</f>
        <v>42.25</v>
      </c>
      <c r="M3" s="1">
        <v>44374</v>
      </c>
      <c r="N3">
        <v>0.9380804953560371</v>
      </c>
    </row>
    <row r="4" spans="1:15" x14ac:dyDescent="0.3">
      <c r="A4" s="2" t="s">
        <v>2</v>
      </c>
      <c r="B4" s="2">
        <v>0.53313111113766587</v>
      </c>
      <c r="C4">
        <f t="shared" si="0"/>
        <v>12</v>
      </c>
      <c r="E4" s="2" t="s">
        <v>2</v>
      </c>
      <c r="F4" s="2">
        <v>0.64249122394411129</v>
      </c>
      <c r="G4">
        <f t="shared" si="1"/>
        <v>11</v>
      </c>
      <c r="I4">
        <f t="shared" si="2"/>
        <v>2.5</v>
      </c>
      <c r="J4">
        <f t="shared" si="3"/>
        <v>1.5</v>
      </c>
      <c r="K4">
        <f t="shared" si="4"/>
        <v>3.75</v>
      </c>
      <c r="M4" s="1">
        <v>44379</v>
      </c>
      <c r="N4">
        <v>0.89473684210526316</v>
      </c>
    </row>
    <row r="5" spans="1:15" x14ac:dyDescent="0.3">
      <c r="A5" s="2" t="s">
        <v>3</v>
      </c>
      <c r="B5" s="2">
        <v>0.54722830720401128</v>
      </c>
      <c r="C5">
        <f t="shared" si="0"/>
        <v>10</v>
      </c>
      <c r="E5" s="2" t="s">
        <v>3</v>
      </c>
      <c r="F5" s="2">
        <v>0.59289555358096979</v>
      </c>
      <c r="G5">
        <f t="shared" si="1"/>
        <v>14</v>
      </c>
      <c r="I5">
        <f t="shared" si="2"/>
        <v>0.5</v>
      </c>
      <c r="J5">
        <f t="shared" si="3"/>
        <v>4.5</v>
      </c>
      <c r="K5">
        <f t="shared" si="4"/>
        <v>2.25</v>
      </c>
      <c r="M5" s="1">
        <v>44386</v>
      </c>
      <c r="N5">
        <v>0.81053185814327267</v>
      </c>
    </row>
    <row r="6" spans="1:15" x14ac:dyDescent="0.3">
      <c r="A6" s="2" t="s">
        <v>4</v>
      </c>
      <c r="B6" s="2">
        <v>0.51398449814441027</v>
      </c>
      <c r="C6">
        <f t="shared" si="0"/>
        <v>13</v>
      </c>
      <c r="E6" s="2" t="s">
        <v>4</v>
      </c>
      <c r="F6" s="2">
        <v>0.64243236650087598</v>
      </c>
      <c r="G6">
        <f t="shared" si="1"/>
        <v>12</v>
      </c>
      <c r="I6">
        <f t="shared" si="2"/>
        <v>3.5</v>
      </c>
      <c r="J6">
        <f t="shared" si="3"/>
        <v>2.5</v>
      </c>
      <c r="K6">
        <f t="shared" si="4"/>
        <v>8.75</v>
      </c>
      <c r="M6" s="1">
        <v>44389</v>
      </c>
      <c r="N6">
        <v>0.95872033023735814</v>
      </c>
    </row>
    <row r="7" spans="1:15" x14ac:dyDescent="0.3">
      <c r="A7" s="2" t="s">
        <v>5</v>
      </c>
      <c r="B7" s="2">
        <v>0.57630133891527691</v>
      </c>
      <c r="C7">
        <f t="shared" si="0"/>
        <v>9</v>
      </c>
      <c r="E7" s="2" t="s">
        <v>5</v>
      </c>
      <c r="F7" s="2">
        <v>0.68787677990738438</v>
      </c>
      <c r="G7">
        <f t="shared" si="1"/>
        <v>8</v>
      </c>
      <c r="I7">
        <f t="shared" si="2"/>
        <v>-0.5</v>
      </c>
      <c r="J7">
        <f t="shared" si="3"/>
        <v>-1.5</v>
      </c>
      <c r="K7">
        <f t="shared" si="4"/>
        <v>0.75</v>
      </c>
      <c r="M7" s="1">
        <v>44394</v>
      </c>
      <c r="N7">
        <v>0.5975232198142415</v>
      </c>
    </row>
    <row r="8" spans="1:15" x14ac:dyDescent="0.3">
      <c r="A8" s="2" t="s">
        <v>6</v>
      </c>
      <c r="B8" s="2">
        <v>0.36960526806121113</v>
      </c>
      <c r="C8">
        <f t="shared" si="0"/>
        <v>15</v>
      </c>
      <c r="E8" s="2" t="s">
        <v>6</v>
      </c>
      <c r="F8" s="2">
        <v>0.31952665883992226</v>
      </c>
      <c r="G8">
        <f t="shared" si="1"/>
        <v>15</v>
      </c>
      <c r="I8">
        <f t="shared" si="2"/>
        <v>5.5</v>
      </c>
      <c r="J8">
        <f t="shared" si="3"/>
        <v>5.5</v>
      </c>
      <c r="K8">
        <f t="shared" si="4"/>
        <v>30.25</v>
      </c>
      <c r="M8" s="1">
        <v>44399</v>
      </c>
      <c r="N8">
        <v>0.8658410732714138</v>
      </c>
    </row>
    <row r="9" spans="1:15" x14ac:dyDescent="0.3">
      <c r="A9" s="2" t="s">
        <v>7</v>
      </c>
      <c r="B9" s="2">
        <v>0.87090384399078491</v>
      </c>
      <c r="C9">
        <f t="shared" si="0"/>
        <v>2</v>
      </c>
      <c r="E9" s="2" t="s">
        <v>7</v>
      </c>
      <c r="F9" s="2">
        <v>0.85050011781416768</v>
      </c>
      <c r="G9">
        <f t="shared" si="1"/>
        <v>3</v>
      </c>
      <c r="I9">
        <f t="shared" si="2"/>
        <v>-7.5</v>
      </c>
      <c r="J9">
        <f t="shared" si="3"/>
        <v>-6.5</v>
      </c>
      <c r="K9">
        <f t="shared" si="4"/>
        <v>48.75</v>
      </c>
      <c r="M9" s="1">
        <v>44406</v>
      </c>
      <c r="O9" t="s">
        <v>30</v>
      </c>
    </row>
    <row r="10" spans="1:15" x14ac:dyDescent="0.3">
      <c r="A10" s="2" t="s">
        <v>8</v>
      </c>
      <c r="B10" s="2">
        <v>0.67488778654041537</v>
      </c>
      <c r="C10">
        <f t="shared" si="0"/>
        <v>8</v>
      </c>
      <c r="E10" s="2" t="s">
        <v>8</v>
      </c>
      <c r="F10" s="2">
        <v>0.77994427986908754</v>
      </c>
      <c r="G10">
        <f t="shared" si="1"/>
        <v>5</v>
      </c>
      <c r="I10">
        <f t="shared" si="2"/>
        <v>-1.5</v>
      </c>
      <c r="J10">
        <f t="shared" si="3"/>
        <v>-4.5</v>
      </c>
      <c r="K10">
        <f t="shared" si="4"/>
        <v>6.75</v>
      </c>
      <c r="M10" s="1">
        <v>44412</v>
      </c>
      <c r="N10">
        <v>0.781217750257998</v>
      </c>
    </row>
    <row r="11" spans="1:15" x14ac:dyDescent="0.3">
      <c r="A11" s="2" t="s">
        <v>9</v>
      </c>
      <c r="B11" s="2">
        <v>0.76800664151804265</v>
      </c>
      <c r="C11">
        <f t="shared" si="0"/>
        <v>6</v>
      </c>
      <c r="E11" s="2" t="s">
        <v>9</v>
      </c>
      <c r="F11" s="2">
        <v>0.80980828509776659</v>
      </c>
      <c r="G11">
        <f t="shared" si="1"/>
        <v>4</v>
      </c>
      <c r="I11">
        <f t="shared" si="2"/>
        <v>-3.5</v>
      </c>
      <c r="J11">
        <f t="shared" si="3"/>
        <v>-5.5</v>
      </c>
      <c r="K11">
        <f t="shared" si="4"/>
        <v>19.25</v>
      </c>
      <c r="M11" s="1">
        <v>44423</v>
      </c>
      <c r="N11">
        <v>0.92776057791537669</v>
      </c>
    </row>
    <row r="12" spans="1:15" x14ac:dyDescent="0.3">
      <c r="A12" s="2" t="s">
        <v>10</v>
      </c>
      <c r="B12" s="2">
        <v>0.82981464431531093</v>
      </c>
      <c r="C12">
        <f t="shared" si="0"/>
        <v>4</v>
      </c>
      <c r="E12" s="2" t="s">
        <v>10</v>
      </c>
      <c r="F12" s="2">
        <v>0.8531871101657299</v>
      </c>
      <c r="G12">
        <f t="shared" si="1"/>
        <v>2</v>
      </c>
      <c r="I12">
        <f t="shared" si="2"/>
        <v>-5.5</v>
      </c>
      <c r="J12">
        <f t="shared" si="3"/>
        <v>-7.5</v>
      </c>
      <c r="K12">
        <f t="shared" si="4"/>
        <v>41.25</v>
      </c>
      <c r="M12" s="1">
        <v>44437</v>
      </c>
      <c r="N12">
        <v>0.93188854489164086</v>
      </c>
    </row>
    <row r="13" spans="1:15" x14ac:dyDescent="0.3">
      <c r="A13" s="2" t="s">
        <v>11</v>
      </c>
      <c r="B13" s="2">
        <v>0.10972345700961136</v>
      </c>
      <c r="C13">
        <f t="shared" si="0"/>
        <v>18</v>
      </c>
      <c r="E13" s="2" t="s">
        <v>11</v>
      </c>
      <c r="F13" s="2">
        <v>0.10002979013113654</v>
      </c>
      <c r="G13">
        <f t="shared" si="1"/>
        <v>18</v>
      </c>
      <c r="I13">
        <f t="shared" si="2"/>
        <v>8.5</v>
      </c>
      <c r="J13">
        <f t="shared" si="3"/>
        <v>8.5</v>
      </c>
      <c r="K13">
        <f t="shared" si="4"/>
        <v>72.25</v>
      </c>
      <c r="M13" s="1">
        <v>44441</v>
      </c>
      <c r="N13">
        <v>0.82456140350877194</v>
      </c>
    </row>
    <row r="14" spans="1:15" x14ac:dyDescent="0.3">
      <c r="A14" s="2" t="s">
        <v>12</v>
      </c>
      <c r="B14" s="2">
        <v>0.8555014251914238</v>
      </c>
      <c r="C14">
        <f t="shared" si="0"/>
        <v>3</v>
      </c>
      <c r="E14" s="2" t="s">
        <v>12</v>
      </c>
      <c r="F14" s="2">
        <v>0.72202318070519711</v>
      </c>
      <c r="G14">
        <f t="shared" si="1"/>
        <v>7</v>
      </c>
      <c r="I14">
        <f t="shared" si="2"/>
        <v>-6.5</v>
      </c>
      <c r="J14">
        <f t="shared" si="3"/>
        <v>-2.5</v>
      </c>
      <c r="K14">
        <f t="shared" si="4"/>
        <v>16.25</v>
      </c>
      <c r="M14" s="1">
        <v>44447</v>
      </c>
      <c r="N14">
        <v>0.6470588235294118</v>
      </c>
    </row>
    <row r="15" spans="1:15" x14ac:dyDescent="0.3">
      <c r="A15" s="2" t="s">
        <v>13</v>
      </c>
      <c r="B15" s="2">
        <v>0.77537205550037447</v>
      </c>
      <c r="C15">
        <f t="shared" si="0"/>
        <v>5</v>
      </c>
      <c r="E15" s="2" t="s">
        <v>13</v>
      </c>
      <c r="F15" s="2">
        <v>0.77513681818080227</v>
      </c>
      <c r="G15">
        <f t="shared" si="1"/>
        <v>6</v>
      </c>
      <c r="I15">
        <f t="shared" si="2"/>
        <v>-4.5</v>
      </c>
      <c r="J15">
        <f t="shared" si="3"/>
        <v>-3.5</v>
      </c>
      <c r="K15">
        <f t="shared" si="4"/>
        <v>15.75</v>
      </c>
      <c r="M15" s="1">
        <v>44458</v>
      </c>
      <c r="N15">
        <v>0.90505675954592357</v>
      </c>
    </row>
    <row r="16" spans="1:15" x14ac:dyDescent="0.3">
      <c r="A16" s="2" t="s">
        <v>14</v>
      </c>
      <c r="B16" s="2">
        <v>0.69959833258912729</v>
      </c>
      <c r="C16">
        <f t="shared" si="0"/>
        <v>7</v>
      </c>
      <c r="E16" s="2" t="s">
        <v>14</v>
      </c>
      <c r="F16" s="2">
        <v>0.64261728501612403</v>
      </c>
      <c r="G16">
        <f t="shared" si="1"/>
        <v>10</v>
      </c>
      <c r="I16">
        <f t="shared" si="2"/>
        <v>-2.5</v>
      </c>
      <c r="J16">
        <f t="shared" si="3"/>
        <v>0.5</v>
      </c>
      <c r="K16">
        <f t="shared" si="4"/>
        <v>-1.25</v>
      </c>
      <c r="M16" s="1">
        <v>44469</v>
      </c>
      <c r="N16">
        <f>K20/(C21*G21)</f>
        <v>0.92982456140350878</v>
      </c>
    </row>
    <row r="17" spans="1:14" x14ac:dyDescent="0.3">
      <c r="A17" s="2" t="s">
        <v>15</v>
      </c>
      <c r="B17" s="2">
        <v>0.1365958742836397</v>
      </c>
      <c r="C17">
        <f t="shared" si="0"/>
        <v>17</v>
      </c>
      <c r="E17" s="2" t="s">
        <v>15</v>
      </c>
      <c r="F17" s="2">
        <v>0.22599207465489887</v>
      </c>
      <c r="G17">
        <f t="shared" si="1"/>
        <v>17</v>
      </c>
      <c r="I17">
        <f t="shared" si="2"/>
        <v>7.5</v>
      </c>
      <c r="J17">
        <f t="shared" si="3"/>
        <v>7.5</v>
      </c>
      <c r="K17">
        <f t="shared" si="4"/>
        <v>56.25</v>
      </c>
      <c r="M17" t="s">
        <v>29</v>
      </c>
      <c r="N17" s="3">
        <f>AVERAGE(N2:N16)</f>
        <v>0.84714767584703154</v>
      </c>
    </row>
    <row r="18" spans="1:14" x14ac:dyDescent="0.3">
      <c r="A18" s="2" t="s">
        <v>16</v>
      </c>
      <c r="B18" s="2">
        <v>0.53342402236821473</v>
      </c>
      <c r="C18">
        <f t="shared" si="0"/>
        <v>11</v>
      </c>
      <c r="E18" s="2" t="s">
        <v>16</v>
      </c>
      <c r="F18" s="2">
        <v>0.67586882132181292</v>
      </c>
      <c r="G18">
        <f t="shared" si="1"/>
        <v>9</v>
      </c>
      <c r="I18">
        <f t="shared" si="2"/>
        <v>1.5</v>
      </c>
      <c r="J18">
        <f t="shared" si="3"/>
        <v>-0.5</v>
      </c>
      <c r="K18">
        <f t="shared" si="4"/>
        <v>-0.75</v>
      </c>
    </row>
    <row r="19" spans="1:14" x14ac:dyDescent="0.3">
      <c r="A19" s="2" t="s">
        <v>17</v>
      </c>
      <c r="B19" s="2">
        <v>0.95047333505576681</v>
      </c>
      <c r="C19">
        <f t="shared" si="0"/>
        <v>1</v>
      </c>
      <c r="E19" s="2" t="s">
        <v>17</v>
      </c>
      <c r="F19" s="2">
        <v>1.1744165691414044</v>
      </c>
      <c r="G19">
        <f t="shared" si="1"/>
        <v>1</v>
      </c>
      <c r="I19">
        <f t="shared" si="2"/>
        <v>-8.5</v>
      </c>
      <c r="J19">
        <f t="shared" si="3"/>
        <v>-8.5</v>
      </c>
      <c r="K19">
        <f t="shared" si="4"/>
        <v>72.25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26.5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5.3385391260156556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6C24-B581-4D93-A1AC-0D1CE821C1FA}">
  <dimension ref="A1:N21"/>
  <sheetViews>
    <sheetView workbookViewId="0">
      <selection activeCell="F12" sqref="F12"/>
    </sheetView>
  </sheetViews>
  <sheetFormatPr defaultColWidth="11.19921875" defaultRowHeight="15.6" x14ac:dyDescent="0.3"/>
  <sheetData>
    <row r="1" spans="1:14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31</v>
      </c>
    </row>
    <row r="2" spans="1:14" x14ac:dyDescent="0.3">
      <c r="A2" s="2" t="s">
        <v>0</v>
      </c>
      <c r="B2" s="2">
        <v>8.5495168099594014</v>
      </c>
      <c r="C2">
        <f>_xlfn.RANK.AVG(B2,$B$2:$B$19)</f>
        <v>6</v>
      </c>
      <c r="E2" s="2" t="s">
        <v>0</v>
      </c>
      <c r="F2" s="2">
        <v>7.0067798596313793</v>
      </c>
      <c r="G2">
        <f>_xlfn.RANK.AVG(F2,$F$2:$F$19)</f>
        <v>5.5</v>
      </c>
      <c r="I2">
        <f>C2-$C$20</f>
        <v>-3.5</v>
      </c>
      <c r="J2">
        <f>G2-$G$20</f>
        <v>-4</v>
      </c>
      <c r="K2">
        <f>I2*J2</f>
        <v>14</v>
      </c>
      <c r="M2" s="1">
        <v>44369</v>
      </c>
      <c r="N2">
        <f>K20/(C21*G21)</f>
        <v>0.86938576376641474</v>
      </c>
    </row>
    <row r="3" spans="1:14" x14ac:dyDescent="0.3">
      <c r="A3" s="2" t="s">
        <v>1</v>
      </c>
      <c r="B3" s="2">
        <v>8.0337833281984921</v>
      </c>
      <c r="C3">
        <f t="shared" ref="C3:C19" si="0">_xlfn.RANK.AVG(B3,$B$2:$B$19)</f>
        <v>7</v>
      </c>
      <c r="E3" s="2" t="s">
        <v>1</v>
      </c>
      <c r="F3" s="2">
        <v>7.0067798596313793</v>
      </c>
      <c r="G3">
        <f t="shared" ref="G3:G19" si="1">_xlfn.RANK.AVG(F3,$F$2:$F$19)</f>
        <v>5.5</v>
      </c>
      <c r="I3">
        <f t="shared" ref="I3:I19" si="2">C3-$C$20</f>
        <v>-2.5</v>
      </c>
      <c r="J3">
        <f t="shared" ref="J3:J19" si="3">G3-$G$20</f>
        <v>-4</v>
      </c>
      <c r="K3">
        <f t="shared" ref="K3:K19" si="4">I3*J3</f>
        <v>10</v>
      </c>
      <c r="M3" s="1">
        <v>44374</v>
      </c>
      <c r="N3">
        <v>0.80020661154272132</v>
      </c>
    </row>
    <row r="4" spans="1:14" x14ac:dyDescent="0.3">
      <c r="A4" s="2" t="s">
        <v>2</v>
      </c>
      <c r="B4" s="2">
        <v>9.1476310155096616</v>
      </c>
      <c r="C4">
        <f t="shared" si="0"/>
        <v>5</v>
      </c>
      <c r="E4" s="2" t="s">
        <v>2</v>
      </c>
      <c r="F4" s="2">
        <v>7.0914950047010015</v>
      </c>
      <c r="G4">
        <f t="shared" si="1"/>
        <v>4</v>
      </c>
      <c r="I4">
        <f t="shared" si="2"/>
        <v>-4.5</v>
      </c>
      <c r="J4">
        <f t="shared" si="3"/>
        <v>-5.5</v>
      </c>
      <c r="K4">
        <f t="shared" si="4"/>
        <v>24.75</v>
      </c>
      <c r="M4" s="1">
        <v>44379</v>
      </c>
      <c r="N4">
        <v>0.81982458008376868</v>
      </c>
    </row>
    <row r="5" spans="1:14" x14ac:dyDescent="0.3">
      <c r="A5" s="2" t="s">
        <v>3</v>
      </c>
      <c r="B5" s="2">
        <v>9.6001696314652314</v>
      </c>
      <c r="C5">
        <f t="shared" si="0"/>
        <v>3</v>
      </c>
      <c r="E5" s="2" t="s">
        <v>3</v>
      </c>
      <c r="F5" s="2">
        <v>6.8515965538561217</v>
      </c>
      <c r="G5">
        <f t="shared" si="1"/>
        <v>7</v>
      </c>
      <c r="I5">
        <f t="shared" si="2"/>
        <v>-6.5</v>
      </c>
      <c r="J5">
        <f t="shared" si="3"/>
        <v>-2.5</v>
      </c>
      <c r="K5">
        <f t="shared" si="4"/>
        <v>16.25</v>
      </c>
      <c r="M5" s="1">
        <v>44386</v>
      </c>
      <c r="N5">
        <v>0.74380165289256206</v>
      </c>
    </row>
    <row r="6" spans="1:14" x14ac:dyDescent="0.3">
      <c r="A6" s="2" t="s">
        <v>4</v>
      </c>
      <c r="B6" s="2">
        <v>7.0415795908108514</v>
      </c>
      <c r="C6">
        <f t="shared" si="0"/>
        <v>12</v>
      </c>
      <c r="E6" s="2" t="s">
        <v>4</v>
      </c>
      <c r="F6" s="2">
        <v>5.8913514100506355</v>
      </c>
      <c r="G6">
        <f t="shared" si="1"/>
        <v>11</v>
      </c>
      <c r="I6">
        <f t="shared" si="2"/>
        <v>2.5</v>
      </c>
      <c r="J6">
        <f t="shared" si="3"/>
        <v>1.5</v>
      </c>
      <c r="K6">
        <f t="shared" si="4"/>
        <v>3.75</v>
      </c>
      <c r="M6" s="1">
        <v>44389</v>
      </c>
      <c r="N6">
        <v>0.81156438280332777</v>
      </c>
    </row>
    <row r="7" spans="1:14" x14ac:dyDescent="0.3">
      <c r="A7" s="2" t="s">
        <v>5</v>
      </c>
      <c r="B7" s="2">
        <v>7.1279517102752115</v>
      </c>
      <c r="C7">
        <f t="shared" si="0"/>
        <v>11</v>
      </c>
      <c r="E7" s="2" t="s">
        <v>5</v>
      </c>
      <c r="F7" s="2">
        <v>6.1169868118165347</v>
      </c>
      <c r="G7">
        <f t="shared" si="1"/>
        <v>8</v>
      </c>
      <c r="I7">
        <f t="shared" si="2"/>
        <v>1.5</v>
      </c>
      <c r="J7">
        <f t="shared" si="3"/>
        <v>-1.5</v>
      </c>
      <c r="K7">
        <f t="shared" si="4"/>
        <v>-2.25</v>
      </c>
      <c r="M7" s="1">
        <v>44394</v>
      </c>
      <c r="N7">
        <v>0.7558080511603511</v>
      </c>
    </row>
    <row r="8" spans="1:14" x14ac:dyDescent="0.3">
      <c r="A8" s="2" t="s">
        <v>6</v>
      </c>
      <c r="B8" s="2">
        <v>6.3509013731503519</v>
      </c>
      <c r="C8">
        <f t="shared" si="0"/>
        <v>15</v>
      </c>
      <c r="E8" s="2" t="s">
        <v>6</v>
      </c>
      <c r="F8" s="2">
        <v>5.971456538762177</v>
      </c>
      <c r="G8">
        <f t="shared" si="1"/>
        <v>10</v>
      </c>
      <c r="I8">
        <f t="shared" si="2"/>
        <v>5.5</v>
      </c>
      <c r="J8">
        <f t="shared" si="3"/>
        <v>0.5</v>
      </c>
      <c r="K8">
        <f t="shared" si="4"/>
        <v>2.75</v>
      </c>
      <c r="M8" s="1">
        <v>44399</v>
      </c>
      <c r="N8">
        <v>0.42436763528265609</v>
      </c>
    </row>
    <row r="9" spans="1:14" x14ac:dyDescent="0.3">
      <c r="A9" s="2" t="s">
        <v>7</v>
      </c>
      <c r="B9" s="2">
        <v>5.5973381629160777</v>
      </c>
      <c r="C9">
        <f t="shared" si="0"/>
        <v>17</v>
      </c>
      <c r="E9" s="2" t="s">
        <v>7</v>
      </c>
      <c r="F9" s="2">
        <v>5.1684651813252147</v>
      </c>
      <c r="G9">
        <f t="shared" si="1"/>
        <v>16</v>
      </c>
      <c r="I9">
        <f t="shared" si="2"/>
        <v>7.5</v>
      </c>
      <c r="J9">
        <f t="shared" si="3"/>
        <v>6.5</v>
      </c>
      <c r="K9">
        <f t="shared" si="4"/>
        <v>48.75</v>
      </c>
      <c r="M9" s="1">
        <v>44406</v>
      </c>
      <c r="N9">
        <v>0.8590605171658634</v>
      </c>
    </row>
    <row r="10" spans="1:14" x14ac:dyDescent="0.3">
      <c r="A10" s="2" t="s">
        <v>8</v>
      </c>
      <c r="B10" s="2">
        <v>7.562561819268482</v>
      </c>
      <c r="C10">
        <f t="shared" si="0"/>
        <v>8</v>
      </c>
      <c r="E10" s="2" t="s">
        <v>8</v>
      </c>
      <c r="F10" s="2">
        <v>6.1159838262312114</v>
      </c>
      <c r="G10">
        <f t="shared" si="1"/>
        <v>9</v>
      </c>
      <c r="I10">
        <f t="shared" si="2"/>
        <v>-1.5</v>
      </c>
      <c r="J10">
        <f t="shared" si="3"/>
        <v>-0.5</v>
      </c>
      <c r="K10">
        <f t="shared" si="4"/>
        <v>0.75</v>
      </c>
      <c r="M10" s="1">
        <v>44412</v>
      </c>
      <c r="N10">
        <v>0.55549826710965688</v>
      </c>
    </row>
    <row r="11" spans="1:14" x14ac:dyDescent="0.3">
      <c r="A11" s="2" t="s">
        <v>9</v>
      </c>
      <c r="B11" s="2">
        <v>6.4250997169297648</v>
      </c>
      <c r="C11">
        <f t="shared" si="0"/>
        <v>14</v>
      </c>
      <c r="E11" s="2" t="s">
        <v>9</v>
      </c>
      <c r="F11" s="2">
        <v>5.743071560364772</v>
      </c>
      <c r="G11">
        <f t="shared" si="1"/>
        <v>13</v>
      </c>
      <c r="I11">
        <f t="shared" si="2"/>
        <v>4.5</v>
      </c>
      <c r="J11">
        <f t="shared" si="3"/>
        <v>3.5</v>
      </c>
      <c r="K11">
        <f t="shared" si="4"/>
        <v>15.75</v>
      </c>
      <c r="M11" s="1">
        <v>44423</v>
      </c>
      <c r="N11">
        <v>0.80743428416310725</v>
      </c>
    </row>
    <row r="12" spans="1:14" x14ac:dyDescent="0.3">
      <c r="A12" s="2" t="s">
        <v>10</v>
      </c>
      <c r="B12" s="2">
        <v>9.4286250576013053</v>
      </c>
      <c r="C12">
        <f t="shared" si="0"/>
        <v>4</v>
      </c>
      <c r="E12" s="2" t="s">
        <v>10</v>
      </c>
      <c r="F12" s="2">
        <v>9.2031085949259062</v>
      </c>
      <c r="G12">
        <f t="shared" si="1"/>
        <v>2</v>
      </c>
      <c r="I12">
        <f t="shared" si="2"/>
        <v>-5.5</v>
      </c>
      <c r="J12">
        <f t="shared" si="3"/>
        <v>-7.5</v>
      </c>
      <c r="K12">
        <f t="shared" si="4"/>
        <v>41.25</v>
      </c>
      <c r="M12" s="1">
        <v>44437</v>
      </c>
    </row>
    <row r="13" spans="1:14" x14ac:dyDescent="0.3">
      <c r="A13" s="2" t="s">
        <v>11</v>
      </c>
      <c r="B13" s="2">
        <v>6.5658747070693186</v>
      </c>
      <c r="C13">
        <f t="shared" si="0"/>
        <v>13</v>
      </c>
      <c r="E13" s="2" t="s">
        <v>11</v>
      </c>
      <c r="F13" s="2">
        <v>4.4475543156268147</v>
      </c>
      <c r="G13">
        <f t="shared" si="1"/>
        <v>18</v>
      </c>
      <c r="I13">
        <f t="shared" si="2"/>
        <v>3.5</v>
      </c>
      <c r="J13">
        <f t="shared" si="3"/>
        <v>8.5</v>
      </c>
      <c r="K13">
        <f t="shared" si="4"/>
        <v>29.75</v>
      </c>
      <c r="M13" s="1">
        <v>44441</v>
      </c>
      <c r="N13">
        <v>0.81362943212343797</v>
      </c>
    </row>
    <row r="14" spans="1:14" x14ac:dyDescent="0.3">
      <c r="A14" s="2" t="s">
        <v>12</v>
      </c>
      <c r="B14" s="2">
        <v>7.4458187589253129</v>
      </c>
      <c r="C14">
        <f t="shared" si="0"/>
        <v>9</v>
      </c>
      <c r="E14" s="2" t="s">
        <v>12</v>
      </c>
      <c r="F14" s="2">
        <v>5.6825479720586571</v>
      </c>
      <c r="G14">
        <f t="shared" si="1"/>
        <v>14</v>
      </c>
      <c r="I14">
        <f t="shared" si="2"/>
        <v>-0.5</v>
      </c>
      <c r="J14">
        <f t="shared" si="3"/>
        <v>4.5</v>
      </c>
      <c r="K14">
        <f t="shared" si="4"/>
        <v>-2.25</v>
      </c>
      <c r="M14" s="1">
        <v>44447</v>
      </c>
      <c r="N14">
        <v>0.74754785387990996</v>
      </c>
    </row>
    <row r="15" spans="1:14" x14ac:dyDescent="0.3">
      <c r="A15" s="2" t="s">
        <v>13</v>
      </c>
      <c r="B15" s="2">
        <v>5.5878635026589025</v>
      </c>
      <c r="C15">
        <f t="shared" si="0"/>
        <v>18</v>
      </c>
      <c r="E15" s="2" t="s">
        <v>13</v>
      </c>
      <c r="F15" s="2">
        <v>5.2590015423124372</v>
      </c>
      <c r="G15">
        <f t="shared" si="1"/>
        <v>15</v>
      </c>
      <c r="I15">
        <f t="shared" si="2"/>
        <v>8.5</v>
      </c>
      <c r="J15">
        <f t="shared" si="3"/>
        <v>5.5</v>
      </c>
      <c r="K15">
        <f t="shared" si="4"/>
        <v>46.75</v>
      </c>
      <c r="M15" s="1">
        <v>44458</v>
      </c>
      <c r="N15">
        <v>0.83531244998459597</v>
      </c>
    </row>
    <row r="16" spans="1:14" x14ac:dyDescent="0.3">
      <c r="A16" s="2" t="s">
        <v>14</v>
      </c>
      <c r="B16" s="2">
        <v>7.4010462723464263</v>
      </c>
      <c r="C16">
        <f t="shared" si="0"/>
        <v>10</v>
      </c>
      <c r="E16" s="2" t="s">
        <v>14</v>
      </c>
      <c r="F16" s="2">
        <v>5.8276361165897779</v>
      </c>
      <c r="G16">
        <f t="shared" si="1"/>
        <v>12</v>
      </c>
      <c r="I16">
        <f t="shared" si="2"/>
        <v>0.5</v>
      </c>
      <c r="J16">
        <f t="shared" si="3"/>
        <v>2.5</v>
      </c>
      <c r="K16">
        <f t="shared" si="4"/>
        <v>1.25</v>
      </c>
      <c r="M16" s="1">
        <v>44469</v>
      </c>
      <c r="N16">
        <v>0.8890037323074621</v>
      </c>
    </row>
    <row r="17" spans="1:14" x14ac:dyDescent="0.3">
      <c r="A17" s="2" t="s">
        <v>15</v>
      </c>
      <c r="B17" s="2">
        <v>6.3331755333868571</v>
      </c>
      <c r="C17">
        <f t="shared" si="0"/>
        <v>16</v>
      </c>
      <c r="E17" s="2" t="s">
        <v>15</v>
      </c>
      <c r="F17" s="2">
        <v>4.7449543842001809</v>
      </c>
      <c r="G17">
        <f t="shared" si="1"/>
        <v>17</v>
      </c>
      <c r="I17">
        <f t="shared" si="2"/>
        <v>6.5</v>
      </c>
      <c r="J17">
        <f t="shared" si="3"/>
        <v>7.5</v>
      </c>
      <c r="K17">
        <f t="shared" si="4"/>
        <v>48.75</v>
      </c>
      <c r="M17" t="s">
        <v>29</v>
      </c>
      <c r="N17" s="3">
        <f>AVERAGE(N2:N16)</f>
        <v>0.76660322959041671</v>
      </c>
    </row>
    <row r="18" spans="1:14" x14ac:dyDescent="0.3">
      <c r="A18" s="2" t="s">
        <v>16</v>
      </c>
      <c r="B18" s="2">
        <v>10.84266263400534</v>
      </c>
      <c r="C18">
        <f t="shared" si="0"/>
        <v>2</v>
      </c>
      <c r="E18" s="2" t="s">
        <v>16</v>
      </c>
      <c r="F18" s="2">
        <v>8.8570057170859453</v>
      </c>
      <c r="G18">
        <f t="shared" si="1"/>
        <v>3</v>
      </c>
      <c r="I18">
        <f t="shared" si="2"/>
        <v>-7.5</v>
      </c>
      <c r="J18">
        <f t="shared" si="3"/>
        <v>-6.5</v>
      </c>
      <c r="K18">
        <f t="shared" si="4"/>
        <v>48.75</v>
      </c>
    </row>
    <row r="19" spans="1:14" x14ac:dyDescent="0.3">
      <c r="A19" s="2" t="s">
        <v>17</v>
      </c>
      <c r="B19" s="2">
        <v>14.693201375087595</v>
      </c>
      <c r="C19">
        <f t="shared" si="0"/>
        <v>1</v>
      </c>
      <c r="E19" s="2" t="s">
        <v>17</v>
      </c>
      <c r="F19" s="2">
        <v>11.79896167987892</v>
      </c>
      <c r="G19">
        <f t="shared" si="1"/>
        <v>1</v>
      </c>
      <c r="I19">
        <f t="shared" si="2"/>
        <v>-8.5</v>
      </c>
      <c r="J19">
        <f t="shared" si="3"/>
        <v>-8.5</v>
      </c>
      <c r="K19">
        <f t="shared" si="4"/>
        <v>72.25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24.764705882352942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5.3357837507993251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7EF1-D690-4687-BB30-6F7D20C22881}">
  <dimension ref="A1:O21"/>
  <sheetViews>
    <sheetView workbookViewId="0">
      <selection activeCell="F12" sqref="F12"/>
    </sheetView>
  </sheetViews>
  <sheetFormatPr defaultColWidth="11.19921875" defaultRowHeight="15.6" x14ac:dyDescent="0.3"/>
  <sheetData>
    <row r="1" spans="1:15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33</v>
      </c>
    </row>
    <row r="2" spans="1:15" x14ac:dyDescent="0.3">
      <c r="A2" s="2" t="s">
        <v>0</v>
      </c>
      <c r="B2" s="2">
        <v>2.6429231213564446</v>
      </c>
      <c r="C2">
        <f>_xlfn.RANK.AVG(B2,$B$2:$B$19)</f>
        <v>5</v>
      </c>
      <c r="E2" s="2" t="s">
        <v>0</v>
      </c>
      <c r="F2" s="2">
        <v>3.0815897439101279</v>
      </c>
      <c r="G2">
        <f>_xlfn.RANK.AVG(F2,$F$2:$F$19)</f>
        <v>3.5</v>
      </c>
      <c r="I2">
        <f>C2-$C$20</f>
        <v>-4.5</v>
      </c>
      <c r="J2">
        <f>G2-$G$20</f>
        <v>-6</v>
      </c>
      <c r="K2">
        <f>I2*J2</f>
        <v>27</v>
      </c>
      <c r="M2" s="1">
        <v>44369</v>
      </c>
      <c r="N2">
        <f>K20/(C21*G21)</f>
        <v>0.87971101036696597</v>
      </c>
    </row>
    <row r="3" spans="1:15" x14ac:dyDescent="0.3">
      <c r="A3" s="2" t="s">
        <v>1</v>
      </c>
      <c r="B3" s="2">
        <v>2.1977628634266875</v>
      </c>
      <c r="C3">
        <f t="shared" ref="C3:C19" si="0">_xlfn.RANK.AVG(B3,$B$2:$B$19)</f>
        <v>10</v>
      </c>
      <c r="E3" s="2" t="s">
        <v>1</v>
      </c>
      <c r="F3" s="2">
        <v>3.0815897439101279</v>
      </c>
      <c r="G3">
        <f t="shared" ref="G3:G19" si="1">_xlfn.RANK.AVG(F3,$F$2:$F$19)</f>
        <v>3.5</v>
      </c>
      <c r="I3">
        <f t="shared" ref="I3:I19" si="2">C3-$C$20</f>
        <v>0.5</v>
      </c>
      <c r="J3">
        <f t="shared" ref="J3:J19" si="3">G3-$G$20</f>
        <v>-6</v>
      </c>
      <c r="K3">
        <f t="shared" ref="K3:K19" si="4">I3*J3</f>
        <v>-3</v>
      </c>
      <c r="M3" s="1">
        <v>44374</v>
      </c>
      <c r="N3">
        <v>0.93443481734988754</v>
      </c>
    </row>
    <row r="4" spans="1:15" x14ac:dyDescent="0.3">
      <c r="A4" s="2" t="s">
        <v>2</v>
      </c>
      <c r="B4" s="2">
        <v>2.7472257855908482</v>
      </c>
      <c r="C4">
        <f t="shared" si="0"/>
        <v>4</v>
      </c>
      <c r="E4" s="2" t="s">
        <v>2</v>
      </c>
      <c r="F4" s="2">
        <v>2.8829537255177291</v>
      </c>
      <c r="G4">
        <f t="shared" si="1"/>
        <v>5</v>
      </c>
      <c r="I4">
        <f t="shared" si="2"/>
        <v>-5.5</v>
      </c>
      <c r="J4">
        <f t="shared" si="3"/>
        <v>-4.5</v>
      </c>
      <c r="K4">
        <f t="shared" si="4"/>
        <v>24.75</v>
      </c>
      <c r="M4" s="1">
        <v>44379</v>
      </c>
      <c r="N4">
        <v>0.97263822977192715</v>
      </c>
    </row>
    <row r="5" spans="1:15" x14ac:dyDescent="0.3">
      <c r="A5" s="2" t="s">
        <v>3</v>
      </c>
      <c r="B5" s="2">
        <v>2.8521389296430102</v>
      </c>
      <c r="C5">
        <f t="shared" si="0"/>
        <v>3</v>
      </c>
      <c r="E5" s="2" t="s">
        <v>3</v>
      </c>
      <c r="F5" s="2">
        <v>2.7574666784043229</v>
      </c>
      <c r="G5">
        <f t="shared" si="1"/>
        <v>6</v>
      </c>
      <c r="I5">
        <f t="shared" si="2"/>
        <v>-6.5</v>
      </c>
      <c r="J5">
        <f t="shared" si="3"/>
        <v>-3.5</v>
      </c>
      <c r="K5">
        <f t="shared" si="4"/>
        <v>22.75</v>
      </c>
      <c r="M5" s="1">
        <v>44386</v>
      </c>
      <c r="N5">
        <v>0.50309917355371903</v>
      </c>
    </row>
    <row r="6" spans="1:15" x14ac:dyDescent="0.3">
      <c r="A6" s="2" t="s">
        <v>4</v>
      </c>
      <c r="B6" s="2">
        <v>2.213954854577036</v>
      </c>
      <c r="C6">
        <f t="shared" si="0"/>
        <v>8</v>
      </c>
      <c r="E6" s="2" t="s">
        <v>4</v>
      </c>
      <c r="F6" s="2">
        <v>2.4398173546904807</v>
      </c>
      <c r="G6">
        <f t="shared" si="1"/>
        <v>9</v>
      </c>
      <c r="I6">
        <f t="shared" si="2"/>
        <v>-1.5</v>
      </c>
      <c r="J6">
        <f t="shared" si="3"/>
        <v>-0.5</v>
      </c>
      <c r="K6">
        <f t="shared" si="4"/>
        <v>0.75</v>
      </c>
      <c r="M6" s="1">
        <v>44389</v>
      </c>
      <c r="N6">
        <v>0.96128045851132082</v>
      </c>
    </row>
    <row r="7" spans="1:15" x14ac:dyDescent="0.3">
      <c r="A7" s="2" t="s">
        <v>5</v>
      </c>
      <c r="B7" s="2">
        <v>2.3086772480212772</v>
      </c>
      <c r="C7">
        <f t="shared" si="0"/>
        <v>6</v>
      </c>
      <c r="E7" s="2" t="s">
        <v>5</v>
      </c>
      <c r="F7" s="2">
        <v>2.5669283893269546</v>
      </c>
      <c r="G7">
        <f t="shared" si="1"/>
        <v>7</v>
      </c>
      <c r="I7">
        <f t="shared" si="2"/>
        <v>-3.5</v>
      </c>
      <c r="J7">
        <f t="shared" si="3"/>
        <v>-2.5</v>
      </c>
      <c r="K7">
        <f t="shared" si="4"/>
        <v>8.75</v>
      </c>
      <c r="M7" s="1">
        <v>44394</v>
      </c>
      <c r="N7">
        <v>0.89313383094768251</v>
      </c>
    </row>
    <row r="8" spans="1:15" x14ac:dyDescent="0.3">
      <c r="A8" s="2" t="s">
        <v>6</v>
      </c>
      <c r="B8" s="2">
        <v>1.7667376897824891</v>
      </c>
      <c r="C8">
        <f t="shared" si="0"/>
        <v>16</v>
      </c>
      <c r="E8" s="2" t="s">
        <v>6</v>
      </c>
      <c r="F8" s="2">
        <v>1.8720097857441851</v>
      </c>
      <c r="G8">
        <f t="shared" si="1"/>
        <v>17</v>
      </c>
      <c r="I8">
        <f t="shared" si="2"/>
        <v>6.5</v>
      </c>
      <c r="J8">
        <f t="shared" si="3"/>
        <v>7.5</v>
      </c>
      <c r="K8">
        <f t="shared" si="4"/>
        <v>48.75</v>
      </c>
      <c r="M8" s="1">
        <v>44399</v>
      </c>
      <c r="N8">
        <v>0.92101199676917089</v>
      </c>
    </row>
    <row r="9" spans="1:15" x14ac:dyDescent="0.3">
      <c r="A9" s="2" t="s">
        <v>7</v>
      </c>
      <c r="B9" s="2">
        <v>1.6409330816509122</v>
      </c>
      <c r="C9">
        <f t="shared" si="0"/>
        <v>18</v>
      </c>
      <c r="E9" s="2" t="s">
        <v>7</v>
      </c>
      <c r="F9" s="2">
        <v>1.8105333497820455</v>
      </c>
      <c r="G9">
        <f t="shared" si="1"/>
        <v>18</v>
      </c>
      <c r="I9">
        <f t="shared" si="2"/>
        <v>8.5</v>
      </c>
      <c r="J9">
        <f t="shared" si="3"/>
        <v>8.5</v>
      </c>
      <c r="K9">
        <f t="shared" si="4"/>
        <v>72.25</v>
      </c>
      <c r="M9" s="1">
        <v>44406</v>
      </c>
      <c r="N9">
        <v>0.84873527056531217</v>
      </c>
    </row>
    <row r="10" spans="1:15" x14ac:dyDescent="0.3">
      <c r="A10" s="2" t="s">
        <v>8</v>
      </c>
      <c r="B10" s="2">
        <v>2.297975473509879</v>
      </c>
      <c r="C10">
        <f t="shared" si="0"/>
        <v>7</v>
      </c>
      <c r="E10" s="2" t="s">
        <v>8</v>
      </c>
      <c r="F10" s="2">
        <v>2.2215466734323579</v>
      </c>
      <c r="G10">
        <f t="shared" si="1"/>
        <v>13</v>
      </c>
      <c r="I10">
        <f t="shared" si="2"/>
        <v>-2.5</v>
      </c>
      <c r="J10">
        <f t="shared" si="3"/>
        <v>3.5</v>
      </c>
      <c r="K10">
        <f t="shared" si="4"/>
        <v>-8.75</v>
      </c>
      <c r="M10" s="1">
        <v>44412</v>
      </c>
      <c r="N10">
        <v>0.87661343638680045</v>
      </c>
    </row>
    <row r="11" spans="1:15" x14ac:dyDescent="0.3">
      <c r="A11" s="2" t="s">
        <v>9</v>
      </c>
      <c r="B11" s="2">
        <v>2.1795369827777167</v>
      </c>
      <c r="C11">
        <f t="shared" si="0"/>
        <v>11</v>
      </c>
      <c r="E11" s="2" t="s">
        <v>9</v>
      </c>
      <c r="F11" s="2">
        <v>2.4343438801429476</v>
      </c>
      <c r="G11">
        <f t="shared" si="1"/>
        <v>10</v>
      </c>
      <c r="I11">
        <f t="shared" si="2"/>
        <v>1.5</v>
      </c>
      <c r="J11">
        <f t="shared" si="3"/>
        <v>0.5</v>
      </c>
      <c r="K11">
        <f t="shared" si="4"/>
        <v>0.75</v>
      </c>
      <c r="M11" s="1">
        <v>44423</v>
      </c>
      <c r="N11">
        <v>0.87351586240663526</v>
      </c>
    </row>
    <row r="12" spans="1:15" x14ac:dyDescent="0.3">
      <c r="A12" s="2" t="s">
        <v>10</v>
      </c>
      <c r="B12" s="2">
        <v>2.1685502030240214</v>
      </c>
      <c r="C12">
        <f t="shared" si="0"/>
        <v>12</v>
      </c>
      <c r="E12" s="2" t="s">
        <v>10</v>
      </c>
      <c r="F12" s="2">
        <v>2.5361242730391149</v>
      </c>
      <c r="G12">
        <f t="shared" si="1"/>
        <v>8</v>
      </c>
      <c r="I12">
        <f t="shared" si="2"/>
        <v>2.5</v>
      </c>
      <c r="J12">
        <f t="shared" si="3"/>
        <v>-1.5</v>
      </c>
      <c r="K12">
        <f t="shared" si="4"/>
        <v>-3.75</v>
      </c>
      <c r="M12" s="1">
        <v>44437</v>
      </c>
      <c r="O12" t="s">
        <v>30</v>
      </c>
    </row>
    <row r="13" spans="1:15" x14ac:dyDescent="0.3">
      <c r="A13" s="2" t="s">
        <v>11</v>
      </c>
      <c r="B13" s="2">
        <v>1.8975690156580149</v>
      </c>
      <c r="C13">
        <f t="shared" si="0"/>
        <v>15</v>
      </c>
      <c r="E13" s="2" t="s">
        <v>11</v>
      </c>
      <c r="F13" s="2">
        <v>2.0390550955207378</v>
      </c>
      <c r="G13">
        <f t="shared" si="1"/>
        <v>15</v>
      </c>
      <c r="I13">
        <f t="shared" si="2"/>
        <v>5.5</v>
      </c>
      <c r="J13">
        <f t="shared" si="3"/>
        <v>5.5</v>
      </c>
      <c r="K13">
        <f t="shared" si="4"/>
        <v>30.25</v>
      </c>
      <c r="M13" s="1">
        <v>44441</v>
      </c>
      <c r="N13">
        <v>0.92617462006944651</v>
      </c>
    </row>
    <row r="14" spans="1:15" x14ac:dyDescent="0.3">
      <c r="A14" s="2" t="s">
        <v>12</v>
      </c>
      <c r="B14" s="2">
        <v>2.1484488663469672</v>
      </c>
      <c r="C14">
        <f t="shared" si="0"/>
        <v>13</v>
      </c>
      <c r="E14" s="2" t="s">
        <v>12</v>
      </c>
      <c r="F14" s="2">
        <v>2.2300164389739043</v>
      </c>
      <c r="G14">
        <f t="shared" si="1"/>
        <v>12</v>
      </c>
      <c r="I14">
        <f t="shared" si="2"/>
        <v>3.5</v>
      </c>
      <c r="J14">
        <f t="shared" si="3"/>
        <v>2.5</v>
      </c>
      <c r="K14">
        <f t="shared" si="4"/>
        <v>8.75</v>
      </c>
      <c r="M14" s="1">
        <v>44447</v>
      </c>
      <c r="N14">
        <v>0.88384110900718638</v>
      </c>
    </row>
    <row r="15" spans="1:15" x14ac:dyDescent="0.3">
      <c r="A15" s="2" t="s">
        <v>13</v>
      </c>
      <c r="B15" s="2">
        <v>2.1421470276355072</v>
      </c>
      <c r="C15">
        <f t="shared" si="0"/>
        <v>14</v>
      </c>
      <c r="E15" s="2" t="s">
        <v>13</v>
      </c>
      <c r="F15" s="2">
        <v>2.1955257415336686</v>
      </c>
      <c r="G15">
        <f t="shared" si="1"/>
        <v>14</v>
      </c>
      <c r="I15">
        <f t="shared" si="2"/>
        <v>4.5</v>
      </c>
      <c r="J15">
        <f t="shared" si="3"/>
        <v>4.5</v>
      </c>
      <c r="K15">
        <f t="shared" si="4"/>
        <v>20.25</v>
      </c>
      <c r="M15" s="1">
        <v>44458</v>
      </c>
      <c r="N15">
        <v>0.96024793385126561</v>
      </c>
    </row>
    <row r="16" spans="1:15" x14ac:dyDescent="0.3">
      <c r="A16" s="2" t="s">
        <v>14</v>
      </c>
      <c r="B16" s="2">
        <v>2.2119634308097718</v>
      </c>
      <c r="C16">
        <f t="shared" si="0"/>
        <v>9</v>
      </c>
      <c r="E16" s="2" t="s">
        <v>14</v>
      </c>
      <c r="F16" s="2">
        <v>2.3977989110035263</v>
      </c>
      <c r="G16">
        <f t="shared" si="1"/>
        <v>11</v>
      </c>
      <c r="I16">
        <f t="shared" si="2"/>
        <v>-0.5</v>
      </c>
      <c r="J16">
        <f t="shared" si="3"/>
        <v>1.5</v>
      </c>
      <c r="K16">
        <f t="shared" si="4"/>
        <v>-0.75</v>
      </c>
      <c r="M16" s="1">
        <v>44469</v>
      </c>
      <c r="N16">
        <v>0.91068675016861966</v>
      </c>
    </row>
    <row r="17" spans="1:14" x14ac:dyDescent="0.3">
      <c r="A17" s="2" t="s">
        <v>15</v>
      </c>
      <c r="B17" s="2">
        <v>1.7378866060502973</v>
      </c>
      <c r="C17">
        <f t="shared" si="0"/>
        <v>17</v>
      </c>
      <c r="E17" s="2" t="s">
        <v>15</v>
      </c>
      <c r="F17" s="2">
        <v>1.9644386361401094</v>
      </c>
      <c r="G17">
        <f t="shared" si="1"/>
        <v>16</v>
      </c>
      <c r="I17">
        <f t="shared" si="2"/>
        <v>7.5</v>
      </c>
      <c r="J17">
        <f t="shared" si="3"/>
        <v>6.5</v>
      </c>
      <c r="K17">
        <f t="shared" si="4"/>
        <v>48.75</v>
      </c>
      <c r="M17" t="s">
        <v>29</v>
      </c>
      <c r="N17" s="3">
        <f>AVERAGE(N2:N16)</f>
        <v>0.88179460712328139</v>
      </c>
    </row>
    <row r="18" spans="1:14" x14ac:dyDescent="0.3">
      <c r="A18" s="2" t="s">
        <v>16</v>
      </c>
      <c r="B18" s="2">
        <v>3.051706625670588</v>
      </c>
      <c r="C18">
        <f t="shared" si="0"/>
        <v>2</v>
      </c>
      <c r="E18" s="2" t="s">
        <v>16</v>
      </c>
      <c r="F18" s="2">
        <v>3.1558386793700035</v>
      </c>
      <c r="G18">
        <f t="shared" si="1"/>
        <v>2</v>
      </c>
      <c r="I18">
        <f t="shared" si="2"/>
        <v>-7.5</v>
      </c>
      <c r="J18">
        <f t="shared" si="3"/>
        <v>-7.5</v>
      </c>
      <c r="K18">
        <f t="shared" si="4"/>
        <v>56.25</v>
      </c>
    </row>
    <row r="19" spans="1:14" x14ac:dyDescent="0.3">
      <c r="A19" s="2" t="s">
        <v>17</v>
      </c>
      <c r="B19" s="2">
        <v>4.4665777994698708</v>
      </c>
      <c r="C19">
        <f t="shared" si="0"/>
        <v>1</v>
      </c>
      <c r="E19" s="2" t="s">
        <v>17</v>
      </c>
      <c r="F19" s="2">
        <v>3.8909612732325414</v>
      </c>
      <c r="G19">
        <f t="shared" si="1"/>
        <v>1</v>
      </c>
      <c r="I19">
        <f t="shared" si="2"/>
        <v>-8.5</v>
      </c>
      <c r="J19">
        <f t="shared" si="3"/>
        <v>-8.5</v>
      </c>
      <c r="K19">
        <f t="shared" si="4"/>
        <v>72.25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25.058823529411764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5.3357837507993251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B347-B97F-4D16-82BA-9D3D7A4239DD}">
  <dimension ref="A1:N21"/>
  <sheetViews>
    <sheetView workbookViewId="0">
      <selection activeCell="F12" sqref="F12"/>
    </sheetView>
  </sheetViews>
  <sheetFormatPr defaultColWidth="11.19921875" defaultRowHeight="15.6" x14ac:dyDescent="0.3"/>
  <sheetData>
    <row r="1" spans="1:14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32</v>
      </c>
    </row>
    <row r="2" spans="1:14" x14ac:dyDescent="0.3">
      <c r="A2" s="2" t="s">
        <v>0</v>
      </c>
      <c r="B2" s="2">
        <v>12.027153899318282</v>
      </c>
      <c r="C2">
        <f>_xlfn.RANK.AVG(B2,$B$2:$B$19)</f>
        <v>8</v>
      </c>
      <c r="E2" s="2" t="s">
        <v>0</v>
      </c>
      <c r="F2" s="2">
        <v>10.725684036335739</v>
      </c>
      <c r="G2">
        <f>_xlfn.RANK.AVG(F2,$F$2:$F$19)</f>
        <v>7</v>
      </c>
      <c r="I2">
        <f>C2-$C$20</f>
        <v>-1.5</v>
      </c>
      <c r="J2">
        <f>G2-$G$20</f>
        <v>-2.5</v>
      </c>
      <c r="K2">
        <f>I2*J2</f>
        <v>3.75</v>
      </c>
      <c r="M2" s="1">
        <v>44369</v>
      </c>
      <c r="N2">
        <f>K20/(C21*G21)</f>
        <v>0.92776057791537669</v>
      </c>
    </row>
    <row r="3" spans="1:14" x14ac:dyDescent="0.3">
      <c r="A3" s="2" t="s">
        <v>1</v>
      </c>
      <c r="B3" s="2">
        <v>12.751976963980615</v>
      </c>
      <c r="C3">
        <f t="shared" ref="C3:C19" si="0">_xlfn.RANK.AVG(B3,$B$2:$B$19)</f>
        <v>5</v>
      </c>
      <c r="E3" s="2" t="s">
        <v>1</v>
      </c>
      <c r="F3" s="2">
        <v>11.557830201621718</v>
      </c>
      <c r="G3">
        <f t="shared" ref="G3:G19" si="1">_xlfn.RANK.AVG(F3,$F$2:$F$19)</f>
        <v>4</v>
      </c>
      <c r="I3">
        <f t="shared" ref="I3:I19" si="2">C3-$C$20</f>
        <v>-4.5</v>
      </c>
      <c r="J3">
        <f t="shared" ref="J3:J19" si="3">G3-$G$20</f>
        <v>-5.5</v>
      </c>
      <c r="K3">
        <f t="shared" ref="K3:K19" si="4">I3*J3</f>
        <v>24.75</v>
      </c>
      <c r="M3" s="1">
        <v>44374</v>
      </c>
      <c r="N3">
        <v>0.94633642930856543</v>
      </c>
    </row>
    <row r="4" spans="1:14" x14ac:dyDescent="0.3">
      <c r="A4" s="2" t="s">
        <v>2</v>
      </c>
      <c r="B4" s="2">
        <v>12.336448420095522</v>
      </c>
      <c r="C4">
        <f t="shared" si="0"/>
        <v>7</v>
      </c>
      <c r="E4" s="2" t="s">
        <v>2</v>
      </c>
      <c r="F4" s="2">
        <v>10.870091854099947</v>
      </c>
      <c r="G4">
        <f t="shared" si="1"/>
        <v>6</v>
      </c>
      <c r="I4">
        <f t="shared" si="2"/>
        <v>-2.5</v>
      </c>
      <c r="J4">
        <f t="shared" si="3"/>
        <v>-3.5</v>
      </c>
      <c r="K4">
        <f t="shared" si="4"/>
        <v>8.75</v>
      </c>
      <c r="M4" s="1">
        <v>44379</v>
      </c>
      <c r="N4">
        <v>0.92569659442724461</v>
      </c>
    </row>
    <row r="5" spans="1:14" x14ac:dyDescent="0.3">
      <c r="A5" s="2" t="s">
        <v>3</v>
      </c>
      <c r="B5" s="2">
        <v>12.441067848172056</v>
      </c>
      <c r="C5">
        <f t="shared" si="0"/>
        <v>6</v>
      </c>
      <c r="E5" s="2" t="s">
        <v>3</v>
      </c>
      <c r="F5" s="2">
        <v>10.914159108179353</v>
      </c>
      <c r="G5">
        <f t="shared" si="1"/>
        <v>5</v>
      </c>
      <c r="I5">
        <f t="shared" si="2"/>
        <v>-3.5</v>
      </c>
      <c r="J5">
        <f t="shared" si="3"/>
        <v>-4.5</v>
      </c>
      <c r="K5">
        <f t="shared" si="4"/>
        <v>15.75</v>
      </c>
      <c r="M5" s="1">
        <v>44386</v>
      </c>
      <c r="N5">
        <v>0.82911730202426481</v>
      </c>
    </row>
    <row r="6" spans="1:14" x14ac:dyDescent="0.3">
      <c r="A6" s="2" t="s">
        <v>4</v>
      </c>
      <c r="B6" s="2">
        <v>7.1072271032953385</v>
      </c>
      <c r="C6">
        <f t="shared" si="0"/>
        <v>13</v>
      </c>
      <c r="E6" s="2" t="s">
        <v>4</v>
      </c>
      <c r="F6" s="2">
        <v>7.3368616756030276</v>
      </c>
      <c r="G6">
        <f t="shared" si="1"/>
        <v>12</v>
      </c>
      <c r="I6">
        <f t="shared" si="2"/>
        <v>3.5</v>
      </c>
      <c r="J6">
        <f t="shared" si="3"/>
        <v>2.5</v>
      </c>
      <c r="K6">
        <f t="shared" si="4"/>
        <v>8.75</v>
      </c>
      <c r="M6" s="1">
        <v>44389</v>
      </c>
      <c r="N6">
        <v>0.97316821465428271</v>
      </c>
    </row>
    <row r="7" spans="1:14" x14ac:dyDescent="0.3">
      <c r="A7" s="2" t="s">
        <v>5</v>
      </c>
      <c r="B7" s="2">
        <v>8.0533501713993871</v>
      </c>
      <c r="C7">
        <f t="shared" si="0"/>
        <v>12</v>
      </c>
      <c r="E7" s="2" t="s">
        <v>5</v>
      </c>
      <c r="F7" s="2">
        <v>8.0259348557809762</v>
      </c>
      <c r="G7">
        <f t="shared" si="1"/>
        <v>11</v>
      </c>
      <c r="I7">
        <f t="shared" si="2"/>
        <v>2.5</v>
      </c>
      <c r="J7">
        <f t="shared" si="3"/>
        <v>1.5</v>
      </c>
      <c r="K7">
        <f t="shared" si="4"/>
        <v>3.75</v>
      </c>
      <c r="M7" s="1">
        <v>44394</v>
      </c>
      <c r="N7">
        <v>0.83488132094943235</v>
      </c>
    </row>
    <row r="8" spans="1:14" x14ac:dyDescent="0.3">
      <c r="A8" s="2" t="s">
        <v>6</v>
      </c>
      <c r="B8" s="2">
        <v>6.9439015042585677</v>
      </c>
      <c r="C8">
        <f t="shared" si="0"/>
        <v>14</v>
      </c>
      <c r="E8" s="2" t="s">
        <v>6</v>
      </c>
      <c r="F8" s="2">
        <v>7.3240948656550673</v>
      </c>
      <c r="G8">
        <f t="shared" si="1"/>
        <v>13</v>
      </c>
      <c r="I8">
        <f t="shared" si="2"/>
        <v>4.5</v>
      </c>
      <c r="J8">
        <f t="shared" si="3"/>
        <v>3.5</v>
      </c>
      <c r="K8">
        <f t="shared" si="4"/>
        <v>15.75</v>
      </c>
      <c r="M8" s="1">
        <v>44399</v>
      </c>
      <c r="N8">
        <v>0.71310629514963886</v>
      </c>
    </row>
    <row r="9" spans="1:14" x14ac:dyDescent="0.3">
      <c r="A9" s="2" t="s">
        <v>7</v>
      </c>
      <c r="B9" s="2">
        <v>4.6868671032685727</v>
      </c>
      <c r="C9">
        <f t="shared" si="0"/>
        <v>18</v>
      </c>
      <c r="E9" s="2" t="s">
        <v>7</v>
      </c>
      <c r="F9" s="2">
        <v>5.2262462244489303</v>
      </c>
      <c r="G9">
        <f t="shared" si="1"/>
        <v>18</v>
      </c>
      <c r="I9">
        <f t="shared" si="2"/>
        <v>8.5</v>
      </c>
      <c r="J9">
        <f t="shared" si="3"/>
        <v>8.5</v>
      </c>
      <c r="K9">
        <f t="shared" si="4"/>
        <v>72.25</v>
      </c>
      <c r="M9" s="1">
        <v>44406</v>
      </c>
      <c r="N9">
        <v>0.91331269349845212</v>
      </c>
    </row>
    <row r="10" spans="1:14" x14ac:dyDescent="0.3">
      <c r="A10" s="2" t="s">
        <v>8</v>
      </c>
      <c r="B10" s="2">
        <v>8.4373704383559343</v>
      </c>
      <c r="C10">
        <f t="shared" si="0"/>
        <v>10</v>
      </c>
      <c r="E10" s="2" t="s">
        <v>8</v>
      </c>
      <c r="F10" s="2">
        <v>7.0703680813879162</v>
      </c>
      <c r="G10">
        <f t="shared" si="1"/>
        <v>15</v>
      </c>
      <c r="I10">
        <f t="shared" si="2"/>
        <v>0.5</v>
      </c>
      <c r="J10">
        <f t="shared" si="3"/>
        <v>5.5</v>
      </c>
      <c r="K10">
        <f t="shared" si="4"/>
        <v>2.75</v>
      </c>
      <c r="M10" s="1">
        <v>44412</v>
      </c>
      <c r="N10">
        <v>0.87203302373581004</v>
      </c>
    </row>
    <row r="11" spans="1:14" x14ac:dyDescent="0.3">
      <c r="A11" s="2" t="s">
        <v>9</v>
      </c>
      <c r="B11" s="2">
        <v>8.2168341187452967</v>
      </c>
      <c r="C11">
        <f t="shared" si="0"/>
        <v>11</v>
      </c>
      <c r="E11" s="2" t="s">
        <v>9</v>
      </c>
      <c r="F11" s="2">
        <v>8.2982514942620274</v>
      </c>
      <c r="G11">
        <f t="shared" si="1"/>
        <v>10</v>
      </c>
      <c r="I11">
        <f t="shared" si="2"/>
        <v>1.5</v>
      </c>
      <c r="J11">
        <f t="shared" si="3"/>
        <v>0.5</v>
      </c>
      <c r="K11">
        <f t="shared" si="4"/>
        <v>0.75</v>
      </c>
      <c r="M11" s="1">
        <v>44423</v>
      </c>
      <c r="N11">
        <v>0.9752321981424148</v>
      </c>
    </row>
    <row r="12" spans="1:14" x14ac:dyDescent="0.3">
      <c r="A12" s="2" t="s">
        <v>10</v>
      </c>
      <c r="B12" s="2">
        <v>13.220456420155131</v>
      </c>
      <c r="C12">
        <f t="shared" si="0"/>
        <v>4</v>
      </c>
      <c r="E12" s="2" t="s">
        <v>10</v>
      </c>
      <c r="F12" s="2">
        <v>15.753785903373073</v>
      </c>
      <c r="G12">
        <f t="shared" si="1"/>
        <v>1</v>
      </c>
      <c r="I12">
        <f t="shared" si="2"/>
        <v>-5.5</v>
      </c>
      <c r="J12">
        <f t="shared" si="3"/>
        <v>-8.5</v>
      </c>
      <c r="K12">
        <f t="shared" si="4"/>
        <v>46.75</v>
      </c>
      <c r="M12" s="1">
        <v>44437</v>
      </c>
      <c r="N12">
        <v>0.70897832817337469</v>
      </c>
    </row>
    <row r="13" spans="1:14" x14ac:dyDescent="0.3">
      <c r="A13" s="2" t="s">
        <v>11</v>
      </c>
      <c r="B13" s="2">
        <v>11.884074720626497</v>
      </c>
      <c r="C13">
        <f t="shared" si="0"/>
        <v>9</v>
      </c>
      <c r="E13" s="2" t="s">
        <v>11</v>
      </c>
      <c r="F13" s="2">
        <v>8.6951697427936878</v>
      </c>
      <c r="G13">
        <f t="shared" si="1"/>
        <v>9</v>
      </c>
      <c r="I13">
        <f t="shared" si="2"/>
        <v>-0.5</v>
      </c>
      <c r="J13">
        <f t="shared" si="3"/>
        <v>-0.5</v>
      </c>
      <c r="K13">
        <f t="shared" si="4"/>
        <v>0.25</v>
      </c>
      <c r="M13" s="1">
        <v>44441</v>
      </c>
      <c r="N13">
        <v>0.97316821465428271</v>
      </c>
    </row>
    <row r="14" spans="1:14" x14ac:dyDescent="0.3">
      <c r="A14" s="2" t="s">
        <v>12</v>
      </c>
      <c r="B14" s="2">
        <v>5.329232292220758</v>
      </c>
      <c r="C14">
        <f t="shared" si="0"/>
        <v>17</v>
      </c>
      <c r="E14" s="2" t="s">
        <v>12</v>
      </c>
      <c r="F14" s="2">
        <v>5.5794346182417147</v>
      </c>
      <c r="G14">
        <f t="shared" si="1"/>
        <v>17</v>
      </c>
      <c r="I14">
        <f t="shared" si="2"/>
        <v>7.5</v>
      </c>
      <c r="J14">
        <f t="shared" si="3"/>
        <v>7.5</v>
      </c>
      <c r="K14">
        <f t="shared" si="4"/>
        <v>56.25</v>
      </c>
      <c r="M14" s="1">
        <v>44447</v>
      </c>
      <c r="N14">
        <v>0.88441692466460275</v>
      </c>
    </row>
    <row r="15" spans="1:14" x14ac:dyDescent="0.3">
      <c r="A15" s="2" t="s">
        <v>13</v>
      </c>
      <c r="B15" s="2">
        <v>6.2992802823514777</v>
      </c>
      <c r="C15">
        <f t="shared" si="0"/>
        <v>16</v>
      </c>
      <c r="E15" s="2" t="s">
        <v>13</v>
      </c>
      <c r="F15" s="2">
        <v>6.7193297323765027</v>
      </c>
      <c r="G15">
        <f t="shared" si="1"/>
        <v>16</v>
      </c>
      <c r="I15">
        <f t="shared" si="2"/>
        <v>6.5</v>
      </c>
      <c r="J15">
        <f t="shared" si="3"/>
        <v>6.5</v>
      </c>
      <c r="K15">
        <f t="shared" si="4"/>
        <v>42.25</v>
      </c>
      <c r="M15" s="1">
        <v>44458</v>
      </c>
      <c r="N15">
        <v>0.90505675954592357</v>
      </c>
    </row>
    <row r="16" spans="1:14" x14ac:dyDescent="0.3">
      <c r="A16" s="2" t="s">
        <v>14</v>
      </c>
      <c r="B16" s="2">
        <v>6.3048365377376641</v>
      </c>
      <c r="C16">
        <f t="shared" si="0"/>
        <v>15</v>
      </c>
      <c r="E16" s="2" t="s">
        <v>14</v>
      </c>
      <c r="F16" s="2">
        <v>7.0741560315173047</v>
      </c>
      <c r="G16">
        <f t="shared" si="1"/>
        <v>14</v>
      </c>
      <c r="I16">
        <f t="shared" si="2"/>
        <v>5.5</v>
      </c>
      <c r="J16">
        <f t="shared" si="3"/>
        <v>4.5</v>
      </c>
      <c r="K16">
        <f t="shared" si="4"/>
        <v>24.75</v>
      </c>
      <c r="M16" s="1">
        <v>44469</v>
      </c>
      <c r="N16">
        <v>0.9752321981424148</v>
      </c>
    </row>
    <row r="17" spans="1:14" x14ac:dyDescent="0.3">
      <c r="A17" s="2" t="s">
        <v>15</v>
      </c>
      <c r="B17" s="2">
        <v>13.812718565970405</v>
      </c>
      <c r="C17">
        <f t="shared" si="0"/>
        <v>3</v>
      </c>
      <c r="E17" s="2" t="s">
        <v>15</v>
      </c>
      <c r="F17" s="2">
        <v>10.534704815781005</v>
      </c>
      <c r="G17">
        <f t="shared" si="1"/>
        <v>8</v>
      </c>
      <c r="I17">
        <f t="shared" si="2"/>
        <v>-6.5</v>
      </c>
      <c r="J17">
        <f t="shared" si="3"/>
        <v>-1.5</v>
      </c>
      <c r="K17">
        <f t="shared" si="4"/>
        <v>9.75</v>
      </c>
      <c r="M17" t="s">
        <v>29</v>
      </c>
      <c r="N17" s="3">
        <f>AVERAGE(N2:N16)</f>
        <v>0.890499804999072</v>
      </c>
    </row>
    <row r="18" spans="1:14" x14ac:dyDescent="0.3">
      <c r="A18" s="2" t="s">
        <v>16</v>
      </c>
      <c r="B18" s="2">
        <v>15.163286391188096</v>
      </c>
      <c r="C18">
        <f t="shared" si="0"/>
        <v>2</v>
      </c>
      <c r="E18" s="2" t="s">
        <v>16</v>
      </c>
      <c r="F18" s="2">
        <v>13.825104349717803</v>
      </c>
      <c r="G18">
        <f t="shared" si="1"/>
        <v>3</v>
      </c>
      <c r="I18">
        <f t="shared" si="2"/>
        <v>-7.5</v>
      </c>
      <c r="J18">
        <f t="shared" si="3"/>
        <v>-6.5</v>
      </c>
      <c r="K18">
        <f t="shared" si="4"/>
        <v>48.75</v>
      </c>
    </row>
    <row r="19" spans="1:14" x14ac:dyDescent="0.3">
      <c r="A19" s="2" t="s">
        <v>17</v>
      </c>
      <c r="B19" s="2">
        <v>16.989783439426084</v>
      </c>
      <c r="C19">
        <f t="shared" si="0"/>
        <v>1</v>
      </c>
      <c r="E19" s="2" t="s">
        <v>17</v>
      </c>
      <c r="F19" s="2">
        <v>14.640552864462625</v>
      </c>
      <c r="G19">
        <f t="shared" si="1"/>
        <v>2</v>
      </c>
      <c r="I19">
        <f t="shared" si="2"/>
        <v>-8.5</v>
      </c>
      <c r="J19">
        <f t="shared" si="3"/>
        <v>-7.5</v>
      </c>
      <c r="K19">
        <f t="shared" si="4"/>
        <v>63.75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26.441176470588236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5.3385391260156556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F048-D14D-4183-A424-DD684235CD72}">
  <dimension ref="A1:O21"/>
  <sheetViews>
    <sheetView workbookViewId="0">
      <selection activeCell="F12" sqref="F12"/>
    </sheetView>
  </sheetViews>
  <sheetFormatPr defaultColWidth="11.19921875" defaultRowHeight="15.6" x14ac:dyDescent="0.3"/>
  <sheetData>
    <row r="1" spans="1:15" x14ac:dyDescent="0.3">
      <c r="B1" t="s">
        <v>25</v>
      </c>
      <c r="C1" t="s">
        <v>18</v>
      </c>
      <c r="F1" t="s">
        <v>19</v>
      </c>
      <c r="G1" t="s">
        <v>18</v>
      </c>
      <c r="I1" t="s">
        <v>22</v>
      </c>
      <c r="J1" t="s">
        <v>23</v>
      </c>
      <c r="M1" t="s">
        <v>27</v>
      </c>
      <c r="N1" t="s">
        <v>34</v>
      </c>
    </row>
    <row r="2" spans="1:15" x14ac:dyDescent="0.3">
      <c r="A2" s="2" t="s">
        <v>0</v>
      </c>
      <c r="B2" s="2">
        <v>13.020879732849355</v>
      </c>
      <c r="C2">
        <f>_xlfn.RANK.AVG(B2,$B$2:$B$19)</f>
        <v>6</v>
      </c>
      <c r="E2" s="2" t="s">
        <v>0</v>
      </c>
      <c r="F2" s="2">
        <v>10.576418939221428</v>
      </c>
      <c r="G2">
        <f>_xlfn.RANK.AVG(F2,$F$2:$F$19)</f>
        <v>5.5</v>
      </c>
      <c r="I2">
        <f>C2-$C$20</f>
        <v>-3.5</v>
      </c>
      <c r="J2">
        <f>G2-$G$20</f>
        <v>-4</v>
      </c>
      <c r="K2">
        <f>I2*J2</f>
        <v>14</v>
      </c>
      <c r="M2" s="1">
        <v>44369</v>
      </c>
      <c r="N2">
        <f>K20/(C21*G21)</f>
        <v>0.91791442278900559</v>
      </c>
    </row>
    <row r="3" spans="1:15" x14ac:dyDescent="0.3">
      <c r="A3" s="2" t="s">
        <v>1</v>
      </c>
      <c r="B3" s="2">
        <v>10.010869815513352</v>
      </c>
      <c r="C3">
        <f t="shared" ref="C3:C19" si="0">_xlfn.RANK.AVG(B3,$B$2:$B$19)</f>
        <v>8</v>
      </c>
      <c r="E3" s="2" t="s">
        <v>1</v>
      </c>
      <c r="F3" s="2">
        <v>10.576418939221428</v>
      </c>
      <c r="G3">
        <f t="shared" ref="G3:G19" si="1">_xlfn.RANK.AVG(F3,$F$2:$F$19)</f>
        <v>5.5</v>
      </c>
      <c r="I3">
        <f t="shared" ref="I3:I19" si="2">C3-$C$20</f>
        <v>-1.5</v>
      </c>
      <c r="J3">
        <f t="shared" ref="J3:J19" si="3">G3-$G$20</f>
        <v>-4</v>
      </c>
      <c r="K3">
        <f t="shared" ref="K3:K19" si="4">I3*J3</f>
        <v>6</v>
      </c>
      <c r="M3" s="1">
        <v>44374</v>
      </c>
      <c r="N3">
        <v>0.96024793385126561</v>
      </c>
    </row>
    <row r="4" spans="1:15" x14ac:dyDescent="0.3">
      <c r="A4" s="2" t="s">
        <v>2</v>
      </c>
      <c r="B4" s="2">
        <v>14.990696769515246</v>
      </c>
      <c r="C4">
        <f t="shared" si="0"/>
        <v>5</v>
      </c>
      <c r="E4" s="2" t="s">
        <v>2</v>
      </c>
      <c r="F4" s="2">
        <v>10.325611243640211</v>
      </c>
      <c r="G4">
        <f t="shared" si="1"/>
        <v>7</v>
      </c>
      <c r="I4">
        <f t="shared" si="2"/>
        <v>-4.5</v>
      </c>
      <c r="J4">
        <f t="shared" si="3"/>
        <v>-2.5</v>
      </c>
      <c r="K4">
        <f t="shared" si="4"/>
        <v>11.25</v>
      </c>
      <c r="M4" s="1">
        <v>44379</v>
      </c>
      <c r="N4">
        <v>0.97263822977192715</v>
      </c>
    </row>
    <row r="5" spans="1:15" x14ac:dyDescent="0.3">
      <c r="A5" s="2" t="s">
        <v>3</v>
      </c>
      <c r="B5" s="2">
        <v>17.213065528388555</v>
      </c>
      <c r="C5">
        <f t="shared" si="0"/>
        <v>3</v>
      </c>
      <c r="E5" s="2" t="s">
        <v>3</v>
      </c>
      <c r="F5" s="2">
        <v>11.100557599141904</v>
      </c>
      <c r="G5">
        <f t="shared" si="1"/>
        <v>4</v>
      </c>
      <c r="I5">
        <f t="shared" si="2"/>
        <v>-6.5</v>
      </c>
      <c r="J5">
        <f t="shared" si="3"/>
        <v>-5.5</v>
      </c>
      <c r="K5">
        <f t="shared" si="4"/>
        <v>35.75</v>
      </c>
      <c r="M5" s="1">
        <v>44386</v>
      </c>
      <c r="O5" t="s">
        <v>30</v>
      </c>
    </row>
    <row r="6" spans="1:15" x14ac:dyDescent="0.3">
      <c r="A6" s="2" t="s">
        <v>4</v>
      </c>
      <c r="B6" s="2">
        <v>6.3962551130874346</v>
      </c>
      <c r="C6">
        <f t="shared" si="0"/>
        <v>13</v>
      </c>
      <c r="E6" s="2" t="s">
        <v>4</v>
      </c>
      <c r="F6" s="2">
        <v>5.4507143210345932</v>
      </c>
      <c r="G6">
        <f t="shared" si="1"/>
        <v>13</v>
      </c>
      <c r="I6">
        <f t="shared" si="2"/>
        <v>3.5</v>
      </c>
      <c r="J6">
        <f t="shared" si="3"/>
        <v>3.5</v>
      </c>
      <c r="K6">
        <f t="shared" si="4"/>
        <v>12.25</v>
      </c>
      <c r="M6" s="1">
        <v>44389</v>
      </c>
      <c r="N6">
        <v>0.96437803249148613</v>
      </c>
      <c r="O6" s="5"/>
    </row>
    <row r="7" spans="1:15" x14ac:dyDescent="0.3">
      <c r="A7" s="2" t="s">
        <v>5</v>
      </c>
      <c r="B7" s="2">
        <v>6.7739767739423531</v>
      </c>
      <c r="C7">
        <f t="shared" si="0"/>
        <v>11</v>
      </c>
      <c r="E7" s="2" t="s">
        <v>5</v>
      </c>
      <c r="F7" s="2">
        <v>6.4053867462702607</v>
      </c>
      <c r="G7">
        <f t="shared" si="1"/>
        <v>8</v>
      </c>
      <c r="I7">
        <f t="shared" si="2"/>
        <v>1.5</v>
      </c>
      <c r="J7">
        <f t="shared" si="3"/>
        <v>-1.5</v>
      </c>
      <c r="K7">
        <f t="shared" si="4"/>
        <v>-2.25</v>
      </c>
      <c r="M7" s="1">
        <v>44394</v>
      </c>
      <c r="N7">
        <v>0.96437803249148613</v>
      </c>
    </row>
    <row r="8" spans="1:15" x14ac:dyDescent="0.3">
      <c r="A8" s="2" t="s">
        <v>6</v>
      </c>
      <c r="B8" s="2">
        <v>5.7820932592792049</v>
      </c>
      <c r="C8">
        <f t="shared" si="0"/>
        <v>14</v>
      </c>
      <c r="E8" s="2" t="s">
        <v>6</v>
      </c>
      <c r="F8" s="2">
        <v>4.2873017965851661</v>
      </c>
      <c r="G8">
        <f t="shared" si="1"/>
        <v>17</v>
      </c>
      <c r="I8">
        <f t="shared" si="2"/>
        <v>4.5</v>
      </c>
      <c r="J8">
        <f t="shared" si="3"/>
        <v>7.5</v>
      </c>
      <c r="K8">
        <f t="shared" si="4"/>
        <v>33.75</v>
      </c>
      <c r="M8" s="1">
        <v>44399</v>
      </c>
      <c r="N8" s="5"/>
      <c r="O8" t="s">
        <v>30</v>
      </c>
    </row>
    <row r="9" spans="1:15" x14ac:dyDescent="0.3">
      <c r="A9" s="2" t="s">
        <v>7</v>
      </c>
      <c r="B9" s="2">
        <v>4.1521432160564995</v>
      </c>
      <c r="C9">
        <f t="shared" si="0"/>
        <v>17</v>
      </c>
      <c r="E9" s="2" t="s">
        <v>7</v>
      </c>
      <c r="F9" s="2">
        <v>4.2702917869447772</v>
      </c>
      <c r="G9">
        <f t="shared" si="1"/>
        <v>18</v>
      </c>
      <c r="I9">
        <f t="shared" si="2"/>
        <v>7.5</v>
      </c>
      <c r="J9">
        <f t="shared" si="3"/>
        <v>8.5</v>
      </c>
      <c r="K9">
        <f t="shared" si="4"/>
        <v>63.75</v>
      </c>
      <c r="M9" s="1">
        <v>44406</v>
      </c>
      <c r="N9">
        <v>0.71244201543803576</v>
      </c>
    </row>
    <row r="10" spans="1:15" x14ac:dyDescent="0.3">
      <c r="A10" s="2" t="s">
        <v>8</v>
      </c>
      <c r="B10" s="2">
        <v>12.28448952588648</v>
      </c>
      <c r="C10">
        <f t="shared" si="0"/>
        <v>7</v>
      </c>
      <c r="E10" s="2" t="s">
        <v>8</v>
      </c>
      <c r="F10" s="2">
        <v>5.7328238685836617</v>
      </c>
      <c r="G10">
        <f t="shared" si="1"/>
        <v>12</v>
      </c>
      <c r="I10">
        <f t="shared" si="2"/>
        <v>-2.5</v>
      </c>
      <c r="J10">
        <f t="shared" si="3"/>
        <v>2.5</v>
      </c>
      <c r="K10">
        <f t="shared" si="4"/>
        <v>-6.25</v>
      </c>
      <c r="M10" s="1">
        <v>44412</v>
      </c>
      <c r="N10">
        <v>0.94579258861049387</v>
      </c>
    </row>
    <row r="11" spans="1:15" x14ac:dyDescent="0.3">
      <c r="A11" s="2" t="s">
        <v>9</v>
      </c>
      <c r="B11" s="2">
        <v>7.0337141256374709</v>
      </c>
      <c r="C11">
        <f t="shared" si="0"/>
        <v>9</v>
      </c>
      <c r="E11" s="2" t="s">
        <v>9</v>
      </c>
      <c r="F11" s="2">
        <v>5.8820903532646724</v>
      </c>
      <c r="G11">
        <f t="shared" si="1"/>
        <v>10</v>
      </c>
      <c r="I11">
        <f t="shared" si="2"/>
        <v>-0.5</v>
      </c>
      <c r="J11">
        <f t="shared" si="3"/>
        <v>0.5</v>
      </c>
      <c r="K11">
        <f t="shared" si="4"/>
        <v>-0.25</v>
      </c>
      <c r="M11" s="1">
        <v>44423</v>
      </c>
      <c r="N11">
        <v>0.96644308181159644</v>
      </c>
    </row>
    <row r="12" spans="1:15" x14ac:dyDescent="0.3">
      <c r="A12" s="2" t="s">
        <v>10</v>
      </c>
      <c r="B12" s="2">
        <v>16.532430608820174</v>
      </c>
      <c r="C12">
        <f t="shared" si="0"/>
        <v>4</v>
      </c>
      <c r="E12" s="2" t="s">
        <v>10</v>
      </c>
      <c r="F12" s="2">
        <v>15.407629279060862</v>
      </c>
      <c r="G12">
        <f t="shared" si="1"/>
        <v>2</v>
      </c>
      <c r="I12">
        <f t="shared" si="2"/>
        <v>-5.5</v>
      </c>
      <c r="J12">
        <f t="shared" si="3"/>
        <v>-7.5</v>
      </c>
      <c r="K12">
        <f t="shared" si="4"/>
        <v>41.25</v>
      </c>
      <c r="M12" s="1">
        <v>44437</v>
      </c>
      <c r="N12">
        <v>0.77852359368156376</v>
      </c>
    </row>
    <row r="13" spans="1:15" x14ac:dyDescent="0.3">
      <c r="A13" s="2" t="s">
        <v>11</v>
      </c>
      <c r="B13" s="2">
        <v>5.3735270121745273</v>
      </c>
      <c r="C13">
        <f t="shared" si="0"/>
        <v>15</v>
      </c>
      <c r="E13" s="2" t="s">
        <v>11</v>
      </c>
      <c r="F13" s="2">
        <v>4.3490581270947866</v>
      </c>
      <c r="G13">
        <f t="shared" si="1"/>
        <v>15</v>
      </c>
      <c r="I13">
        <f t="shared" si="2"/>
        <v>5.5</v>
      </c>
      <c r="J13">
        <f t="shared" si="3"/>
        <v>5.5</v>
      </c>
      <c r="K13">
        <f t="shared" si="4"/>
        <v>30.25</v>
      </c>
      <c r="M13" s="1">
        <v>44441</v>
      </c>
      <c r="N13">
        <v>0.91894694744906069</v>
      </c>
    </row>
    <row r="14" spans="1:15" x14ac:dyDescent="0.3">
      <c r="A14" s="2" t="s">
        <v>12</v>
      </c>
      <c r="B14" s="2">
        <v>6.9024713055611775</v>
      </c>
      <c r="C14">
        <f t="shared" si="0"/>
        <v>10</v>
      </c>
      <c r="E14" s="2" t="s">
        <v>12</v>
      </c>
      <c r="F14" s="2">
        <v>5.7470620963115255</v>
      </c>
      <c r="G14">
        <f t="shared" si="1"/>
        <v>11</v>
      </c>
      <c r="I14">
        <f t="shared" si="2"/>
        <v>0.5</v>
      </c>
      <c r="J14">
        <f t="shared" si="3"/>
        <v>1.5</v>
      </c>
      <c r="K14">
        <f t="shared" si="4"/>
        <v>0.75</v>
      </c>
      <c r="M14" s="1">
        <v>44447</v>
      </c>
      <c r="N14">
        <v>0.89003625696751709</v>
      </c>
    </row>
    <row r="15" spans="1:15" x14ac:dyDescent="0.3">
      <c r="A15" s="2" t="s">
        <v>13</v>
      </c>
      <c r="B15" s="2">
        <v>5.0565630034375895</v>
      </c>
      <c r="C15">
        <f t="shared" si="0"/>
        <v>16</v>
      </c>
      <c r="E15" s="2" t="s">
        <v>13</v>
      </c>
      <c r="F15" s="2">
        <v>5.1523665300127721</v>
      </c>
      <c r="G15">
        <f t="shared" si="1"/>
        <v>14</v>
      </c>
      <c r="I15">
        <f t="shared" si="2"/>
        <v>6.5</v>
      </c>
      <c r="J15">
        <f t="shared" si="3"/>
        <v>4.5</v>
      </c>
      <c r="K15">
        <f t="shared" si="4"/>
        <v>29.25</v>
      </c>
      <c r="M15" s="1">
        <v>44458</v>
      </c>
      <c r="N15">
        <v>0.96541055715154123</v>
      </c>
    </row>
    <row r="16" spans="1:15" x14ac:dyDescent="0.3">
      <c r="A16" s="2" t="s">
        <v>14</v>
      </c>
      <c r="B16" s="2">
        <v>6.7153537032123243</v>
      </c>
      <c r="C16">
        <f t="shared" si="0"/>
        <v>12</v>
      </c>
      <c r="E16" s="2" t="s">
        <v>14</v>
      </c>
      <c r="F16" s="2">
        <v>5.9205401493165351</v>
      </c>
      <c r="G16">
        <f t="shared" si="1"/>
        <v>9</v>
      </c>
      <c r="I16">
        <f t="shared" si="2"/>
        <v>2.5</v>
      </c>
      <c r="J16">
        <f t="shared" si="3"/>
        <v>-0.5</v>
      </c>
      <c r="K16">
        <f t="shared" si="4"/>
        <v>-1.25</v>
      </c>
      <c r="M16" s="1">
        <v>44469</v>
      </c>
      <c r="N16">
        <v>0.95508531055099</v>
      </c>
    </row>
    <row r="17" spans="1:14" x14ac:dyDescent="0.3">
      <c r="A17" s="2" t="s">
        <v>15</v>
      </c>
      <c r="B17" s="2">
        <v>4.0389336319214939</v>
      </c>
      <c r="C17">
        <f t="shared" si="0"/>
        <v>18</v>
      </c>
      <c r="E17" s="2" t="s">
        <v>15</v>
      </c>
      <c r="F17" s="2">
        <v>4.340068698732189</v>
      </c>
      <c r="G17">
        <f t="shared" si="1"/>
        <v>16</v>
      </c>
      <c r="I17">
        <f t="shared" si="2"/>
        <v>8.5</v>
      </c>
      <c r="J17">
        <f t="shared" si="3"/>
        <v>6.5</v>
      </c>
      <c r="K17">
        <f t="shared" si="4"/>
        <v>55.25</v>
      </c>
      <c r="M17" t="s">
        <v>29</v>
      </c>
      <c r="N17" s="3">
        <f>AVERAGE(N2:N16)</f>
        <v>0.9163259233119978</v>
      </c>
    </row>
    <row r="18" spans="1:14" x14ac:dyDescent="0.3">
      <c r="A18" s="2" t="s">
        <v>16</v>
      </c>
      <c r="B18" s="2">
        <v>22.771943705028363</v>
      </c>
      <c r="C18">
        <f t="shared" si="0"/>
        <v>1</v>
      </c>
      <c r="E18" s="2" t="s">
        <v>16</v>
      </c>
      <c r="F18" s="2">
        <v>15.514844731408795</v>
      </c>
      <c r="G18">
        <f t="shared" si="1"/>
        <v>1</v>
      </c>
      <c r="I18">
        <f t="shared" si="2"/>
        <v>-8.5</v>
      </c>
      <c r="J18">
        <f t="shared" si="3"/>
        <v>-8.5</v>
      </c>
      <c r="K18">
        <f t="shared" si="4"/>
        <v>72.25</v>
      </c>
    </row>
    <row r="19" spans="1:14" x14ac:dyDescent="0.3">
      <c r="A19" s="2" t="s">
        <v>17</v>
      </c>
      <c r="B19" s="2">
        <v>19.737729128196477</v>
      </c>
      <c r="C19">
        <f t="shared" si="0"/>
        <v>2</v>
      </c>
      <c r="E19" s="2" t="s">
        <v>17</v>
      </c>
      <c r="F19" s="2">
        <v>14.901505067552716</v>
      </c>
      <c r="G19">
        <f t="shared" si="1"/>
        <v>3</v>
      </c>
      <c r="I19">
        <f t="shared" si="2"/>
        <v>-7.5</v>
      </c>
      <c r="J19">
        <f t="shared" si="3"/>
        <v>-6.5</v>
      </c>
      <c r="K19">
        <f t="shared" si="4"/>
        <v>48.75</v>
      </c>
    </row>
    <row r="20" spans="1:14" x14ac:dyDescent="0.3">
      <c r="A20" s="2" t="s">
        <v>20</v>
      </c>
      <c r="C20">
        <f>AVERAGE(C2:C19)</f>
        <v>9.5</v>
      </c>
      <c r="E20" s="2" t="s">
        <v>20</v>
      </c>
      <c r="G20">
        <f>AVERAGE(G2:G19)</f>
        <v>9.5</v>
      </c>
      <c r="J20" t="s">
        <v>24</v>
      </c>
      <c r="K20">
        <f>SUM(K2:K19)/17</f>
        <v>26.147058823529413</v>
      </c>
    </row>
    <row r="21" spans="1:14" x14ac:dyDescent="0.3">
      <c r="A21" s="2" t="s">
        <v>21</v>
      </c>
      <c r="C21">
        <f>STDEV(C2:C19)</f>
        <v>5.3385391260156556</v>
      </c>
      <c r="E21" s="2" t="s">
        <v>21</v>
      </c>
      <c r="G21">
        <f>STDEV(G2:G19)</f>
        <v>5.3357837507993251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A1A4-C1D3-4DE2-B5F6-046482148E01}">
  <dimension ref="A1:I18"/>
  <sheetViews>
    <sheetView workbookViewId="0">
      <selection activeCell="F18" sqref="F18"/>
    </sheetView>
  </sheetViews>
  <sheetFormatPr defaultRowHeight="15.6" x14ac:dyDescent="0.3"/>
  <cols>
    <col min="8" max="8" width="24" customWidth="1"/>
    <col min="9" max="9" width="24.09765625" customWidth="1"/>
  </cols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27</v>
      </c>
      <c r="F1" s="6" t="s">
        <v>41</v>
      </c>
      <c r="H1" t="s">
        <v>39</v>
      </c>
      <c r="I1" t="s">
        <v>40</v>
      </c>
    </row>
    <row r="2" spans="1:9" x14ac:dyDescent="0.3">
      <c r="A2">
        <v>8.1603301214306967</v>
      </c>
      <c r="B2">
        <v>9.0206916273679099</v>
      </c>
      <c r="C2">
        <v>7.2457172631368207</v>
      </c>
      <c r="D2">
        <v>6.8167150787746786</v>
      </c>
      <c r="E2" s="1">
        <v>44369</v>
      </c>
      <c r="F2" s="6">
        <f>(A2-C2)*(B2-D2)/14</f>
        <v>0.14398466362296622</v>
      </c>
    </row>
    <row r="3" spans="1:9" x14ac:dyDescent="0.3">
      <c r="A3">
        <v>7.1222281252473776</v>
      </c>
      <c r="B3">
        <v>7.2456763196191245</v>
      </c>
      <c r="C3">
        <v>7.2457172631368207</v>
      </c>
      <c r="D3">
        <v>6.8167150787746786</v>
      </c>
      <c r="E3" s="1">
        <v>44374</v>
      </c>
      <c r="F3" s="6">
        <f t="shared" ref="F3:F16" si="0">(A3-C3)*(B3-D3)/14</f>
        <v>-3.7837181299904578E-3</v>
      </c>
    </row>
    <row r="4" spans="1:9" x14ac:dyDescent="0.3">
      <c r="A4">
        <v>7.3671159027584476</v>
      </c>
      <c r="B4">
        <v>7.4320569653275959</v>
      </c>
      <c r="C4">
        <v>7.2457172631368207</v>
      </c>
      <c r="D4">
        <v>6.8167150787746786</v>
      </c>
      <c r="E4" s="1">
        <v>44379</v>
      </c>
      <c r="F4" s="6">
        <f t="shared" si="0"/>
        <v>5.3358334235521152E-3</v>
      </c>
    </row>
    <row r="5" spans="1:9" x14ac:dyDescent="0.3">
      <c r="A5">
        <v>8.1135372295652406</v>
      </c>
      <c r="B5">
        <v>6.5233060940096514</v>
      </c>
      <c r="C5">
        <v>7.2457172631368207</v>
      </c>
      <c r="D5">
        <v>6.8167150787746804</v>
      </c>
      <c r="E5" s="1">
        <v>44386</v>
      </c>
      <c r="F5" s="6">
        <f t="shared" si="0"/>
        <v>-1.8187583950613154E-2</v>
      </c>
    </row>
    <row r="6" spans="1:9" x14ac:dyDescent="0.3">
      <c r="A6">
        <v>7.147268823179318</v>
      </c>
      <c r="B6">
        <v>6.442456337642648</v>
      </c>
      <c r="C6">
        <v>7.2457172631368207</v>
      </c>
      <c r="D6">
        <v>6.8167150787746804</v>
      </c>
      <c r="E6" s="1">
        <v>44389</v>
      </c>
      <c r="F6" s="6">
        <f t="shared" si="0"/>
        <v>2.631799228921961E-3</v>
      </c>
    </row>
    <row r="7" spans="1:9" x14ac:dyDescent="0.3">
      <c r="A7">
        <v>6.9985917020374648</v>
      </c>
      <c r="B7">
        <v>6.3294535347590068</v>
      </c>
      <c r="C7">
        <v>7.2457172631368207</v>
      </c>
      <c r="D7">
        <v>6.8167150787746804</v>
      </c>
      <c r="E7" s="1">
        <v>44394</v>
      </c>
      <c r="F7" s="6">
        <f t="shared" si="0"/>
        <v>8.6010558905008448E-3</v>
      </c>
    </row>
    <row r="8" spans="1:9" x14ac:dyDescent="0.3">
      <c r="A8">
        <v>6.7261147206669829</v>
      </c>
      <c r="B8">
        <v>5.3285927274373002</v>
      </c>
      <c r="C8">
        <v>7.2457172631368207</v>
      </c>
      <c r="D8">
        <v>6.8167150787746804</v>
      </c>
      <c r="E8" s="1">
        <v>44399</v>
      </c>
      <c r="F8" s="6">
        <f t="shared" si="0"/>
        <v>5.5230868375792573E-2</v>
      </c>
    </row>
    <row r="9" spans="1:9" x14ac:dyDescent="0.3">
      <c r="A9">
        <v>7.1674173026848038</v>
      </c>
      <c r="B9">
        <v>6.3339950844968866</v>
      </c>
      <c r="C9">
        <v>7.2457172631368207</v>
      </c>
      <c r="D9">
        <v>6.8167150787746804</v>
      </c>
      <c r="E9" s="1">
        <v>44406</v>
      </c>
      <c r="F9" s="6">
        <f t="shared" si="0"/>
        <v>2.6997826043820778E-3</v>
      </c>
    </row>
    <row r="10" spans="1:9" x14ac:dyDescent="0.3">
      <c r="A10">
        <v>7.2090582861175401</v>
      </c>
      <c r="B10">
        <v>8.6599641814723043</v>
      </c>
      <c r="C10">
        <v>7.2457172631368207</v>
      </c>
      <c r="D10">
        <v>6.8167150787746804</v>
      </c>
      <c r="E10" s="1">
        <v>44412</v>
      </c>
      <c r="F10" s="6">
        <f t="shared" si="0"/>
        <v>-4.8265447497572792E-3</v>
      </c>
    </row>
    <row r="11" spans="1:9" x14ac:dyDescent="0.3">
      <c r="A11">
        <v>6.9859032990123291</v>
      </c>
      <c r="B11">
        <v>4.6661996903722098</v>
      </c>
      <c r="C11">
        <v>7.2457172631368207</v>
      </c>
      <c r="D11">
        <v>6.8167150787746804</v>
      </c>
      <c r="E11" s="1">
        <v>44423</v>
      </c>
      <c r="F11" s="6">
        <f t="shared" si="0"/>
        <v>3.9909566283683341E-2</v>
      </c>
    </row>
    <row r="12" spans="1:9" x14ac:dyDescent="0.3">
      <c r="A12">
        <v>7.3435464226184752</v>
      </c>
      <c r="B12">
        <v>6.9811158335479124</v>
      </c>
      <c r="C12">
        <v>7.2457172631368207</v>
      </c>
      <c r="D12">
        <v>6.8167150787746804</v>
      </c>
      <c r="E12" s="1">
        <v>44437</v>
      </c>
      <c r="F12" s="6">
        <f t="shared" si="0"/>
        <v>1.1487991184010633E-3</v>
      </c>
    </row>
    <row r="13" spans="1:9" x14ac:dyDescent="0.3">
      <c r="A13">
        <v>7.0729974233068642</v>
      </c>
      <c r="B13">
        <v>6.3996040194292032</v>
      </c>
      <c r="C13">
        <v>7.2457172631368207</v>
      </c>
      <c r="D13">
        <v>6.8167150787746804</v>
      </c>
      <c r="E13" s="1">
        <v>44441</v>
      </c>
      <c r="F13" s="6">
        <f t="shared" si="0"/>
        <v>5.1459539543895942E-3</v>
      </c>
    </row>
    <row r="14" spans="1:9" x14ac:dyDescent="0.3">
      <c r="A14">
        <v>7.0075582876617819</v>
      </c>
      <c r="B14">
        <v>8.2741101672192663</v>
      </c>
      <c r="C14">
        <v>7.2457172631368207</v>
      </c>
      <c r="D14">
        <v>6.8167150787746804</v>
      </c>
      <c r="E14" s="1">
        <v>44447</v>
      </c>
      <c r="F14" s="6">
        <f t="shared" si="0"/>
        <v>-2.4792265794736871E-2</v>
      </c>
    </row>
    <row r="15" spans="1:9" x14ac:dyDescent="0.3">
      <c r="A15">
        <v>7.1247774743255716</v>
      </c>
      <c r="B15">
        <v>6.2895720674319406</v>
      </c>
      <c r="C15">
        <v>7.2457172631368207</v>
      </c>
      <c r="D15">
        <v>6.8167150787746804</v>
      </c>
      <c r="E15" s="1">
        <v>44458</v>
      </c>
      <c r="F15" s="6">
        <f t="shared" si="0"/>
        <v>4.5537546046512034E-3</v>
      </c>
    </row>
    <row r="16" spans="1:9" x14ac:dyDescent="0.3">
      <c r="A16">
        <v>7.1393138264394134</v>
      </c>
      <c r="B16">
        <v>6.323931531487224</v>
      </c>
      <c r="C16">
        <v>7.2457172631368207</v>
      </c>
      <c r="D16">
        <v>6.8167150787746804</v>
      </c>
      <c r="E16" s="1">
        <v>44469</v>
      </c>
      <c r="F16" s="6">
        <f t="shared" si="0"/>
        <v>3.745275927094623E-3</v>
      </c>
    </row>
    <row r="17" spans="6:7" x14ac:dyDescent="0.3">
      <c r="F17" s="6"/>
    </row>
    <row r="18" spans="6:7" x14ac:dyDescent="0.3">
      <c r="F18" s="6">
        <f>SUM(F2:F16)</f>
        <v>0.22139724040923789</v>
      </c>
      <c r="G18" s="7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075D-B79B-4B8F-84E8-31008CCB8ED2}">
  <dimension ref="A1:J25"/>
  <sheetViews>
    <sheetView workbookViewId="0">
      <selection activeCell="F18" sqref="F18"/>
    </sheetView>
  </sheetViews>
  <sheetFormatPr defaultRowHeight="15.6" x14ac:dyDescent="0.3"/>
  <cols>
    <col min="6" max="6" width="9" bestFit="1" customWidth="1"/>
    <col min="8" max="8" width="33.5" customWidth="1"/>
    <col min="9" max="9" width="34.296875" customWidth="1"/>
  </cols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27</v>
      </c>
      <c r="F1" t="s">
        <v>41</v>
      </c>
      <c r="H1" t="s">
        <v>39</v>
      </c>
      <c r="I1" t="s">
        <v>40</v>
      </c>
    </row>
    <row r="2" spans="1:9" x14ac:dyDescent="0.3">
      <c r="A2">
        <v>0.96046146270858657</v>
      </c>
      <c r="B2">
        <v>0.78442265459460647</v>
      </c>
      <c r="C2">
        <v>0.8531871101657299</v>
      </c>
      <c r="D2">
        <v>0.62991084166021338</v>
      </c>
      <c r="E2" s="1">
        <v>44369</v>
      </c>
      <c r="F2" s="6">
        <f>(A2-C2)*(B2-D2)/14</f>
        <v>1.1839396209114288E-3</v>
      </c>
      <c r="G2" s="8"/>
    </row>
    <row r="3" spans="1:9" x14ac:dyDescent="0.3">
      <c r="A3">
        <v>0.81050954876208381</v>
      </c>
      <c r="B3">
        <v>0.58787664805105522</v>
      </c>
      <c r="C3">
        <v>0.8531871101657299</v>
      </c>
      <c r="D3">
        <v>0.62991084166021338</v>
      </c>
      <c r="E3" s="1">
        <v>44374</v>
      </c>
      <c r="F3" s="6">
        <f t="shared" ref="F3:F16" si="0">(A3-C3)*(B3-D3)/14</f>
        <v>1.2813691991482825E-4</v>
      </c>
      <c r="G3" s="8"/>
    </row>
    <row r="4" spans="1:9" x14ac:dyDescent="0.3">
      <c r="A4">
        <v>0.80055365975858539</v>
      </c>
      <c r="B4">
        <v>0.52164454639172886</v>
      </c>
      <c r="C4">
        <v>0.8531871101657299</v>
      </c>
      <c r="D4">
        <v>0.62991084166021338</v>
      </c>
      <c r="E4" s="1">
        <v>44379</v>
      </c>
      <c r="F4" s="6">
        <f t="shared" si="0"/>
        <v>4.0703062019850319E-4</v>
      </c>
      <c r="G4" s="8"/>
    </row>
    <row r="5" spans="1:9" x14ac:dyDescent="0.3">
      <c r="A5">
        <v>0.91925407816978366</v>
      </c>
      <c r="B5">
        <v>0.54521650561697554</v>
      </c>
      <c r="C5">
        <v>0.8531871101657299</v>
      </c>
      <c r="D5">
        <v>0.62991084166021338</v>
      </c>
      <c r="E5" s="1">
        <v>44386</v>
      </c>
      <c r="F5" s="6">
        <f t="shared" si="0"/>
        <v>-3.9967842782094083E-4</v>
      </c>
      <c r="G5" s="8"/>
    </row>
    <row r="6" spans="1:9" x14ac:dyDescent="0.3">
      <c r="A6">
        <v>0.83491939562846196</v>
      </c>
      <c r="B6">
        <v>0.53591507993380016</v>
      </c>
      <c r="C6">
        <v>0.8531871101657299</v>
      </c>
      <c r="D6">
        <v>0.62991084166021338</v>
      </c>
      <c r="E6" s="1">
        <v>44389</v>
      </c>
      <c r="F6" s="6">
        <f t="shared" si="0"/>
        <v>1.2264912449508374E-4</v>
      </c>
      <c r="G6" s="8"/>
    </row>
    <row r="7" spans="1:9" x14ac:dyDescent="0.3">
      <c r="A7">
        <v>0.82562082421108396</v>
      </c>
      <c r="B7">
        <v>0.57216880873656883</v>
      </c>
      <c r="C7">
        <v>0.8531871101657299</v>
      </c>
      <c r="D7">
        <v>0.62991084166021338</v>
      </c>
      <c r="E7" s="1">
        <v>44394</v>
      </c>
      <c r="F7" s="6">
        <f t="shared" si="0"/>
        <v>1.1369524222684043E-4</v>
      </c>
      <c r="G7" s="8"/>
    </row>
    <row r="8" spans="1:9" x14ac:dyDescent="0.3">
      <c r="A8">
        <v>0.77761102753404354</v>
      </c>
      <c r="B8">
        <v>0.7605166536164939</v>
      </c>
      <c r="C8">
        <v>0.8531871101657299</v>
      </c>
      <c r="D8">
        <v>0.62991084166021338</v>
      </c>
      <c r="E8" s="1">
        <v>44399</v>
      </c>
      <c r="F8" s="6">
        <f t="shared" si="0"/>
        <v>-7.0504825975616764E-4</v>
      </c>
      <c r="G8" s="8"/>
      <c r="I8" s="6"/>
    </row>
    <row r="9" spans="1:9" x14ac:dyDescent="0.3">
      <c r="A9">
        <v>0.85741642906127036</v>
      </c>
      <c r="B9">
        <v>0.62300015724600044</v>
      </c>
      <c r="C9">
        <v>0.8531871101657299</v>
      </c>
      <c r="D9">
        <v>0.62991084166021338</v>
      </c>
      <c r="E9" s="1">
        <v>44406</v>
      </c>
      <c r="F9" s="6">
        <f t="shared" si="0"/>
        <v>-2.0876777267248377E-6</v>
      </c>
      <c r="G9" s="8"/>
      <c r="I9" s="6"/>
    </row>
    <row r="10" spans="1:9" x14ac:dyDescent="0.3">
      <c r="A10">
        <v>0.82351796162245738</v>
      </c>
      <c r="B10">
        <v>0.87859489947422054</v>
      </c>
      <c r="C10">
        <v>0.8531871101657299</v>
      </c>
      <c r="D10">
        <v>0.62991084166021338</v>
      </c>
      <c r="E10" s="1">
        <v>44412</v>
      </c>
      <c r="F10" s="6">
        <f t="shared" si="0"/>
        <v>-5.2701744654482495E-4</v>
      </c>
      <c r="G10" s="8"/>
      <c r="I10" s="6"/>
    </row>
    <row r="11" spans="1:9" x14ac:dyDescent="0.3">
      <c r="A11">
        <v>0.82980058688838665</v>
      </c>
      <c r="B11">
        <v>0.43993906679315914</v>
      </c>
      <c r="C11">
        <v>0.8531871101657299</v>
      </c>
      <c r="D11">
        <v>0.62991084166021338</v>
      </c>
      <c r="E11" s="1">
        <v>44423</v>
      </c>
      <c r="F11" s="6">
        <f t="shared" si="0"/>
        <v>3.1734138106904113E-4</v>
      </c>
      <c r="G11" s="8"/>
      <c r="I11" s="6"/>
    </row>
    <row r="12" spans="1:9" x14ac:dyDescent="0.3">
      <c r="A12">
        <v>0.8964901225918176</v>
      </c>
      <c r="B12">
        <v>0.70952239368384973</v>
      </c>
      <c r="C12">
        <v>0.8531871101657299</v>
      </c>
      <c r="D12">
        <v>0.62991084166021338</v>
      </c>
      <c r="E12" s="1">
        <v>44437</v>
      </c>
      <c r="F12" s="6">
        <f t="shared" si="0"/>
        <v>2.4624428760997512E-4</v>
      </c>
      <c r="G12" s="8"/>
      <c r="I12" s="6"/>
    </row>
    <row r="13" spans="1:9" x14ac:dyDescent="0.3">
      <c r="A13">
        <v>0.85067679678136621</v>
      </c>
      <c r="B13">
        <v>0.58949617646850605</v>
      </c>
      <c r="C13">
        <v>0.8531871101657299</v>
      </c>
      <c r="D13">
        <v>0.62991084166021338</v>
      </c>
      <c r="E13" s="1">
        <v>44441</v>
      </c>
      <c r="F13" s="6">
        <f t="shared" si="0"/>
        <v>7.2466767825228856E-6</v>
      </c>
      <c r="G13" s="8"/>
      <c r="I13" s="6"/>
    </row>
    <row r="14" spans="1:9" x14ac:dyDescent="0.3">
      <c r="A14">
        <v>0.88462548528620344</v>
      </c>
      <c r="B14">
        <v>0.7089199126505572</v>
      </c>
      <c r="C14">
        <v>0.8531871101657299</v>
      </c>
      <c r="D14">
        <v>0.62991084166021338</v>
      </c>
      <c r="E14" s="1">
        <v>44447</v>
      </c>
      <c r="F14" s="6">
        <f t="shared" si="0"/>
        <v>1.7742262940818234E-4</v>
      </c>
      <c r="G14" s="8"/>
      <c r="I14" s="6"/>
    </row>
    <row r="15" spans="1:9" x14ac:dyDescent="0.3">
      <c r="A15">
        <v>0.89653462916650706</v>
      </c>
      <c r="B15">
        <v>0.6783792289827375</v>
      </c>
      <c r="C15">
        <v>0.8531871101657299</v>
      </c>
      <c r="D15">
        <v>0.62991084166021338</v>
      </c>
      <c r="E15" s="1">
        <v>44458</v>
      </c>
      <c r="F15" s="6">
        <f t="shared" si="0"/>
        <v>1.5007031002858151E-4</v>
      </c>
      <c r="G15" s="8"/>
      <c r="I15" s="6"/>
    </row>
    <row r="16" spans="1:9" x14ac:dyDescent="0.3">
      <c r="A16">
        <v>0.82981464431531093</v>
      </c>
      <c r="B16">
        <v>0.51304989266293988</v>
      </c>
      <c r="C16">
        <v>0.8531871101657299</v>
      </c>
      <c r="D16">
        <v>0.62991084166021338</v>
      </c>
      <c r="E16" s="1">
        <v>44469</v>
      </c>
      <c r="F16" s="6">
        <f t="shared" si="0"/>
        <v>1.9509489569188054E-4</v>
      </c>
      <c r="G16" s="8"/>
      <c r="I16" s="6"/>
    </row>
    <row r="17" spans="6:10" x14ac:dyDescent="0.3">
      <c r="F17" s="6"/>
      <c r="G17" s="8"/>
      <c r="I17" s="6"/>
    </row>
    <row r="18" spans="6:10" x14ac:dyDescent="0.3">
      <c r="F18" s="6">
        <f>SUM(F2:F16)</f>
        <v>1.4150398964882095E-3</v>
      </c>
      <c r="G18" s="7" t="s">
        <v>42</v>
      </c>
      <c r="I18" s="6"/>
    </row>
    <row r="19" spans="6:10" x14ac:dyDescent="0.3">
      <c r="F19" s="6"/>
      <c r="I19" s="6"/>
    </row>
    <row r="20" spans="6:10" x14ac:dyDescent="0.3">
      <c r="F20" s="6"/>
      <c r="I20" s="6"/>
    </row>
    <row r="21" spans="6:10" x14ac:dyDescent="0.3">
      <c r="F21" s="6"/>
      <c r="I21" s="6"/>
    </row>
    <row r="22" spans="6:10" x14ac:dyDescent="0.3">
      <c r="I22" s="6"/>
    </row>
    <row r="23" spans="6:10" x14ac:dyDescent="0.3">
      <c r="I23" s="6"/>
    </row>
    <row r="24" spans="6:10" x14ac:dyDescent="0.3">
      <c r="I24" s="6"/>
    </row>
    <row r="25" spans="6:10" x14ac:dyDescent="0.3">
      <c r="I25" s="6"/>
      <c r="J2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6AA5-0C30-4F4C-A36B-53356AAF20D4}">
  <dimension ref="A1:J25"/>
  <sheetViews>
    <sheetView workbookViewId="0">
      <selection activeCell="F18" sqref="F18"/>
    </sheetView>
  </sheetViews>
  <sheetFormatPr defaultRowHeight="15.6" x14ac:dyDescent="0.3"/>
  <cols>
    <col min="6" max="6" width="9" bestFit="1" customWidth="1"/>
    <col min="8" max="8" width="33.5" customWidth="1"/>
    <col min="9" max="9" width="34.296875" customWidth="1"/>
  </cols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27</v>
      </c>
      <c r="F1" t="s">
        <v>41</v>
      </c>
      <c r="H1" t="s">
        <v>39</v>
      </c>
      <c r="I1" t="s">
        <v>40</v>
      </c>
    </row>
    <row r="2" spans="1:9" x14ac:dyDescent="0.3">
      <c r="A2">
        <v>9.4286250576013053</v>
      </c>
      <c r="B2">
        <v>8.5495168099594014</v>
      </c>
      <c r="C2">
        <v>9.2031085949259062</v>
      </c>
      <c r="D2">
        <v>7.0067798596313793</v>
      </c>
      <c r="E2" s="1">
        <v>44369</v>
      </c>
      <c r="F2" s="6">
        <f>(A2-C2)*(B2-D2)/14</f>
        <v>2.4850898562614892E-2</v>
      </c>
      <c r="G2" s="8"/>
    </row>
    <row r="3" spans="1:9" x14ac:dyDescent="0.3">
      <c r="A3">
        <v>9.2000477602733444</v>
      </c>
      <c r="B3">
        <v>7.434622071722786</v>
      </c>
      <c r="C3">
        <v>9.2031085949259062</v>
      </c>
      <c r="D3">
        <v>7.0067798596313793</v>
      </c>
      <c r="E3" s="1">
        <v>44374</v>
      </c>
      <c r="F3" s="6">
        <f t="shared" ref="F3:F16" si="0">(A3-C3)*(B3-D3)/14</f>
        <v>-9.3539590614147893E-5</v>
      </c>
      <c r="G3" s="8"/>
    </row>
    <row r="4" spans="1:9" x14ac:dyDescent="0.3">
      <c r="A4">
        <v>9.0319814475197333</v>
      </c>
      <c r="B4">
        <v>7.6067803181460922</v>
      </c>
      <c r="C4">
        <v>9.2031085949259062</v>
      </c>
      <c r="D4">
        <v>7.0067798596313793</v>
      </c>
      <c r="E4" s="1">
        <v>44379</v>
      </c>
      <c r="F4" s="6">
        <f t="shared" si="0"/>
        <v>-7.3340262077156134E-3</v>
      </c>
      <c r="G4" s="8"/>
    </row>
    <row r="5" spans="1:9" x14ac:dyDescent="0.3">
      <c r="A5">
        <v>10.767794896059344</v>
      </c>
      <c r="B5">
        <v>6.7380958306859773</v>
      </c>
      <c r="C5">
        <v>9.2031085949259062</v>
      </c>
      <c r="D5">
        <v>7.0067798596313793</v>
      </c>
      <c r="E5" s="1">
        <v>44386</v>
      </c>
      <c r="F5" s="6">
        <f t="shared" si="0"/>
        <v>-3.0029015673157907E-2</v>
      </c>
      <c r="G5" s="8"/>
    </row>
    <row r="6" spans="1:9" x14ac:dyDescent="0.3">
      <c r="A6">
        <v>9.5667144453432211</v>
      </c>
      <c r="B6">
        <v>6.6099344914650153</v>
      </c>
      <c r="C6">
        <v>9.2031085949259062</v>
      </c>
      <c r="D6">
        <v>7.0067798596313793</v>
      </c>
      <c r="E6" s="1">
        <v>44389</v>
      </c>
      <c r="F6" s="6">
        <f t="shared" si="0"/>
        <v>-1.0306806969735944E-2</v>
      </c>
      <c r="G6" s="8"/>
    </row>
    <row r="7" spans="1:9" x14ac:dyDescent="0.3">
      <c r="A7">
        <v>9.3276458843152383</v>
      </c>
      <c r="B7">
        <v>6.6556573198382809</v>
      </c>
      <c r="C7">
        <v>9.2031085949259062</v>
      </c>
      <c r="D7">
        <v>7.0067798596313793</v>
      </c>
      <c r="E7" s="1">
        <v>44394</v>
      </c>
      <c r="F7" s="6">
        <f t="shared" si="0"/>
        <v>-3.123417810666457E-3</v>
      </c>
      <c r="G7" s="8"/>
    </row>
    <row r="8" spans="1:9" x14ac:dyDescent="0.3">
      <c r="A8">
        <v>8.5471940976078127</v>
      </c>
      <c r="B8">
        <v>5.9009508984630035</v>
      </c>
      <c r="C8">
        <v>9.2031085949259062</v>
      </c>
      <c r="D8">
        <v>7.0067798596313793</v>
      </c>
      <c r="E8" s="1">
        <v>44399</v>
      </c>
      <c r="F8" s="6">
        <f t="shared" si="0"/>
        <v>5.1809231941753194E-2</v>
      </c>
      <c r="G8" s="8"/>
      <c r="I8" s="6"/>
    </row>
    <row r="9" spans="1:9" x14ac:dyDescent="0.3">
      <c r="A9">
        <v>8.9485668962965086</v>
      </c>
      <c r="B9">
        <v>5.9089664932155763</v>
      </c>
      <c r="C9">
        <v>9.2031085949259062</v>
      </c>
      <c r="D9">
        <v>7.0067798596313793</v>
      </c>
      <c r="E9" s="1">
        <v>44406</v>
      </c>
      <c r="F9" s="6">
        <f t="shared" si="0"/>
        <v>1.9959948504681125E-2</v>
      </c>
      <c r="G9" s="8"/>
      <c r="I9" s="6"/>
    </row>
    <row r="10" spans="1:9" x14ac:dyDescent="0.3">
      <c r="A10">
        <v>8.9635365535608074</v>
      </c>
      <c r="B10">
        <v>8.7490620830293668</v>
      </c>
      <c r="C10">
        <v>9.2031085949259062</v>
      </c>
      <c r="D10">
        <v>7.0067798596313793</v>
      </c>
      <c r="E10" s="1">
        <v>44412</v>
      </c>
      <c r="F10" s="6">
        <f t="shared" si="0"/>
        <v>-2.9814436349541357E-2</v>
      </c>
      <c r="G10" s="8"/>
      <c r="I10" s="6"/>
    </row>
    <row r="11" spans="1:9" x14ac:dyDescent="0.3">
      <c r="A11">
        <v>8.6525482016278801</v>
      </c>
      <c r="B11">
        <v>4.7156674338993358</v>
      </c>
      <c r="C11">
        <v>9.2031085949259062</v>
      </c>
      <c r="D11">
        <v>7.0067798596313793</v>
      </c>
      <c r="E11" s="1">
        <v>44423</v>
      </c>
      <c r="F11" s="6">
        <f t="shared" si="0"/>
        <v>9.0099697014359173E-2</v>
      </c>
      <c r="G11" s="8"/>
      <c r="I11" s="6"/>
    </row>
    <row r="12" spans="1:9" x14ac:dyDescent="0.3">
      <c r="A12">
        <v>9.2937918773282995</v>
      </c>
      <c r="B12">
        <v>7.2512540360597546</v>
      </c>
      <c r="C12">
        <v>9.2031085949259062</v>
      </c>
      <c r="D12">
        <v>7.0067798596313793</v>
      </c>
      <c r="E12" s="1">
        <v>44437</v>
      </c>
      <c r="F12" s="6">
        <f t="shared" si="0"/>
        <v>1.5835514843676349E-3</v>
      </c>
      <c r="G12" s="8"/>
      <c r="I12" s="6"/>
    </row>
    <row r="13" spans="1:9" x14ac:dyDescent="0.3">
      <c r="A13">
        <v>9.0526136567182913</v>
      </c>
      <c r="B13">
        <v>6.6438513045487042</v>
      </c>
      <c r="C13">
        <v>9.2031085949259062</v>
      </c>
      <c r="D13">
        <v>7.0067798596313793</v>
      </c>
      <c r="E13" s="1">
        <v>44441</v>
      </c>
      <c r="F13" s="6">
        <f t="shared" si="0"/>
        <v>3.9013507479247231E-3</v>
      </c>
      <c r="G13" s="8"/>
      <c r="I13" s="6"/>
    </row>
    <row r="14" spans="1:9" x14ac:dyDescent="0.3">
      <c r="A14">
        <v>9.308600121266192</v>
      </c>
      <c r="B14">
        <v>8.4071450552711724</v>
      </c>
      <c r="C14">
        <v>9.2031085949259062</v>
      </c>
      <c r="D14">
        <v>7.0067798596313793</v>
      </c>
      <c r="E14" s="1">
        <v>44447</v>
      </c>
      <c r="F14" s="6">
        <f t="shared" si="0"/>
        <v>1.0551904422989622E-2</v>
      </c>
      <c r="G14" s="8"/>
      <c r="I14" s="6"/>
    </row>
    <row r="15" spans="1:9" x14ac:dyDescent="0.3">
      <c r="A15">
        <v>8.93004311207293</v>
      </c>
      <c r="B15">
        <v>7.1328257955034458</v>
      </c>
      <c r="C15">
        <v>9.2031085949259062</v>
      </c>
      <c r="D15">
        <v>7.0067798596313793</v>
      </c>
      <c r="E15" s="1">
        <v>44458</v>
      </c>
      <c r="F15" s="6">
        <f t="shared" si="0"/>
        <v>-2.458485310040079E-3</v>
      </c>
      <c r="G15" s="8"/>
      <c r="I15" s="6"/>
    </row>
    <row r="16" spans="1:9" x14ac:dyDescent="0.3">
      <c r="A16">
        <v>9.026924916297677</v>
      </c>
      <c r="B16">
        <v>6.7973679526627651</v>
      </c>
      <c r="C16">
        <v>9.2031085949259062</v>
      </c>
      <c r="D16">
        <v>7.0067798596313793</v>
      </c>
      <c r="E16" s="1">
        <v>44469</v>
      </c>
      <c r="F16" s="6">
        <f t="shared" si="0"/>
        <v>2.6353542941630679E-3</v>
      </c>
      <c r="G16" s="8"/>
      <c r="I16" s="6"/>
    </row>
    <row r="17" spans="6:10" x14ac:dyDescent="0.3">
      <c r="F17" s="6"/>
      <c r="G17" s="8"/>
      <c r="I17" s="6"/>
    </row>
    <row r="18" spans="6:10" x14ac:dyDescent="0.3">
      <c r="F18" s="6">
        <f>SUM(F2:F16)</f>
        <v>0.12223220906138191</v>
      </c>
      <c r="G18" s="7" t="s">
        <v>42</v>
      </c>
      <c r="I18" s="6"/>
    </row>
    <row r="19" spans="6:10" x14ac:dyDescent="0.3">
      <c r="F19" s="6"/>
      <c r="I19" s="6"/>
    </row>
    <row r="20" spans="6:10" x14ac:dyDescent="0.3">
      <c r="F20" s="6"/>
      <c r="I20" s="6"/>
    </row>
    <row r="21" spans="6:10" x14ac:dyDescent="0.3">
      <c r="F21" s="6"/>
      <c r="I21" s="6"/>
    </row>
    <row r="22" spans="6:10" x14ac:dyDescent="0.3">
      <c r="I22" s="6"/>
    </row>
    <row r="23" spans="6:10" x14ac:dyDescent="0.3">
      <c r="I23" s="6"/>
    </row>
    <row r="24" spans="6:10" x14ac:dyDescent="0.3">
      <c r="I24" s="6"/>
    </row>
    <row r="25" spans="6:10" x14ac:dyDescent="0.3">
      <c r="I25" s="6"/>
      <c r="J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Chloride</vt:lpstr>
      <vt:lpstr>Nitrate</vt:lpstr>
      <vt:lpstr>Sodium</vt:lpstr>
      <vt:lpstr>Potassium</vt:lpstr>
      <vt:lpstr>Calcium</vt:lpstr>
      <vt:lpstr>Sulfate</vt:lpstr>
      <vt:lpstr>Cl_synch</vt:lpstr>
      <vt:lpstr>N_Synch</vt:lpstr>
      <vt:lpstr>Na_Synch</vt:lpstr>
      <vt:lpstr>K_Synch</vt:lpstr>
      <vt:lpstr>Ca_Synch</vt:lpstr>
      <vt:lpstr>S_Synch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Wheeler</cp:lastModifiedBy>
  <dcterms:created xsi:type="dcterms:W3CDTF">2021-11-15T18:29:20Z</dcterms:created>
  <dcterms:modified xsi:type="dcterms:W3CDTF">2022-02-19T19:33:07Z</dcterms:modified>
</cp:coreProperties>
</file>