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chris/Desktop/Dropbox/MasterThesisAFM/Cases/"/>
    </mc:Choice>
  </mc:AlternateContent>
  <bookViews>
    <workbookView xWindow="0" yWindow="460" windowWidth="25600" windowHeight="15460" tabRatio="500"/>
  </bookViews>
  <sheets>
    <sheet name="Example" sheetId="1" r:id="rId1"/>
    <sheet name="Nodes" sheetId="2" r:id="rId2"/>
    <sheet name="Edge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5" i="1"/>
  <c r="M6" i="1"/>
  <c r="M7" i="1"/>
  <c r="M8" i="1"/>
  <c r="M9" i="1"/>
  <c r="M10" i="1"/>
  <c r="M11" i="1"/>
  <c r="M12" i="1"/>
  <c r="M13" i="1"/>
  <c r="M4" i="1"/>
  <c r="D5" i="1"/>
  <c r="E5" i="1"/>
  <c r="D6" i="1"/>
  <c r="E6" i="1"/>
  <c r="D7" i="1"/>
  <c r="E7" i="1"/>
  <c r="D8" i="1"/>
  <c r="E8" i="1"/>
  <c r="D9" i="1"/>
  <c r="E9" i="1"/>
  <c r="D12" i="1"/>
  <c r="E12" i="1"/>
  <c r="D13" i="1"/>
  <c r="E13" i="1"/>
  <c r="D14" i="1"/>
  <c r="E14" i="1"/>
  <c r="D15" i="1"/>
  <c r="E15" i="1"/>
  <c r="D22" i="1"/>
  <c r="D23" i="1"/>
  <c r="D24" i="1"/>
  <c r="D25" i="1"/>
  <c r="D26" i="1"/>
  <c r="D16" i="1"/>
  <c r="E16" i="1"/>
  <c r="D17" i="1"/>
  <c r="C17" i="1"/>
  <c r="E17" i="1"/>
  <c r="E22" i="1"/>
  <c r="E23" i="1"/>
  <c r="E24" i="1"/>
  <c r="E25" i="1"/>
  <c r="E26" i="1"/>
  <c r="D4" i="1"/>
  <c r="E4" i="1"/>
  <c r="C10" i="1"/>
  <c r="C18" i="1"/>
  <c r="D10" i="1"/>
  <c r="D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<sst xmlns="http://schemas.openxmlformats.org/spreadsheetml/2006/main" count="157" uniqueCount="65">
  <si>
    <t>Income Statement</t>
  </si>
  <si>
    <t>20X5</t>
  </si>
  <si>
    <t>Sales</t>
  </si>
  <si>
    <t>Net Income</t>
  </si>
  <si>
    <t>20X6</t>
  </si>
  <si>
    <t>Balance Sheet</t>
  </si>
  <si>
    <t>Cash</t>
  </si>
  <si>
    <t>PPE</t>
  </si>
  <si>
    <t>Total Assets</t>
  </si>
  <si>
    <t>Inventory</t>
  </si>
  <si>
    <t>Prepaid Expenses</t>
  </si>
  <si>
    <t>Accounts Receivable</t>
  </si>
  <si>
    <t>Intangibles</t>
  </si>
  <si>
    <t>Accounts payable</t>
  </si>
  <si>
    <t>Provisions</t>
  </si>
  <si>
    <t>Long-term debt</t>
  </si>
  <si>
    <t>Shareholders' equity</t>
  </si>
  <si>
    <t>Total Liabilities and Equity</t>
  </si>
  <si>
    <t>Cost of Sales</t>
  </si>
  <si>
    <t>Selling, General &amp; Administrative</t>
  </si>
  <si>
    <t>Transactions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</si>
  <si>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</si>
  <si>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</si>
  <si>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</si>
  <si>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</si>
  <si>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</si>
  <si>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</si>
  <si>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</si>
  <si>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</si>
  <si>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</si>
  <si>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</si>
  <si>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</si>
  <si>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</si>
  <si>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</si>
  <si>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No.</t>
  </si>
  <si>
    <t>What</t>
  </si>
  <si>
    <t>Amount</t>
  </si>
  <si>
    <t>Dr</t>
  </si>
  <si>
    <t>Cr</t>
  </si>
  <si>
    <t>Recognize Sales</t>
  </si>
  <si>
    <t>Collect A/R</t>
  </si>
  <si>
    <t>Buy inventory on account</t>
  </si>
  <si>
    <t>Buy inventory for cash</t>
  </si>
  <si>
    <t>Recognize CoS</t>
  </si>
  <si>
    <t>Buy PPE on Account</t>
  </si>
  <si>
    <t>Depreciate PPE</t>
  </si>
  <si>
    <t>Amortize Intangibles</t>
  </si>
  <si>
    <t>Redeem accounts payable</t>
  </si>
  <si>
    <t>Add provision</t>
  </si>
  <si>
    <t>Pay off  LT debt</t>
  </si>
  <si>
    <t>Tax expense</t>
  </si>
  <si>
    <t>A14</t>
  </si>
  <si>
    <t>Accrued liabilities</t>
  </si>
  <si>
    <t>Take on LT debt</t>
  </si>
  <si>
    <t>Recognize Tax expense</t>
  </si>
  <si>
    <t>Redeem accrued liabilities</t>
  </si>
  <si>
    <t>Net prepaid expenseswith acc. Liab.</t>
  </si>
  <si>
    <t>Check</t>
  </si>
  <si>
    <t>change</t>
  </si>
  <si>
    <t>from_</t>
  </si>
  <si>
    <t>to_</t>
  </si>
  <si>
    <t>nodename</t>
  </si>
  <si>
    <t>description</t>
  </si>
  <si>
    <t>beg_balance</t>
  </si>
  <si>
    <t>end_balance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</si>
</sst>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abSelected="1" workbookViewId="0">
      <selection activeCell="I28" sqref="I28"/>
    </sheetView>
  </sheetViews>
  <sheetFormatPr baseColWidth="10" defaultRowHeight="16" x14ac:dyDescent="0.2"/>
  <cols>
    <col min="2" max="2" width="27.83203125" bestFit="1" customWidth="1"/>
    <col min="8" max="8" width="30.6640625" bestFit="1" customWidth="1"/>
  </cols>
  <sheetData>
    <row r="2" spans="1:13" ht="19" x14ac:dyDescent="0.25">
      <c r="B2" s="6" t="s">
        <v>5</v>
      </c>
      <c r="C2" s="1"/>
      <c r="D2" s="1"/>
      <c r="H2" s="6" t="s">
        <v>20</v>
      </c>
    </row>
    <row r="3" spans="1:13" x14ac:dyDescent="0.2">
      <c r="C3" s="5" t="s">
        <v>1</v>
      </c>
      <c r="D3" s="5" t="s">
        <v>4</v>
      </c>
      <c r="E3" s="4" t="s">
        <v>58</v>
      </c>
      <c r="F3" s="2"/>
      <c r="G3" s="5" t="s">
        <v>34</v>
      </c>
      <c r="H3" s="5" t="s">
        <v>35</v>
      </c>
      <c r="I3" s="5" t="s">
        <v>36</v>
      </c>
      <c r="J3" s="5" t="s">
        <v>37</v>
      </c>
      <c r="K3" s="5" t="s">
        <v>38</v>
      </c>
    </row>
    <row r="4" spans="1:13" x14ac:dyDescent="0.2">
      <c r="A4" s="8" t="s">
        <v>21</v>
      </c>
      <c r="B4" t="s">
        <v>6</v>
      </c>
      <c r="C4">
        <v>135</v>
      </c>
      <c r="D4">
        <f>C4+SUMIF($J$4:$J$18,A4,$I$4:$I$18)-SUMIF($K$4:$K$18,A4,$I$4:$I$18)</f>
        <v>180</v>
      </c>
      <c r="E4">
        <f>D4-C4</f>
        <v>45</v>
      </c>
      <c r="G4">
        <v>1</v>
      </c>
      <c r="H4" s="7" t="s">
        <v>39</v>
      </c>
      <c r="I4">
        <v>270</v>
      </c>
      <c r="J4" s="8" t="s">
        <v>22</v>
      </c>
      <c r="K4" s="8" t="s">
        <v>31</v>
      </c>
      <c r="M4" t="str">
        <f>A4&amp;" - "&amp;B4</f>
        <v>A1 - Cash</v>
      </c>
    </row>
    <row r="5" spans="1:13" x14ac:dyDescent="0.2">
      <c r="A5" s="8" t="s">
        <v>22</v>
      </c>
      <c r="B5" t="s">
        <v>11</v>
      </c>
      <c r="C5">
        <v>145</v>
      </c>
      <c r="D5">
        <f t="shared" ref="D5:D15" si="0">C5+SUMIF($J$4:$J$18,A5,$I$4:$I$18)-SUMIF($K$4:$K$18,A5,$I$4:$I$18)</f>
        <v>275</v>
      </c>
      <c r="E5">
        <f t="shared" ref="E5:E26" si="1">D5-C5</f>
        <v>130</v>
      </c>
      <c r="G5">
        <f>G4+1</f>
        <v>2</v>
      </c>
      <c r="H5" s="7" t="s">
        <v>40</v>
      </c>
      <c r="I5">
        <v>140</v>
      </c>
      <c r="J5" s="8" t="s">
        <v>21</v>
      </c>
      <c r="K5" s="8" t="s">
        <v>22</v>
      </c>
      <c r="M5" t="str">
        <f t="shared" ref="M5:M26" si="2">A5&amp;" - "&amp;B5</f>
        <v>A2 - Accounts Receivable</v>
      </c>
    </row>
    <row r="6" spans="1:13" x14ac:dyDescent="0.2">
      <c r="A6" s="8" t="s">
        <v>23</v>
      </c>
      <c r="B6" t="s">
        <v>9</v>
      </c>
      <c r="C6">
        <v>90</v>
      </c>
      <c r="D6">
        <f t="shared" si="0"/>
        <v>55</v>
      </c>
      <c r="E6" s="4">
        <f t="shared" si="1"/>
        <v>-35</v>
      </c>
      <c r="G6">
        <f t="shared" ref="G6:G17" si="3">G5+1</f>
        <v>3</v>
      </c>
      <c r="H6" s="7" t="s">
        <v>41</v>
      </c>
      <c r="I6">
        <v>115</v>
      </c>
      <c r="J6" s="8" t="s">
        <v>23</v>
      </c>
      <c r="K6" s="8" t="s">
        <v>27</v>
      </c>
      <c r="M6" t="str">
        <f t="shared" si="2"/>
        <v>A3 - Inventory</v>
      </c>
    </row>
    <row r="7" spans="1:13" x14ac:dyDescent="0.2">
      <c r="A7" s="8" t="s">
        <v>24</v>
      </c>
      <c r="B7" t="s">
        <v>10</v>
      </c>
      <c r="C7">
        <v>30</v>
      </c>
      <c r="D7">
        <f t="shared" si="0"/>
        <v>0</v>
      </c>
      <c r="E7" s="4">
        <f t="shared" si="1"/>
        <v>-30</v>
      </c>
      <c r="G7">
        <f t="shared" si="3"/>
        <v>4</v>
      </c>
      <c r="H7" s="7" t="s">
        <v>42</v>
      </c>
      <c r="I7">
        <v>30</v>
      </c>
      <c r="J7" s="8" t="s">
        <v>23</v>
      </c>
      <c r="K7" s="8" t="s">
        <v>21</v>
      </c>
      <c r="M7" t="str">
        <f t="shared" si="2"/>
        <v>A4 - Prepaid Expenses</v>
      </c>
    </row>
    <row r="8" spans="1:13" x14ac:dyDescent="0.2">
      <c r="A8" s="8" t="s">
        <v>25</v>
      </c>
      <c r="B8" t="s">
        <v>7</v>
      </c>
      <c r="C8">
        <v>215</v>
      </c>
      <c r="D8">
        <f t="shared" si="0"/>
        <v>210</v>
      </c>
      <c r="E8" s="4">
        <f t="shared" si="1"/>
        <v>-5</v>
      </c>
      <c r="G8">
        <f t="shared" si="3"/>
        <v>5</v>
      </c>
      <c r="H8" s="7" t="s">
        <v>43</v>
      </c>
      <c r="I8">
        <v>180</v>
      </c>
      <c r="J8" s="8" t="s">
        <v>32</v>
      </c>
      <c r="K8" s="8" t="s">
        <v>23</v>
      </c>
      <c r="M8" t="str">
        <f t="shared" si="2"/>
        <v>A5 - PPE</v>
      </c>
    </row>
    <row r="9" spans="1:13" x14ac:dyDescent="0.2">
      <c r="A9" s="8" t="s">
        <v>26</v>
      </c>
      <c r="B9" t="s">
        <v>12</v>
      </c>
      <c r="C9">
        <v>70</v>
      </c>
      <c r="D9">
        <f t="shared" si="0"/>
        <v>60</v>
      </c>
      <c r="E9" s="4">
        <f t="shared" si="1"/>
        <v>-10</v>
      </c>
      <c r="G9">
        <f t="shared" si="3"/>
        <v>6</v>
      </c>
      <c r="H9" s="7" t="s">
        <v>56</v>
      </c>
      <c r="I9">
        <v>30</v>
      </c>
      <c r="J9" s="8" t="s">
        <v>28</v>
      </c>
      <c r="K9" s="8" t="s">
        <v>24</v>
      </c>
      <c r="M9" t="str">
        <f t="shared" si="2"/>
        <v>A6 - Intangibles</v>
      </c>
    </row>
    <row r="10" spans="1:13" x14ac:dyDescent="0.2">
      <c r="A10" s="8"/>
      <c r="B10" s="3" t="s">
        <v>8</v>
      </c>
      <c r="C10" s="4">
        <f>SUM(C4:C9)</f>
        <v>685</v>
      </c>
      <c r="D10">
        <f>SUM(D4:D9)</f>
        <v>780</v>
      </c>
      <c r="G10">
        <f t="shared" si="3"/>
        <v>7</v>
      </c>
      <c r="H10" s="7" t="s">
        <v>44</v>
      </c>
      <c r="I10">
        <v>20</v>
      </c>
      <c r="J10" s="8" t="s">
        <v>25</v>
      </c>
      <c r="K10" s="8" t="s">
        <v>27</v>
      </c>
      <c r="M10" t="str">
        <f>A12&amp;" - "&amp;B12</f>
        <v>A7 - Accounts payable</v>
      </c>
    </row>
    <row r="11" spans="1:13" x14ac:dyDescent="0.2">
      <c r="A11" s="8"/>
      <c r="G11">
        <f t="shared" si="3"/>
        <v>8</v>
      </c>
      <c r="H11" s="7" t="s">
        <v>45</v>
      </c>
      <c r="I11">
        <v>25</v>
      </c>
      <c r="J11" s="8" t="s">
        <v>33</v>
      </c>
      <c r="K11" s="8" t="s">
        <v>25</v>
      </c>
      <c r="M11" t="str">
        <f>A13&amp;" - "&amp;B13</f>
        <v>A8 - Accrued liabilities</v>
      </c>
    </row>
    <row r="12" spans="1:13" x14ac:dyDescent="0.2">
      <c r="A12" s="8" t="s">
        <v>27</v>
      </c>
      <c r="B12" t="s">
        <v>13</v>
      </c>
      <c r="C12">
        <v>-75</v>
      </c>
      <c r="D12">
        <f t="shared" si="0"/>
        <v>-150</v>
      </c>
      <c r="E12" s="4">
        <f t="shared" si="1"/>
        <v>-75</v>
      </c>
      <c r="G12">
        <f t="shared" si="3"/>
        <v>9</v>
      </c>
      <c r="H12" s="7" t="s">
        <v>46</v>
      </c>
      <c r="I12">
        <v>10</v>
      </c>
      <c r="J12" s="8" t="s">
        <v>33</v>
      </c>
      <c r="K12" s="8" t="s">
        <v>26</v>
      </c>
      <c r="M12" t="str">
        <f>A14&amp;" - "&amp;B14</f>
        <v>A9 - Provisions</v>
      </c>
    </row>
    <row r="13" spans="1:13" x14ac:dyDescent="0.2">
      <c r="A13" s="8" t="s">
        <v>28</v>
      </c>
      <c r="B13" t="s">
        <v>52</v>
      </c>
      <c r="C13">
        <v>-50</v>
      </c>
      <c r="D13">
        <f t="shared" si="0"/>
        <v>-5</v>
      </c>
      <c r="E13">
        <f t="shared" si="1"/>
        <v>45</v>
      </c>
      <c r="G13">
        <f t="shared" si="3"/>
        <v>10</v>
      </c>
      <c r="H13" s="7" t="s">
        <v>47</v>
      </c>
      <c r="I13">
        <v>60</v>
      </c>
      <c r="J13" s="8" t="s">
        <v>27</v>
      </c>
      <c r="K13" s="8" t="s">
        <v>21</v>
      </c>
      <c r="M13" t="str">
        <f>A15&amp;" - "&amp;B15</f>
        <v>A10 - Long-term debt</v>
      </c>
    </row>
    <row r="14" spans="1:13" x14ac:dyDescent="0.2">
      <c r="A14" s="8" t="s">
        <v>29</v>
      </c>
      <c r="B14" t="s">
        <v>14</v>
      </c>
      <c r="C14">
        <v>-60</v>
      </c>
      <c r="D14">
        <f t="shared" si="0"/>
        <v>-75</v>
      </c>
      <c r="E14" s="4">
        <f t="shared" si="1"/>
        <v>-15</v>
      </c>
      <c r="G14">
        <f t="shared" si="3"/>
        <v>11</v>
      </c>
      <c r="H14" s="7" t="s">
        <v>48</v>
      </c>
      <c r="I14">
        <v>15</v>
      </c>
      <c r="J14" s="8" t="s">
        <v>33</v>
      </c>
      <c r="K14" s="8" t="s">
        <v>29</v>
      </c>
      <c r="M14" t="str">
        <f>A22&amp;" - "&amp;B22</f>
        <v>A11 - Sales</v>
      </c>
    </row>
    <row r="15" spans="1:13" x14ac:dyDescent="0.2">
      <c r="A15" t="s">
        <v>30</v>
      </c>
      <c r="B15" t="s">
        <v>15</v>
      </c>
      <c r="C15">
        <v>-120</v>
      </c>
      <c r="D15">
        <f t="shared" si="0"/>
        <v>-140</v>
      </c>
      <c r="E15" s="4">
        <f t="shared" si="1"/>
        <v>-20</v>
      </c>
      <c r="G15">
        <f t="shared" si="3"/>
        <v>12</v>
      </c>
      <c r="H15" s="7" t="s">
        <v>49</v>
      </c>
      <c r="I15">
        <v>30</v>
      </c>
      <c r="J15" s="8" t="s">
        <v>30</v>
      </c>
      <c r="K15" s="8" t="s">
        <v>21</v>
      </c>
      <c r="M15" t="str">
        <f>A23&amp;" - "&amp;B23</f>
        <v>A12 - Cost of Sales</v>
      </c>
    </row>
    <row r="16" spans="1:13" x14ac:dyDescent="0.2">
      <c r="B16" s="7" t="s">
        <v>16</v>
      </c>
      <c r="C16" s="7">
        <v>-380</v>
      </c>
      <c r="D16" s="7">
        <f>C16+D26</f>
        <v>-410</v>
      </c>
      <c r="E16" s="4">
        <f t="shared" si="1"/>
        <v>-30</v>
      </c>
      <c r="G16">
        <f>G15+1</f>
        <v>13</v>
      </c>
      <c r="H16" s="7" t="s">
        <v>53</v>
      </c>
      <c r="I16">
        <v>50</v>
      </c>
      <c r="J16" s="8" t="s">
        <v>21</v>
      </c>
      <c r="K16" s="8" t="s">
        <v>30</v>
      </c>
      <c r="M16" t="str">
        <f>A24&amp;" - "&amp;B24</f>
        <v>A13 - Selling, General &amp; Administrative</v>
      </c>
    </row>
    <row r="17" spans="1:13" x14ac:dyDescent="0.2">
      <c r="B17" s="3" t="s">
        <v>17</v>
      </c>
      <c r="C17" s="4">
        <f>SUM(C12:C16)</f>
        <v>-685</v>
      </c>
      <c r="D17">
        <f>SUM(D12:D16)</f>
        <v>-780</v>
      </c>
      <c r="E17" s="4">
        <f t="shared" si="1"/>
        <v>-95</v>
      </c>
      <c r="G17">
        <f t="shared" si="3"/>
        <v>14</v>
      </c>
      <c r="H17" s="7" t="s">
        <v>54</v>
      </c>
      <c r="I17">
        <v>10</v>
      </c>
      <c r="J17" s="8" t="s">
        <v>51</v>
      </c>
      <c r="K17" s="8" t="s">
        <v>28</v>
      </c>
      <c r="M17" t="str">
        <f>A25&amp;" - "&amp;B25</f>
        <v>A14 - Tax expense</v>
      </c>
    </row>
    <row r="18" spans="1:13" x14ac:dyDescent="0.2">
      <c r="B18" t="s">
        <v>57</v>
      </c>
      <c r="C18">
        <f>C10+C17</f>
        <v>0</v>
      </c>
      <c r="D18">
        <f>D10+D17</f>
        <v>0</v>
      </c>
      <c r="G18">
        <f>G17+1</f>
        <v>15</v>
      </c>
      <c r="H18" s="7" t="s">
        <v>55</v>
      </c>
      <c r="I18">
        <v>25</v>
      </c>
      <c r="J18" s="8" t="s">
        <v>28</v>
      </c>
      <c r="K18" s="8" t="s">
        <v>21</v>
      </c>
    </row>
    <row r="20" spans="1:13" ht="19" x14ac:dyDescent="0.25">
      <c r="B20" s="6" t="s">
        <v>0</v>
      </c>
    </row>
    <row r="21" spans="1:13" x14ac:dyDescent="0.2">
      <c r="C21" s="5" t="s">
        <v>1</v>
      </c>
      <c r="D21" s="5" t="s">
        <v>4</v>
      </c>
      <c r="E21" s="4" t="s">
        <v>58</v>
      </c>
    </row>
    <row r="22" spans="1:13" x14ac:dyDescent="0.2">
      <c r="A22" t="s">
        <v>31</v>
      </c>
      <c r="B22" t="s">
        <v>2</v>
      </c>
      <c r="C22">
        <v>0</v>
      </c>
      <c r="D22">
        <f>C22+SUMIF($J$4:$J$18,A22,$I$4:$I$18)-SUMIF($K$4:$K$18,A22,$I$4:$I$18)</f>
        <v>-270</v>
      </c>
      <c r="E22" s="4">
        <f t="shared" si="1"/>
        <v>-270</v>
      </c>
    </row>
    <row r="23" spans="1:13" x14ac:dyDescent="0.2">
      <c r="A23" t="s">
        <v>32</v>
      </c>
      <c r="B23" t="s">
        <v>18</v>
      </c>
      <c r="C23">
        <v>0</v>
      </c>
      <c r="D23">
        <f t="shared" ref="D23:D25" si="4">C23+SUMIF($J$4:$J$18,A23,$I$4:$I$18)-SUMIF($K$4:$K$18,A23,$I$4:$I$18)</f>
        <v>180</v>
      </c>
      <c r="E23">
        <f t="shared" si="1"/>
        <v>180</v>
      </c>
    </row>
    <row r="24" spans="1:13" x14ac:dyDescent="0.2">
      <c r="A24" t="s">
        <v>33</v>
      </c>
      <c r="B24" t="s">
        <v>19</v>
      </c>
      <c r="C24">
        <v>0</v>
      </c>
      <c r="D24">
        <f t="shared" si="4"/>
        <v>50</v>
      </c>
      <c r="E24">
        <f t="shared" si="1"/>
        <v>50</v>
      </c>
    </row>
    <row r="25" spans="1:13" x14ac:dyDescent="0.2">
      <c r="A25" t="s">
        <v>51</v>
      </c>
      <c r="B25" t="s">
        <v>50</v>
      </c>
      <c r="C25">
        <v>0</v>
      </c>
      <c r="D25">
        <f t="shared" si="4"/>
        <v>10</v>
      </c>
      <c r="E25">
        <f t="shared" si="1"/>
        <v>10</v>
      </c>
    </row>
    <row r="26" spans="1:13" x14ac:dyDescent="0.2">
      <c r="B26" s="3" t="s">
        <v>3</v>
      </c>
      <c r="C26">
        <v>0</v>
      </c>
      <c r="D26">
        <f>SUM(D22:D25)</f>
        <v>-30</v>
      </c>
      <c r="E26" s="4">
        <f t="shared" si="1"/>
        <v>-30</v>
      </c>
    </row>
  </sheetData>
  <conditionalFormatting sqref="J4:K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21" sqref="E21"/>
    </sheetView>
  </sheetViews>
  <sheetFormatPr baseColWidth="10" defaultRowHeight="16" x14ac:dyDescent="0.2"/>
  <cols>
    <col min="1" max="1" width="14.33203125" customWidth="1"/>
    <col min="2" max="2" width="27.83203125" bestFit="1" customWidth="1"/>
    <col min="3" max="5" width="14.33203125" customWidth="1"/>
  </cols>
  <sheetData>
    <row r="1" spans="1:5" x14ac:dyDescent="0.2">
      <c r="A1" s="1" t="s">
        <v>61</v>
      </c>
      <c r="B1" s="1" t="s">
        <v>62</v>
      </c>
      <c r="C1" s="1" t="s">
        <v>63</v>
      </c>
      <c r="D1" s="1" t="s">
        <v>64</v>
      </c>
      <c r="E1" s="1" t="s">
        <v>58</v>
      </c>
    </row>
    <row r="2" spans="1:5" x14ac:dyDescent="0.2">
      <c r="A2" t="s">
        <v>21</v>
      </c>
      <c r="B2" t="s">
        <v>6</v>
      </c>
      <c r="C2">
        <v>135</v>
      </c>
      <c r="D2">
        <v>180</v>
      </c>
      <c r="E2">
        <v>45</v>
      </c>
    </row>
    <row r="3" spans="1:5" x14ac:dyDescent="0.2">
      <c r="A3" t="s">
        <v>22</v>
      </c>
      <c r="B3" t="s">
        <v>11</v>
      </c>
      <c r="C3">
        <v>145</v>
      </c>
      <c r="D3">
        <v>275</v>
      </c>
      <c r="E3">
        <v>130</v>
      </c>
    </row>
    <row r="4" spans="1:5" x14ac:dyDescent="0.2">
      <c r="A4" t="s">
        <v>23</v>
      </c>
      <c r="B4" t="s">
        <v>9</v>
      </c>
      <c r="C4">
        <v>90</v>
      </c>
      <c r="D4">
        <v>55</v>
      </c>
      <c r="E4">
        <v>-35</v>
      </c>
    </row>
    <row r="5" spans="1:5" x14ac:dyDescent="0.2">
      <c r="A5" t="s">
        <v>24</v>
      </c>
      <c r="B5" t="s">
        <v>10</v>
      </c>
      <c r="C5">
        <v>30</v>
      </c>
      <c r="D5">
        <v>0</v>
      </c>
      <c r="E5">
        <v>-30</v>
      </c>
    </row>
    <row r="6" spans="1:5" x14ac:dyDescent="0.2">
      <c r="A6" t="s">
        <v>25</v>
      </c>
      <c r="B6" t="s">
        <v>7</v>
      </c>
      <c r="C6">
        <v>215</v>
      </c>
      <c r="D6">
        <v>210</v>
      </c>
      <c r="E6">
        <v>-5</v>
      </c>
    </row>
    <row r="7" spans="1:5" x14ac:dyDescent="0.2">
      <c r="A7" t="s">
        <v>26</v>
      </c>
      <c r="B7" t="s">
        <v>12</v>
      </c>
      <c r="C7">
        <v>70</v>
      </c>
      <c r="D7">
        <v>60</v>
      </c>
      <c r="E7">
        <v>-10</v>
      </c>
    </row>
    <row r="8" spans="1:5" x14ac:dyDescent="0.2">
      <c r="A8" t="s">
        <v>27</v>
      </c>
      <c r="B8" t="s">
        <v>13</v>
      </c>
      <c r="C8">
        <v>-75</v>
      </c>
      <c r="D8">
        <v>-150</v>
      </c>
      <c r="E8">
        <v>-75</v>
      </c>
    </row>
    <row r="9" spans="1:5" x14ac:dyDescent="0.2">
      <c r="A9" t="s">
        <v>28</v>
      </c>
      <c r="B9" t="s">
        <v>52</v>
      </c>
      <c r="C9">
        <v>-50</v>
      </c>
      <c r="D9">
        <v>-5</v>
      </c>
      <c r="E9">
        <v>45</v>
      </c>
    </row>
    <row r="10" spans="1:5" x14ac:dyDescent="0.2">
      <c r="A10" t="s">
        <v>29</v>
      </c>
      <c r="B10" t="s">
        <v>14</v>
      </c>
      <c r="C10">
        <v>-60</v>
      </c>
      <c r="D10">
        <v>-75</v>
      </c>
      <c r="E10">
        <v>-15</v>
      </c>
    </row>
    <row r="11" spans="1:5" x14ac:dyDescent="0.2">
      <c r="A11" t="s">
        <v>30</v>
      </c>
      <c r="B11" t="s">
        <v>15</v>
      </c>
      <c r="C11">
        <v>-120</v>
      </c>
      <c r="D11">
        <v>-140</v>
      </c>
      <c r="E11">
        <v>-20</v>
      </c>
    </row>
    <row r="12" spans="1:5" x14ac:dyDescent="0.2">
      <c r="A12" t="s">
        <v>31</v>
      </c>
      <c r="B12" t="s">
        <v>2</v>
      </c>
      <c r="C12">
        <v>0</v>
      </c>
      <c r="D12">
        <v>-270</v>
      </c>
      <c r="E12">
        <v>-270</v>
      </c>
    </row>
    <row r="13" spans="1:5" x14ac:dyDescent="0.2">
      <c r="A13" t="s">
        <v>32</v>
      </c>
      <c r="B13" t="s">
        <v>18</v>
      </c>
      <c r="C13">
        <v>0</v>
      </c>
      <c r="D13">
        <v>180</v>
      </c>
      <c r="E13">
        <v>180</v>
      </c>
    </row>
    <row r="14" spans="1:5" x14ac:dyDescent="0.2">
      <c r="A14" t="s">
        <v>33</v>
      </c>
      <c r="B14" t="s">
        <v>19</v>
      </c>
      <c r="C14">
        <v>0</v>
      </c>
      <c r="D14">
        <v>50</v>
      </c>
      <c r="E14">
        <v>50</v>
      </c>
    </row>
    <row r="15" spans="1:5" x14ac:dyDescent="0.2">
      <c r="A15" t="s">
        <v>51</v>
      </c>
      <c r="B15" t="s">
        <v>50</v>
      </c>
      <c r="C15">
        <v>0</v>
      </c>
      <c r="D15">
        <v>10</v>
      </c>
      <c r="E1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G12" sqref="G12"/>
    </sheetView>
  </sheetViews>
  <sheetFormatPr baseColWidth="10" defaultRowHeight="16" x14ac:dyDescent="0.2"/>
  <sheetData>
    <row r="1" spans="1:2" x14ac:dyDescent="0.2">
      <c r="A1" t="s">
        <v>59</v>
      </c>
      <c r="B1" t="s">
        <v>60</v>
      </c>
    </row>
    <row r="2" spans="1:2" x14ac:dyDescent="0.2">
      <c r="A2" s="8" t="s">
        <v>22</v>
      </c>
      <c r="B2" s="8" t="s">
        <v>31</v>
      </c>
    </row>
    <row r="3" spans="1:2" x14ac:dyDescent="0.2">
      <c r="A3" s="8" t="s">
        <v>21</v>
      </c>
      <c r="B3" s="8" t="s">
        <v>22</v>
      </c>
    </row>
    <row r="4" spans="1:2" x14ac:dyDescent="0.2">
      <c r="A4" s="8" t="s">
        <v>23</v>
      </c>
      <c r="B4" s="8" t="s">
        <v>27</v>
      </c>
    </row>
    <row r="5" spans="1:2" x14ac:dyDescent="0.2">
      <c r="A5" s="8" t="s">
        <v>23</v>
      </c>
      <c r="B5" s="8" t="s">
        <v>21</v>
      </c>
    </row>
    <row r="6" spans="1:2" x14ac:dyDescent="0.2">
      <c r="A6" s="8" t="s">
        <v>32</v>
      </c>
      <c r="B6" s="8" t="s">
        <v>23</v>
      </c>
    </row>
    <row r="7" spans="1:2" x14ac:dyDescent="0.2">
      <c r="A7" s="8" t="s">
        <v>28</v>
      </c>
      <c r="B7" s="8" t="s">
        <v>24</v>
      </c>
    </row>
    <row r="8" spans="1:2" x14ac:dyDescent="0.2">
      <c r="A8" s="8" t="s">
        <v>25</v>
      </c>
      <c r="B8" s="8" t="s">
        <v>27</v>
      </c>
    </row>
    <row r="9" spans="1:2" x14ac:dyDescent="0.2">
      <c r="A9" s="8" t="s">
        <v>33</v>
      </c>
      <c r="B9" s="8" t="s">
        <v>25</v>
      </c>
    </row>
    <row r="10" spans="1:2" x14ac:dyDescent="0.2">
      <c r="A10" s="8" t="s">
        <v>33</v>
      </c>
      <c r="B10" s="8" t="s">
        <v>26</v>
      </c>
    </row>
    <row r="11" spans="1:2" x14ac:dyDescent="0.2">
      <c r="A11" s="8" t="s">
        <v>27</v>
      </c>
      <c r="B11" s="8" t="s">
        <v>21</v>
      </c>
    </row>
    <row r="12" spans="1:2" x14ac:dyDescent="0.2">
      <c r="A12" s="8" t="s">
        <v>33</v>
      </c>
      <c r="B12" s="8" t="s">
        <v>29</v>
      </c>
    </row>
    <row r="13" spans="1:2" x14ac:dyDescent="0.2">
      <c r="A13" s="8" t="s">
        <v>30</v>
      </c>
      <c r="B13" s="8" t="s">
        <v>21</v>
      </c>
    </row>
    <row r="14" spans="1:2" x14ac:dyDescent="0.2">
      <c r="A14" s="8" t="s">
        <v>21</v>
      </c>
      <c r="B14" s="8" t="s">
        <v>30</v>
      </c>
    </row>
    <row r="15" spans="1:2" x14ac:dyDescent="0.2">
      <c r="A15" s="8" t="s">
        <v>51</v>
      </c>
      <c r="B15" s="8" t="s">
        <v>28</v>
      </c>
    </row>
    <row r="16" spans="1:2" x14ac:dyDescent="0.2">
      <c r="A16" s="8" t="s">
        <v>28</v>
      </c>
      <c r="B16" s="8" t="s">
        <v>21</v>
      </c>
    </row>
  </sheetData>
  <conditionalFormatting sqref="A2:B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Nodes</vt:lpstr>
      <vt:lpstr>Edges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2017-02-27T08:21:14Z</dcterms:created>
  <dcterms:modified xsi:type="dcterms:W3CDTF">2017-02-27T12:55:18Z</dcterms:modified>
</cp:coreProperties>
</file>