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/>
  <mc:AlternateContent xmlns:mc="http://schemas.openxmlformats.org/markup-compatibility/2006">
    <mc:Choice Requires="x15">
      <x15ac:absPath xmlns:x15ac="http://schemas.microsoft.com/office/spreadsheetml/2010/11/ac" url="C:\Users\faris\Desktop\"/>
    </mc:Choice>
  </mc:AlternateContent>
  <xr:revisionPtr revIDLastSave="0" documentId="8_{86F4E822-E0AD-47D2-AC2C-07A63F42F1CC}" xr6:coauthVersionLast="45" xr6:coauthVersionMax="45" xr10:uidLastSave="{00000000-0000-0000-0000-000000000000}"/>
  <bookViews>
    <workbookView xWindow="-103" yWindow="-103" windowWidth="19543" windowHeight="12652" firstSheet="1" activeTab="2" xr2:uid="{00000000-000D-0000-FFFF-FFFF00000000}"/>
  </bookViews>
  <sheets>
    <sheet name="Source" sheetId="3" state="hidden" r:id="rId1"/>
    <sheet name="GDP_change  3.1" sheetId="4" r:id="rId2"/>
    <sheet name="GDP_change  3.3" sheetId="8" r:id="rId3"/>
    <sheet name="Stores &amp; Sales 4.1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0" i="8" l="1"/>
  <c r="Q18" i="8"/>
  <c r="R17" i="8"/>
  <c r="AH75" i="8" l="1"/>
  <c r="AI74" i="8"/>
  <c r="AG72" i="8"/>
  <c r="AG73" i="8"/>
  <c r="AA75" i="8"/>
  <c r="AB74" i="8"/>
  <c r="Z72" i="8"/>
  <c r="Z73" i="8"/>
  <c r="U74" i="8"/>
  <c r="S3" i="8"/>
  <c r="R3" i="8"/>
  <c r="Q3" i="8"/>
  <c r="AE19" i="8"/>
  <c r="AF19" i="8"/>
  <c r="AE20" i="8"/>
  <c r="AF20" i="8"/>
  <c r="AE21" i="8"/>
  <c r="AF21" i="8"/>
  <c r="AE22" i="8"/>
  <c r="AF22" i="8"/>
  <c r="AE23" i="8"/>
  <c r="AF23" i="8"/>
  <c r="AE24" i="8"/>
  <c r="AF24" i="8"/>
  <c r="AE25" i="8"/>
  <c r="AF25" i="8"/>
  <c r="AE26" i="8"/>
  <c r="AF26" i="8"/>
  <c r="AE27" i="8"/>
  <c r="AF27" i="8"/>
  <c r="AE28" i="8"/>
  <c r="AF28" i="8"/>
  <c r="AE29" i="8"/>
  <c r="AF29" i="8"/>
  <c r="AE30" i="8"/>
  <c r="AF30" i="8"/>
  <c r="AE31" i="8"/>
  <c r="AF31" i="8"/>
  <c r="AE32" i="8"/>
  <c r="AF32" i="8"/>
  <c r="AE33" i="8"/>
  <c r="AF33" i="8"/>
  <c r="AE34" i="8"/>
  <c r="AF34" i="8"/>
  <c r="AE35" i="8"/>
  <c r="AF35" i="8"/>
  <c r="AE36" i="8"/>
  <c r="AF36" i="8"/>
  <c r="AE37" i="8"/>
  <c r="AF37" i="8"/>
  <c r="AE38" i="8"/>
  <c r="AF38" i="8"/>
  <c r="AE39" i="8"/>
  <c r="AF39" i="8"/>
  <c r="AE40" i="8"/>
  <c r="AF40" i="8"/>
  <c r="AE41" i="8"/>
  <c r="AF41" i="8"/>
  <c r="AE42" i="8"/>
  <c r="AF42" i="8"/>
  <c r="AE43" i="8"/>
  <c r="AF43" i="8"/>
  <c r="AE44" i="8"/>
  <c r="AF44" i="8"/>
  <c r="AE45" i="8"/>
  <c r="AF45" i="8"/>
  <c r="AE46" i="8"/>
  <c r="AF46" i="8"/>
  <c r="AE47" i="8"/>
  <c r="AF47" i="8"/>
  <c r="AE48" i="8"/>
  <c r="AF48" i="8"/>
  <c r="AE49" i="8"/>
  <c r="AF49" i="8"/>
  <c r="AE50" i="8"/>
  <c r="AF50" i="8"/>
  <c r="AE51" i="8"/>
  <c r="AF51" i="8"/>
  <c r="AE52" i="8"/>
  <c r="AF52" i="8"/>
  <c r="AE53" i="8"/>
  <c r="AF53" i="8"/>
  <c r="AE54" i="8"/>
  <c r="AF54" i="8"/>
  <c r="AE55" i="8"/>
  <c r="AF55" i="8"/>
  <c r="AE56" i="8"/>
  <c r="AF56" i="8"/>
  <c r="AE57" i="8"/>
  <c r="AF57" i="8"/>
  <c r="AE58" i="8"/>
  <c r="AF58" i="8"/>
  <c r="AE59" i="8"/>
  <c r="AF59" i="8"/>
  <c r="AE60" i="8"/>
  <c r="AF60" i="8"/>
  <c r="AE61" i="8"/>
  <c r="AF61" i="8"/>
  <c r="AE62" i="8"/>
  <c r="AF62" i="8"/>
  <c r="AE63" i="8"/>
  <c r="AF63" i="8"/>
  <c r="AE64" i="8"/>
  <c r="AF64" i="8"/>
  <c r="AE65" i="8"/>
  <c r="AF65" i="8"/>
  <c r="AE66" i="8"/>
  <c r="AF66" i="8"/>
  <c r="AE67" i="8"/>
  <c r="AF67" i="8"/>
  <c r="AE68" i="8"/>
  <c r="AE18" i="8"/>
  <c r="AE17" i="8"/>
  <c r="AF17" i="8"/>
  <c r="AF18" i="8"/>
  <c r="AH67" i="8"/>
  <c r="AI67" i="8"/>
  <c r="AG67" i="8"/>
  <c r="AH66" i="8"/>
  <c r="AI66" i="8"/>
  <c r="AG66" i="8"/>
  <c r="AH65" i="8"/>
  <c r="AI65" i="8"/>
  <c r="AG65" i="8"/>
  <c r="AH64" i="8"/>
  <c r="AI64" i="8"/>
  <c r="AG64" i="8"/>
  <c r="AH63" i="8"/>
  <c r="AI63" i="8"/>
  <c r="AG63" i="8"/>
  <c r="AH62" i="8"/>
  <c r="AI62" i="8"/>
  <c r="AG62" i="8"/>
  <c r="AH61" i="8"/>
  <c r="AI61" i="8"/>
  <c r="AG61" i="8"/>
  <c r="AH60" i="8"/>
  <c r="AI60" i="8"/>
  <c r="AG60" i="8"/>
  <c r="AH59" i="8"/>
  <c r="AI59" i="8"/>
  <c r="AG59" i="8"/>
  <c r="AH58" i="8"/>
  <c r="AI58" i="8"/>
  <c r="AG58" i="8"/>
  <c r="AH57" i="8"/>
  <c r="AI57" i="8"/>
  <c r="AG57" i="8"/>
  <c r="AH56" i="8"/>
  <c r="AI56" i="8"/>
  <c r="AG56" i="8"/>
  <c r="AH55" i="8"/>
  <c r="AI55" i="8"/>
  <c r="AG55" i="8"/>
  <c r="AH54" i="8"/>
  <c r="AI54" i="8"/>
  <c r="AG54" i="8"/>
  <c r="AH53" i="8"/>
  <c r="AI53" i="8"/>
  <c r="AG53" i="8"/>
  <c r="AH52" i="8"/>
  <c r="AI52" i="8"/>
  <c r="AG52" i="8"/>
  <c r="AH51" i="8"/>
  <c r="AI51" i="8"/>
  <c r="AG51" i="8"/>
  <c r="AH50" i="8"/>
  <c r="AI50" i="8"/>
  <c r="AG50" i="8"/>
  <c r="AH49" i="8"/>
  <c r="AI49" i="8"/>
  <c r="AG49" i="8"/>
  <c r="AH48" i="8"/>
  <c r="AI48" i="8"/>
  <c r="AG48" i="8"/>
  <c r="AH47" i="8"/>
  <c r="AI47" i="8"/>
  <c r="AG47" i="8"/>
  <c r="AH46" i="8"/>
  <c r="AI46" i="8"/>
  <c r="AG46" i="8"/>
  <c r="AH45" i="8"/>
  <c r="AI45" i="8"/>
  <c r="AG45" i="8"/>
  <c r="AH44" i="8"/>
  <c r="AI44" i="8"/>
  <c r="AG44" i="8"/>
  <c r="AH43" i="8"/>
  <c r="AI43" i="8"/>
  <c r="AG43" i="8"/>
  <c r="AH42" i="8"/>
  <c r="AI42" i="8"/>
  <c r="AG42" i="8"/>
  <c r="AH41" i="8"/>
  <c r="AI41" i="8"/>
  <c r="AG41" i="8"/>
  <c r="AH40" i="8"/>
  <c r="AI40" i="8"/>
  <c r="AG40" i="8"/>
  <c r="AH39" i="8"/>
  <c r="AI39" i="8"/>
  <c r="AG39" i="8"/>
  <c r="AH38" i="8"/>
  <c r="AI38" i="8"/>
  <c r="AG38" i="8"/>
  <c r="AH37" i="8"/>
  <c r="AI37" i="8"/>
  <c r="AG37" i="8"/>
  <c r="AH36" i="8"/>
  <c r="AI36" i="8"/>
  <c r="AG36" i="8"/>
  <c r="AH35" i="8"/>
  <c r="AI35" i="8"/>
  <c r="AG35" i="8"/>
  <c r="AH34" i="8"/>
  <c r="AI34" i="8"/>
  <c r="AG34" i="8"/>
  <c r="AH33" i="8"/>
  <c r="AI33" i="8"/>
  <c r="AG33" i="8"/>
  <c r="AH32" i="8"/>
  <c r="AI32" i="8"/>
  <c r="AG32" i="8"/>
  <c r="AH31" i="8"/>
  <c r="AI31" i="8"/>
  <c r="AG31" i="8"/>
  <c r="AH30" i="8"/>
  <c r="AI30" i="8"/>
  <c r="AG30" i="8"/>
  <c r="AH29" i="8"/>
  <c r="AI29" i="8"/>
  <c r="AG29" i="8"/>
  <c r="AH28" i="8"/>
  <c r="AI28" i="8"/>
  <c r="AG28" i="8"/>
  <c r="AH27" i="8"/>
  <c r="AI27" i="8"/>
  <c r="AG27" i="8"/>
  <c r="AH26" i="8"/>
  <c r="AI26" i="8"/>
  <c r="AG26" i="8"/>
  <c r="AH25" i="8"/>
  <c r="AI25" i="8"/>
  <c r="AG25" i="8"/>
  <c r="AH24" i="8"/>
  <c r="AI24" i="8"/>
  <c r="AG24" i="8"/>
  <c r="AH23" i="8"/>
  <c r="AI23" i="8"/>
  <c r="AG23" i="8"/>
  <c r="AH22" i="8"/>
  <c r="AI22" i="8"/>
  <c r="AG22" i="8"/>
  <c r="AH21" i="8"/>
  <c r="AI21" i="8"/>
  <c r="AG21" i="8"/>
  <c r="AH20" i="8"/>
  <c r="AI20" i="8"/>
  <c r="AG20" i="8"/>
  <c r="AH19" i="8"/>
  <c r="AI19" i="8"/>
  <c r="AG19" i="8"/>
  <c r="AH18" i="8"/>
  <c r="AI18" i="8"/>
  <c r="AG18" i="8"/>
  <c r="AH17" i="8"/>
  <c r="AI17" i="8"/>
  <c r="AG17" i="8"/>
  <c r="X19" i="8"/>
  <c r="Y19" i="8"/>
  <c r="X20" i="8"/>
  <c r="Y20" i="8"/>
  <c r="X21" i="8"/>
  <c r="Y21" i="8"/>
  <c r="X22" i="8"/>
  <c r="Y22" i="8"/>
  <c r="X23" i="8"/>
  <c r="Y23" i="8"/>
  <c r="X24" i="8"/>
  <c r="Y24" i="8"/>
  <c r="X25" i="8"/>
  <c r="Y25" i="8"/>
  <c r="X26" i="8"/>
  <c r="Y26" i="8"/>
  <c r="X27" i="8"/>
  <c r="Y27" i="8"/>
  <c r="X28" i="8"/>
  <c r="Y28" i="8"/>
  <c r="X29" i="8"/>
  <c r="Y29" i="8"/>
  <c r="X30" i="8"/>
  <c r="Y30" i="8"/>
  <c r="X31" i="8"/>
  <c r="Y31" i="8"/>
  <c r="X32" i="8"/>
  <c r="Y32" i="8"/>
  <c r="X33" i="8"/>
  <c r="Y33" i="8"/>
  <c r="X34" i="8"/>
  <c r="Y34" i="8"/>
  <c r="X35" i="8"/>
  <c r="Y35" i="8"/>
  <c r="X36" i="8"/>
  <c r="Y36" i="8"/>
  <c r="X37" i="8"/>
  <c r="Y37" i="8"/>
  <c r="X38" i="8"/>
  <c r="Y38" i="8"/>
  <c r="X39" i="8"/>
  <c r="Y39" i="8"/>
  <c r="X40" i="8"/>
  <c r="Y40" i="8"/>
  <c r="X41" i="8"/>
  <c r="Y41" i="8"/>
  <c r="X42" i="8"/>
  <c r="Y42" i="8"/>
  <c r="X43" i="8"/>
  <c r="Y43" i="8"/>
  <c r="X44" i="8"/>
  <c r="Y44" i="8"/>
  <c r="X45" i="8"/>
  <c r="Y45" i="8"/>
  <c r="X46" i="8"/>
  <c r="Y46" i="8"/>
  <c r="X47" i="8"/>
  <c r="Y47" i="8"/>
  <c r="X48" i="8"/>
  <c r="Y48" i="8"/>
  <c r="X49" i="8"/>
  <c r="Y49" i="8"/>
  <c r="X50" i="8"/>
  <c r="Y50" i="8"/>
  <c r="X51" i="8"/>
  <c r="Y51" i="8"/>
  <c r="X52" i="8"/>
  <c r="Y52" i="8"/>
  <c r="X53" i="8"/>
  <c r="Y53" i="8"/>
  <c r="X54" i="8"/>
  <c r="Y54" i="8"/>
  <c r="X55" i="8"/>
  <c r="Y55" i="8"/>
  <c r="X56" i="8"/>
  <c r="Y56" i="8"/>
  <c r="X57" i="8"/>
  <c r="Y57" i="8"/>
  <c r="X58" i="8"/>
  <c r="Y58" i="8"/>
  <c r="X59" i="8"/>
  <c r="Y59" i="8"/>
  <c r="X60" i="8"/>
  <c r="Y60" i="8"/>
  <c r="X61" i="8"/>
  <c r="Y61" i="8"/>
  <c r="X62" i="8"/>
  <c r="Y62" i="8"/>
  <c r="X63" i="8"/>
  <c r="Y63" i="8"/>
  <c r="X64" i="8"/>
  <c r="Y64" i="8"/>
  <c r="X65" i="8"/>
  <c r="Y65" i="8"/>
  <c r="X66" i="8"/>
  <c r="Y66" i="8"/>
  <c r="X67" i="8"/>
  <c r="Y67" i="8"/>
  <c r="X68" i="8"/>
  <c r="X18" i="8"/>
  <c r="X17" i="8"/>
  <c r="Y17" i="8"/>
  <c r="Y18" i="8"/>
  <c r="AA67" i="8"/>
  <c r="AB67" i="8"/>
  <c r="Z67" i="8"/>
  <c r="AA66" i="8"/>
  <c r="AB66" i="8"/>
  <c r="Z66" i="8"/>
  <c r="AA65" i="8"/>
  <c r="AB65" i="8"/>
  <c r="Z65" i="8"/>
  <c r="AA64" i="8"/>
  <c r="AB64" i="8"/>
  <c r="Z64" i="8"/>
  <c r="AA63" i="8"/>
  <c r="AB63" i="8"/>
  <c r="Z63" i="8"/>
  <c r="AA62" i="8"/>
  <c r="AB62" i="8"/>
  <c r="Z62" i="8"/>
  <c r="AA61" i="8"/>
  <c r="AB61" i="8"/>
  <c r="Z61" i="8"/>
  <c r="AA60" i="8"/>
  <c r="AB60" i="8"/>
  <c r="Z60" i="8"/>
  <c r="AA59" i="8"/>
  <c r="AB59" i="8"/>
  <c r="Z59" i="8"/>
  <c r="AA58" i="8"/>
  <c r="AB58" i="8"/>
  <c r="Z58" i="8"/>
  <c r="AA57" i="8"/>
  <c r="AB57" i="8"/>
  <c r="Z57" i="8"/>
  <c r="AA56" i="8"/>
  <c r="AB56" i="8"/>
  <c r="Z56" i="8"/>
  <c r="AA55" i="8"/>
  <c r="AB55" i="8"/>
  <c r="Z55" i="8"/>
  <c r="AA54" i="8"/>
  <c r="AB54" i="8"/>
  <c r="Z54" i="8"/>
  <c r="AA53" i="8"/>
  <c r="AB53" i="8"/>
  <c r="Z53" i="8"/>
  <c r="AA52" i="8"/>
  <c r="AB52" i="8"/>
  <c r="Z52" i="8"/>
  <c r="AA51" i="8"/>
  <c r="AB51" i="8"/>
  <c r="Z51" i="8"/>
  <c r="AA50" i="8"/>
  <c r="AB50" i="8"/>
  <c r="Z50" i="8"/>
  <c r="AA49" i="8"/>
  <c r="AB49" i="8"/>
  <c r="Z49" i="8"/>
  <c r="AA48" i="8"/>
  <c r="AB48" i="8"/>
  <c r="Z48" i="8"/>
  <c r="AA47" i="8"/>
  <c r="AB47" i="8"/>
  <c r="Z47" i="8"/>
  <c r="AA46" i="8"/>
  <c r="AB46" i="8"/>
  <c r="Z46" i="8"/>
  <c r="AA45" i="8"/>
  <c r="AB45" i="8"/>
  <c r="Z45" i="8"/>
  <c r="AA44" i="8"/>
  <c r="AB44" i="8"/>
  <c r="Z44" i="8"/>
  <c r="AA43" i="8"/>
  <c r="AB43" i="8"/>
  <c r="Z43" i="8"/>
  <c r="AA42" i="8"/>
  <c r="AB42" i="8"/>
  <c r="Z42" i="8"/>
  <c r="AA41" i="8"/>
  <c r="AB41" i="8"/>
  <c r="Z41" i="8"/>
  <c r="AA40" i="8"/>
  <c r="AB40" i="8"/>
  <c r="Z40" i="8"/>
  <c r="AA39" i="8"/>
  <c r="AB39" i="8"/>
  <c r="Z39" i="8"/>
  <c r="AA38" i="8"/>
  <c r="AB38" i="8"/>
  <c r="Z38" i="8"/>
  <c r="AA37" i="8"/>
  <c r="AB37" i="8"/>
  <c r="Z37" i="8"/>
  <c r="AA36" i="8"/>
  <c r="AB36" i="8"/>
  <c r="Z36" i="8"/>
  <c r="AA35" i="8"/>
  <c r="AB35" i="8"/>
  <c r="Z35" i="8"/>
  <c r="AA34" i="8"/>
  <c r="AB34" i="8"/>
  <c r="Z34" i="8"/>
  <c r="AA33" i="8"/>
  <c r="AB33" i="8"/>
  <c r="Z33" i="8"/>
  <c r="AA32" i="8"/>
  <c r="AB32" i="8"/>
  <c r="Z32" i="8"/>
  <c r="AA31" i="8"/>
  <c r="AB31" i="8"/>
  <c r="Z31" i="8"/>
  <c r="AA30" i="8"/>
  <c r="AB30" i="8"/>
  <c r="Z30" i="8"/>
  <c r="AA29" i="8"/>
  <c r="AB29" i="8"/>
  <c r="Z29" i="8"/>
  <c r="AA28" i="8"/>
  <c r="AB28" i="8"/>
  <c r="Z28" i="8"/>
  <c r="AA27" i="8"/>
  <c r="AB27" i="8"/>
  <c r="Z27" i="8"/>
  <c r="AA26" i="8"/>
  <c r="AB26" i="8"/>
  <c r="Z26" i="8"/>
  <c r="AA25" i="8"/>
  <c r="AB25" i="8"/>
  <c r="Z25" i="8"/>
  <c r="AA24" i="8"/>
  <c r="AB24" i="8"/>
  <c r="Z24" i="8"/>
  <c r="AA23" i="8"/>
  <c r="AB23" i="8"/>
  <c r="Z23" i="8"/>
  <c r="AA22" i="8"/>
  <c r="AB22" i="8"/>
  <c r="Z22" i="8"/>
  <c r="AA21" i="8"/>
  <c r="AB21" i="8"/>
  <c r="Z21" i="8"/>
  <c r="AA20" i="8"/>
  <c r="AB20" i="8"/>
  <c r="Z20" i="8"/>
  <c r="AA19" i="8"/>
  <c r="AB19" i="8"/>
  <c r="Z19" i="8"/>
  <c r="AA18" i="8"/>
  <c r="AB18" i="8"/>
  <c r="Z18" i="8"/>
  <c r="AA17" i="8"/>
  <c r="AB17" i="8"/>
  <c r="Z17" i="8"/>
  <c r="R18" i="8"/>
  <c r="Q19" i="8"/>
  <c r="R19" i="8"/>
  <c r="R20" i="8"/>
  <c r="Q21" i="8"/>
  <c r="R21" i="8"/>
  <c r="Q22" i="8"/>
  <c r="R22" i="8"/>
  <c r="Q23" i="8"/>
  <c r="R23" i="8"/>
  <c r="Q24" i="8"/>
  <c r="R24" i="8"/>
  <c r="Q25" i="8"/>
  <c r="R25" i="8"/>
  <c r="Q26" i="8"/>
  <c r="R26" i="8"/>
  <c r="Q27" i="8"/>
  <c r="R27" i="8"/>
  <c r="Q28" i="8"/>
  <c r="R28" i="8"/>
  <c r="Q29" i="8"/>
  <c r="R29" i="8"/>
  <c r="Q30" i="8"/>
  <c r="R30" i="8"/>
  <c r="Q31" i="8"/>
  <c r="R31" i="8"/>
  <c r="Q32" i="8"/>
  <c r="R32" i="8"/>
  <c r="Q33" i="8"/>
  <c r="R33" i="8"/>
  <c r="Q34" i="8"/>
  <c r="R34" i="8"/>
  <c r="Q35" i="8"/>
  <c r="R35" i="8"/>
  <c r="Q36" i="8"/>
  <c r="R36" i="8"/>
  <c r="Q37" i="8"/>
  <c r="R37" i="8"/>
  <c r="Q38" i="8"/>
  <c r="R38" i="8"/>
  <c r="Q39" i="8"/>
  <c r="R39" i="8"/>
  <c r="Q40" i="8"/>
  <c r="R40" i="8"/>
  <c r="Q41" i="8"/>
  <c r="R41" i="8"/>
  <c r="Q42" i="8"/>
  <c r="R42" i="8"/>
  <c r="Q43" i="8"/>
  <c r="R43" i="8"/>
  <c r="Q44" i="8"/>
  <c r="R44" i="8"/>
  <c r="Q45" i="8"/>
  <c r="R45" i="8"/>
  <c r="Q46" i="8"/>
  <c r="R46" i="8"/>
  <c r="Q47" i="8"/>
  <c r="R47" i="8"/>
  <c r="Q48" i="8"/>
  <c r="R48" i="8"/>
  <c r="Q49" i="8"/>
  <c r="R49" i="8"/>
  <c r="Q50" i="8"/>
  <c r="R50" i="8"/>
  <c r="Q51" i="8"/>
  <c r="R51" i="8"/>
  <c r="Q52" i="8"/>
  <c r="R52" i="8"/>
  <c r="Q53" i="8"/>
  <c r="R53" i="8"/>
  <c r="Q54" i="8"/>
  <c r="R54" i="8"/>
  <c r="Q55" i="8"/>
  <c r="R55" i="8"/>
  <c r="Q56" i="8"/>
  <c r="R56" i="8"/>
  <c r="Q57" i="8"/>
  <c r="R57" i="8"/>
  <c r="Q58" i="8"/>
  <c r="R58" i="8"/>
  <c r="Q59" i="8"/>
  <c r="R59" i="8"/>
  <c r="Q60" i="8"/>
  <c r="R60" i="8"/>
  <c r="Q61" i="8"/>
  <c r="R61" i="8"/>
  <c r="Q62" i="8"/>
  <c r="R62" i="8"/>
  <c r="Q63" i="8"/>
  <c r="R63" i="8"/>
  <c r="Q64" i="8"/>
  <c r="R64" i="8"/>
  <c r="Q65" i="8"/>
  <c r="R65" i="8"/>
  <c r="Q66" i="8"/>
  <c r="R66" i="8"/>
  <c r="Q67" i="8"/>
  <c r="R67" i="8"/>
  <c r="Q68" i="8"/>
  <c r="T18" i="8"/>
  <c r="U18" i="8"/>
  <c r="T19" i="8"/>
  <c r="U19" i="8"/>
  <c r="T20" i="8"/>
  <c r="U20" i="8"/>
  <c r="T21" i="8"/>
  <c r="U21" i="8"/>
  <c r="T22" i="8"/>
  <c r="U22" i="8"/>
  <c r="T23" i="8"/>
  <c r="U23" i="8"/>
  <c r="T24" i="8"/>
  <c r="U24" i="8"/>
  <c r="T25" i="8"/>
  <c r="U25" i="8"/>
  <c r="T26" i="8"/>
  <c r="U26" i="8"/>
  <c r="T27" i="8"/>
  <c r="U27" i="8"/>
  <c r="T28" i="8"/>
  <c r="U28" i="8"/>
  <c r="T29" i="8"/>
  <c r="U29" i="8"/>
  <c r="T30" i="8"/>
  <c r="U30" i="8"/>
  <c r="T31" i="8"/>
  <c r="U31" i="8"/>
  <c r="T32" i="8"/>
  <c r="U32" i="8"/>
  <c r="T33" i="8"/>
  <c r="U33" i="8"/>
  <c r="T34" i="8"/>
  <c r="U34" i="8"/>
  <c r="T35" i="8"/>
  <c r="U35" i="8"/>
  <c r="T36" i="8"/>
  <c r="U36" i="8"/>
  <c r="T37" i="8"/>
  <c r="U37" i="8"/>
  <c r="T38" i="8"/>
  <c r="U38" i="8"/>
  <c r="T39" i="8"/>
  <c r="U39" i="8"/>
  <c r="T40" i="8"/>
  <c r="U40" i="8"/>
  <c r="T41" i="8"/>
  <c r="U41" i="8"/>
  <c r="T42" i="8"/>
  <c r="U42" i="8"/>
  <c r="T43" i="8"/>
  <c r="U43" i="8"/>
  <c r="T44" i="8"/>
  <c r="U44" i="8"/>
  <c r="T45" i="8"/>
  <c r="U45" i="8"/>
  <c r="T46" i="8"/>
  <c r="U46" i="8"/>
  <c r="T47" i="8"/>
  <c r="U47" i="8"/>
  <c r="T48" i="8"/>
  <c r="U48" i="8"/>
  <c r="T49" i="8"/>
  <c r="U49" i="8"/>
  <c r="T50" i="8"/>
  <c r="U50" i="8"/>
  <c r="T51" i="8"/>
  <c r="U51" i="8"/>
  <c r="T52" i="8"/>
  <c r="U52" i="8"/>
  <c r="T53" i="8"/>
  <c r="U53" i="8"/>
  <c r="T54" i="8"/>
  <c r="U54" i="8"/>
  <c r="T55" i="8"/>
  <c r="U55" i="8"/>
  <c r="T56" i="8"/>
  <c r="U56" i="8"/>
  <c r="T57" i="8"/>
  <c r="U57" i="8"/>
  <c r="T58" i="8"/>
  <c r="U58" i="8"/>
  <c r="T59" i="8"/>
  <c r="U59" i="8"/>
  <c r="T60" i="8"/>
  <c r="U60" i="8"/>
  <c r="T61" i="8"/>
  <c r="U61" i="8"/>
  <c r="T62" i="8"/>
  <c r="U62" i="8"/>
  <c r="T63" i="8"/>
  <c r="U63" i="8"/>
  <c r="T64" i="8"/>
  <c r="U64" i="8"/>
  <c r="T65" i="8"/>
  <c r="U65" i="8"/>
  <c r="T66" i="8"/>
  <c r="U66" i="8"/>
  <c r="T67" i="8"/>
  <c r="U67" i="8"/>
  <c r="U17" i="8"/>
  <c r="Q17" i="8"/>
  <c r="S6" i="8"/>
  <c r="R6" i="8"/>
  <c r="Q6" i="8"/>
  <c r="S5" i="8"/>
  <c r="R5" i="8"/>
  <c r="T75" i="8"/>
  <c r="Q5" i="8"/>
  <c r="S4" i="8"/>
  <c r="R4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72" i="8"/>
  <c r="S73" i="8"/>
  <c r="Q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T17" i="8"/>
  <c r="S17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J15" i="8"/>
  <c r="N15" i="8"/>
  <c r="J16" i="8"/>
  <c r="N16" i="8"/>
  <c r="J17" i="8"/>
  <c r="N17" i="8"/>
  <c r="J18" i="8"/>
  <c r="N18" i="8"/>
  <c r="J19" i="8"/>
  <c r="N19" i="8"/>
  <c r="J20" i="8"/>
  <c r="N20" i="8"/>
  <c r="J21" i="8"/>
  <c r="N21" i="8"/>
  <c r="J22" i="8"/>
  <c r="N22" i="8"/>
  <c r="J23" i="8"/>
  <c r="N23" i="8"/>
  <c r="J24" i="8"/>
  <c r="N24" i="8"/>
  <c r="J25" i="8"/>
  <c r="N25" i="8"/>
  <c r="J26" i="8"/>
  <c r="N26" i="8"/>
  <c r="J27" i="8"/>
  <c r="N27" i="8"/>
  <c r="J28" i="8"/>
  <c r="N28" i="8"/>
  <c r="J29" i="8"/>
  <c r="N29" i="8"/>
  <c r="N32" i="8"/>
  <c r="I15" i="8"/>
  <c r="M15" i="8"/>
  <c r="I16" i="8"/>
  <c r="M16" i="8"/>
  <c r="I17" i="8"/>
  <c r="M17" i="8"/>
  <c r="I18" i="8"/>
  <c r="M18" i="8"/>
  <c r="I19" i="8"/>
  <c r="M19" i="8"/>
  <c r="I20" i="8"/>
  <c r="M20" i="8"/>
  <c r="I21" i="8"/>
  <c r="M21" i="8"/>
  <c r="I22" i="8"/>
  <c r="M22" i="8"/>
  <c r="I23" i="8"/>
  <c r="M23" i="8"/>
  <c r="I24" i="8"/>
  <c r="M24" i="8"/>
  <c r="I25" i="8"/>
  <c r="M25" i="8"/>
  <c r="I26" i="8"/>
  <c r="M26" i="8"/>
  <c r="I27" i="8"/>
  <c r="M27" i="8"/>
  <c r="I28" i="8"/>
  <c r="M28" i="8"/>
  <c r="I29" i="8"/>
  <c r="M29" i="8"/>
  <c r="M32" i="8"/>
  <c r="D32" i="8"/>
  <c r="C32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D31" i="8"/>
  <c r="C31" i="8"/>
  <c r="J30" i="8"/>
  <c r="I30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C21" i="8"/>
  <c r="C20" i="8"/>
  <c r="C19" i="8"/>
  <c r="C18" i="8"/>
  <c r="M2" i="4"/>
  <c r="N19" i="4"/>
  <c r="M19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J16" i="4"/>
  <c r="L16" i="4"/>
  <c r="I16" i="4"/>
  <c r="K16" i="4"/>
  <c r="C16" i="4"/>
  <c r="J15" i="4"/>
  <c r="L15" i="4"/>
  <c r="I15" i="4"/>
  <c r="K15" i="4"/>
  <c r="C15" i="4"/>
  <c r="J14" i="4"/>
  <c r="L14" i="4"/>
  <c r="I14" i="4"/>
  <c r="K14" i="4"/>
  <c r="C14" i="4"/>
  <c r="L13" i="4"/>
  <c r="K13" i="4"/>
  <c r="J13" i="4"/>
  <c r="I13" i="4"/>
  <c r="C13" i="4"/>
  <c r="J12" i="4"/>
  <c r="L12" i="4"/>
  <c r="I12" i="4"/>
  <c r="K12" i="4"/>
  <c r="C12" i="4"/>
  <c r="J11" i="4"/>
  <c r="L11" i="4"/>
  <c r="I11" i="4"/>
  <c r="K11" i="4"/>
  <c r="C11" i="4"/>
  <c r="J10" i="4"/>
  <c r="L10" i="4"/>
  <c r="I10" i="4"/>
  <c r="K10" i="4"/>
  <c r="C10" i="4"/>
  <c r="L9" i="4"/>
  <c r="K9" i="4"/>
  <c r="J9" i="4"/>
  <c r="I9" i="4"/>
  <c r="C9" i="4"/>
  <c r="J8" i="4"/>
  <c r="L8" i="4"/>
  <c r="I8" i="4"/>
  <c r="K8" i="4"/>
  <c r="C8" i="4"/>
  <c r="J7" i="4"/>
  <c r="L7" i="4"/>
  <c r="I7" i="4"/>
  <c r="K7" i="4"/>
  <c r="C7" i="4"/>
  <c r="L6" i="4"/>
  <c r="K6" i="4"/>
  <c r="J6" i="4"/>
  <c r="I6" i="4"/>
  <c r="C6" i="4"/>
  <c r="J5" i="4"/>
  <c r="L5" i="4"/>
  <c r="I5" i="4"/>
  <c r="K5" i="4"/>
  <c r="C5" i="4"/>
  <c r="J4" i="4"/>
  <c r="L4" i="4"/>
  <c r="I4" i="4"/>
  <c r="K4" i="4"/>
  <c r="J3" i="4"/>
  <c r="L3" i="4"/>
  <c r="I3" i="4"/>
  <c r="K3" i="4"/>
  <c r="J2" i="4"/>
  <c r="J17" i="4"/>
  <c r="I2" i="4"/>
  <c r="I17" i="4"/>
  <c r="K2" i="4"/>
  <c r="K17" i="4"/>
  <c r="K18" i="4"/>
  <c r="L2" i="4"/>
  <c r="L17" i="4"/>
  <c r="L18" i="4"/>
</calcChain>
</file>

<file path=xl/sharedStrings.xml><?xml version="1.0" encoding="utf-8"?>
<sst xmlns="http://schemas.openxmlformats.org/spreadsheetml/2006/main" count="98" uniqueCount="54">
  <si>
    <t>Year</t>
  </si>
  <si>
    <t>Column</t>
  </si>
  <si>
    <t>B</t>
  </si>
  <si>
    <t>Injured persons</t>
  </si>
  <si>
    <t>C</t>
  </si>
  <si>
    <t>Train-miles, passenger trains (millions)</t>
  </si>
  <si>
    <t>D</t>
  </si>
  <si>
    <t>Injuries per 100 million passenger train-miles</t>
  </si>
  <si>
    <t>Source: U.S. Department of Transportation, Federal Railroad Administration.</t>
  </si>
  <si>
    <t>http://www.bts.gov/publications/national_transportation_statistics/html/table_02_38.html</t>
  </si>
  <si>
    <t>observation_date</t>
  </si>
  <si>
    <t>GDP Change</t>
  </si>
  <si>
    <t>3-term</t>
  </si>
  <si>
    <t>7-term</t>
  </si>
  <si>
    <t>Actual</t>
  </si>
  <si>
    <t>Abs_error_3</t>
  </si>
  <si>
    <t>Abs_error_7</t>
  </si>
  <si>
    <t>Sq_error_3</t>
  </si>
  <si>
    <t>Eq_error_7</t>
  </si>
  <si>
    <t>Mean</t>
  </si>
  <si>
    <t>RMSE</t>
  </si>
  <si>
    <t>Walmart Stores</t>
  </si>
  <si>
    <t>Super Stores</t>
  </si>
  <si>
    <t>Sam's Club</t>
  </si>
  <si>
    <t>Quarter</t>
  </si>
  <si>
    <t>Sales          ($ billion)</t>
  </si>
  <si>
    <t>MAPS</t>
  </si>
  <si>
    <t>Percent Error 3</t>
  </si>
  <si>
    <t>Percent Error 7</t>
  </si>
  <si>
    <t>Error</t>
  </si>
  <si>
    <t>Error^2</t>
  </si>
  <si>
    <t>Absolute Error</t>
  </si>
  <si>
    <t>Absolute percentage Error</t>
  </si>
  <si>
    <t>Alpha 2</t>
  </si>
  <si>
    <t>Alpha 3</t>
  </si>
  <si>
    <t>Forecast (0.2 Alpha)</t>
  </si>
  <si>
    <t>Forecast (0.5 Alpha)</t>
  </si>
  <si>
    <t>Alppha (0.2)</t>
  </si>
  <si>
    <t>MSE</t>
  </si>
  <si>
    <t>Alppha (0.5)</t>
  </si>
  <si>
    <t>MAE</t>
  </si>
  <si>
    <t>Alppha (0.8)</t>
  </si>
  <si>
    <t>Forecast (0.8 Alpha)</t>
  </si>
  <si>
    <t>Summary</t>
  </si>
  <si>
    <t>alpha = 0.2</t>
  </si>
  <si>
    <t>alpha = 0.5</t>
  </si>
  <si>
    <t>alpha = 0.8</t>
  </si>
  <si>
    <t>Alpha 1</t>
  </si>
  <si>
    <t>Comments</t>
  </si>
  <si>
    <t>a. the 3 term moving average tracks closer to the actual results than the 7 - term moving average. As the term of the average increases the smother the trend line.</t>
  </si>
  <si>
    <t>b.  The MAE &amp; RMSE are both lower under the the 7 term moving average because it is taking into account more figures while a 3 term tracks closer to the latest fluctuations</t>
  </si>
  <si>
    <t>A.</t>
  </si>
  <si>
    <t>The lowest alpha resulted in the lowest MAE of 1.58 which is desired but this was not as low as the 7 term moving average at 1.55</t>
  </si>
  <si>
    <t>The RMSE though is showing tha the hier alpha is more accurate while again the 7 term moving average inidicates it is more accurate than the other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</si>
</sst>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yyyy\-mm\-dd"/>
    <numFmt numFmtId="166" formatCode="0.0%"/>
    <numFmt numFmtId="167" formatCode="0.000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 Narrow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5" fillId="0" borderId="0"/>
    <xf numFmtId="9" fontId="5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6" fillId="0" borderId="0" xfId="2"/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3"/>
    <xf numFmtId="0" fontId="5" fillId="0" borderId="0" xfId="3" applyFont="1"/>
    <xf numFmtId="165" fontId="7" fillId="0" borderId="0" xfId="3" applyNumberFormat="1"/>
    <xf numFmtId="164" fontId="7" fillId="0" borderId="0" xfId="3" applyNumberFormat="1"/>
    <xf numFmtId="2" fontId="7" fillId="0" borderId="0" xfId="3" applyNumberFormat="1"/>
    <xf numFmtId="0" fontId="3" fillId="0" borderId="0" xfId="0" applyFont="1" applyAlignment="1">
      <alignment wrapText="1"/>
    </xf>
    <xf numFmtId="0" fontId="5" fillId="0" borderId="0" xfId="3" applyFont="1" applyAlignment="1">
      <alignment horizontal="center"/>
    </xf>
    <xf numFmtId="164" fontId="7" fillId="0" borderId="0" xfId="3" applyNumberFormat="1" applyAlignment="1">
      <alignment horizontal="center"/>
    </xf>
    <xf numFmtId="10" fontId="7" fillId="0" borderId="0" xfId="1" applyNumberFormat="1" applyFont="1"/>
    <xf numFmtId="2" fontId="7" fillId="0" borderId="0" xfId="3" applyNumberFormat="1" applyAlignment="1">
      <alignment horizontal="center"/>
    </xf>
    <xf numFmtId="166" fontId="7" fillId="0" borderId="0" xfId="1" applyNumberFormat="1" applyFont="1" applyAlignment="1">
      <alignment horizontal="center"/>
    </xf>
    <xf numFmtId="167" fontId="7" fillId="0" borderId="0" xfId="3" applyNumberFormat="1" applyAlignment="1">
      <alignment horizontal="center"/>
    </xf>
    <xf numFmtId="0" fontId="1" fillId="0" borderId="0" xfId="3" applyFont="1"/>
    <xf numFmtId="0" fontId="7" fillId="2" borderId="0" xfId="3" applyFill="1"/>
    <xf numFmtId="0" fontId="8" fillId="2" borderId="0" xfId="3" applyFont="1" applyFill="1" applyAlignment="1">
      <alignment horizontal="centerContinuous"/>
    </xf>
    <xf numFmtId="1" fontId="7" fillId="0" borderId="0" xfId="3" applyNumberFormat="1" applyAlignment="1">
      <alignment horizontal="center"/>
    </xf>
    <xf numFmtId="0" fontId="1" fillId="0" borderId="0" xfId="3" applyFont="1" applyAlignment="1">
      <alignment horizontal="center"/>
    </xf>
    <xf numFmtId="0" fontId="3" fillId="0" borderId="0" xfId="0" applyFont="1" applyAlignment="1">
      <alignment horizontal="center" wrapText="1"/>
    </xf>
    <xf numFmtId="0" fontId="9" fillId="2" borderId="0" xfId="3" applyFont="1" applyFill="1"/>
    <xf numFmtId="0" fontId="9" fillId="2" borderId="0" xfId="3" applyFont="1" applyFill="1" applyAlignment="1">
      <alignment horizontal="center"/>
    </xf>
    <xf numFmtId="2" fontId="9" fillId="2" borderId="0" xfId="3" applyNumberFormat="1" applyFont="1" applyFill="1" applyAlignment="1">
      <alignment horizontal="center"/>
    </xf>
    <xf numFmtId="2" fontId="1" fillId="0" borderId="0" xfId="3" applyNumberFormat="1" applyFont="1" applyAlignment="1">
      <alignment horizontal="center"/>
    </xf>
    <xf numFmtId="0" fontId="10" fillId="2" borderId="2" xfId="3" applyFont="1" applyFill="1" applyBorder="1"/>
    <xf numFmtId="0" fontId="10" fillId="2" borderId="3" xfId="3" applyFont="1" applyFill="1" applyBorder="1" applyAlignment="1">
      <alignment horizontal="center"/>
    </xf>
    <xf numFmtId="0" fontId="10" fillId="2" borderId="4" xfId="3" applyFont="1" applyFill="1" applyBorder="1" applyAlignment="1">
      <alignment horizontal="center"/>
    </xf>
    <xf numFmtId="0" fontId="7" fillId="0" borderId="5" xfId="3" applyBorder="1"/>
    <xf numFmtId="0" fontId="7" fillId="0" borderId="7" xfId="3" applyBorder="1"/>
    <xf numFmtId="9" fontId="7" fillId="0" borderId="8" xfId="1" applyFont="1" applyBorder="1" applyAlignment="1">
      <alignment horizontal="center"/>
    </xf>
    <xf numFmtId="9" fontId="7" fillId="0" borderId="9" xfId="1" applyFont="1" applyBorder="1" applyAlignment="1">
      <alignment horizontal="center"/>
    </xf>
    <xf numFmtId="2" fontId="7" fillId="3" borderId="1" xfId="3" applyNumberFormat="1" applyFill="1" applyBorder="1" applyAlignment="1">
      <alignment horizontal="center"/>
    </xf>
    <xf numFmtId="2" fontId="7" fillId="3" borderId="6" xfId="3" applyNumberFormat="1" applyFill="1" applyBorder="1" applyAlignment="1">
      <alignment horizontal="center"/>
    </xf>
    <xf numFmtId="0" fontId="7" fillId="0" borderId="0" xfId="3" applyBorder="1"/>
    <xf numFmtId="0" fontId="1" fillId="3" borderId="10" xfId="3" applyFont="1" applyFill="1" applyBorder="1"/>
    <xf numFmtId="0" fontId="7" fillId="3" borderId="3" xfId="3" applyFill="1" applyBorder="1"/>
    <xf numFmtId="0" fontId="7" fillId="3" borderId="4" xfId="3" applyFill="1" applyBorder="1"/>
    <xf numFmtId="0" fontId="5" fillId="3" borderId="11" xfId="3" applyFont="1" applyFill="1" applyBorder="1"/>
    <xf numFmtId="0" fontId="7" fillId="3" borderId="0" xfId="3" applyFill="1" applyBorder="1"/>
    <xf numFmtId="0" fontId="7" fillId="3" borderId="12" xfId="3" applyFill="1" applyBorder="1"/>
    <xf numFmtId="0" fontId="7" fillId="3" borderId="11" xfId="3" applyFill="1" applyBorder="1"/>
    <xf numFmtId="0" fontId="7" fillId="3" borderId="13" xfId="3" applyFill="1" applyBorder="1"/>
    <xf numFmtId="0" fontId="7" fillId="3" borderId="14" xfId="3" applyFill="1" applyBorder="1"/>
    <xf numFmtId="0" fontId="7" fillId="3" borderId="15" xfId="3" applyFill="1" applyBorder="1"/>
    <xf numFmtId="9" fontId="7" fillId="0" borderId="0" xfId="1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6">
    <cellStyle name="Hyperlink" xfId="2" builtinId="8"/>
    <cellStyle name="Normal" xfId="0" builtinId="0"/>
    <cellStyle name="Normal 2" xfId="3" xr:uid="{6CF716E8-100D-448C-AE7F-D104FBFAA109}"/>
    <cellStyle name="Normal 2 2" xfId="4" xr:uid="{F141E129-C0FA-4709-A3AD-FD4AFEC0F486}"/>
    <cellStyle name="Percent" xfId="1" builtinId="5"/>
    <cellStyle name="Percent 2" xfId="5" xr:uid="{EF8D2C5B-C321-4A68-B25C-722EEF1FC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'GDP_change  3.1'!$F$1</c:f>
              <c:strCache>
                <c:ptCount val="1"/>
                <c:pt idx="0">
                  <c:v>3-term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'GDP_change  3.1'!$E$2:$E$16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xVal>
          <c:yVal>
            <c:numRef>
              <c:f>'GDP_change  3.1'!$F$2:$F$16</c:f>
              <c:numCache>
                <c:formatCode>0.00</c:formatCode>
                <c:ptCount val="15"/>
                <c:pt idx="0">
                  <c:v>6.1333333333333329</c:v>
                </c:pt>
                <c:pt idx="1">
                  <c:v>5.3666666666666671</c:v>
                </c:pt>
                <c:pt idx="2">
                  <c:v>4.3666666666666671</c:v>
                </c:pt>
                <c:pt idx="3">
                  <c:v>3.8333333333333335</c:v>
                </c:pt>
                <c:pt idx="4">
                  <c:v>4.9333333333333327</c:v>
                </c:pt>
                <c:pt idx="5">
                  <c:v>6.0666666666666664</c:v>
                </c:pt>
                <c:pt idx="6">
                  <c:v>6.3666666666666671</c:v>
                </c:pt>
                <c:pt idx="7">
                  <c:v>5.666666666666667</c:v>
                </c:pt>
                <c:pt idx="8">
                  <c:v>4</c:v>
                </c:pt>
                <c:pt idx="9">
                  <c:v>1.4000000000000001</c:v>
                </c:pt>
                <c:pt idx="10">
                  <c:v>1.1666666666666667</c:v>
                </c:pt>
                <c:pt idx="11">
                  <c:v>1.8333333333333333</c:v>
                </c:pt>
                <c:pt idx="12">
                  <c:v>3.8666666666666667</c:v>
                </c:pt>
                <c:pt idx="13">
                  <c:v>3.6999999999999997</c:v>
                </c:pt>
                <c:pt idx="14">
                  <c:v>3.8666666666666667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0-4087-AFD5-DC67B18739E9}"/>
            </c:ext>
          </c:extLst>
        </c:ser>
        <c:ser>
          <c:idx val="1"/>
          <c:order val="1"/>
          <c:tx>
            <c:strRef>
              <c:f>'GDP_change  3.1'!$G$1</c:f>
              <c:strCache>
                <c:ptCount val="1"/>
                <c:pt idx="0">
                  <c:v>7-term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'GDP_change  3.1'!$E$2:$E$16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xVal>
          <c:yVal>
            <c:numRef>
              <c:f>'GDP_change  3.1'!$G$2:$G$16</c:f>
              <c:numCache>
                <c:formatCode>0.00</c:formatCode>
                <c:ptCount val="15"/>
                <c:pt idx="0">
                  <c:v>5.9428571428571422</c:v>
                </c:pt>
                <c:pt idx="1">
                  <c:v>5.5142857142857133</c:v>
                </c:pt>
                <c:pt idx="2">
                  <c:v>5.2857142857142856</c:v>
                </c:pt>
                <c:pt idx="3">
                  <c:v>5.1714285714285717</c:v>
                </c:pt>
                <c:pt idx="4">
                  <c:v>5.2142857142857144</c:v>
                </c:pt>
                <c:pt idx="5">
                  <c:v>5.3714285714285728</c:v>
                </c:pt>
                <c:pt idx="6">
                  <c:v>5.3</c:v>
                </c:pt>
                <c:pt idx="7">
                  <c:v>5.0142857142857142</c:v>
                </c:pt>
                <c:pt idx="8">
                  <c:v>4.7857142857142856</c:v>
                </c:pt>
                <c:pt idx="9">
                  <c:v>4.0285714285714285</c:v>
                </c:pt>
                <c:pt idx="10">
                  <c:v>3.8714285714285714</c:v>
                </c:pt>
                <c:pt idx="11">
                  <c:v>3.4571428571428569</c:v>
                </c:pt>
                <c:pt idx="12">
                  <c:v>3.0857142857142859</c:v>
                </c:pt>
                <c:pt idx="13">
                  <c:v>2.7285714285714282</c:v>
                </c:pt>
                <c:pt idx="14">
                  <c:v>2.6857142857142859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0-4087-AFD5-DC67B18739E9}"/>
            </c:ext>
          </c:extLst>
        </c:ser>
        <c:ser>
          <c:idx val="2"/>
          <c:order val="2"/>
          <c:tx>
            <c:strRef>
              <c:f>'GDP_change  3.1'!$H$1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'GDP_change  3.1'!$E$2:$E$16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xVal>
          <c:yVal>
            <c:numRef>
              <c:f>'GDP_change  3.1'!$H$2:$H$16</c:f>
              <c:numCache>
                <c:formatCode>0.0</c:formatCode>
                <c:ptCount val="15"/>
                <c:pt idx="0">
                  <c:v>3.3</c:v>
                </c:pt>
                <c:pt idx="1">
                  <c:v>3.3</c:v>
                </c:pt>
                <c:pt idx="2">
                  <c:v>4.9000000000000004</c:v>
                </c:pt>
                <c:pt idx="3">
                  <c:v>6.6</c:v>
                </c:pt>
                <c:pt idx="4">
                  <c:v>6.7</c:v>
                </c:pt>
                <c:pt idx="5">
                  <c:v>5.8</c:v>
                </c:pt>
                <c:pt idx="6">
                  <c:v>4.5</c:v>
                </c:pt>
                <c:pt idx="7">
                  <c:v>1.7</c:v>
                </c:pt>
                <c:pt idx="8">
                  <c:v>-2</c:v>
                </c:pt>
                <c:pt idx="9">
                  <c:v>3.8</c:v>
                </c:pt>
                <c:pt idx="10">
                  <c:v>3.7</c:v>
                </c:pt>
                <c:pt idx="11">
                  <c:v>4.0999999999999996</c:v>
                </c:pt>
                <c:pt idx="12">
                  <c:v>3.3</c:v>
                </c:pt>
                <c:pt idx="13">
                  <c:v>4.2</c:v>
                </c:pt>
                <c:pt idx="14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0-4087-AFD5-DC67B1873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60144"/>
        <c:axId val="520960472"/>
      </c:scatterChart>
      <c:valAx>
        <c:axId val="5209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60472"/>
        <c:crosses val="autoZero"/>
        <c:crossBetween val="midCat"/>
      </c:valAx>
      <c:valAx>
        <c:axId val="5209604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60144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'GDP_change  3.3'!$F$14</c:f>
              <c:strCache>
                <c:ptCount val="1"/>
                <c:pt idx="0">
                  <c:v>3-term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'GDP_change  3.3'!$E$15:$E$29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xVal>
          <c:yVal>
            <c:numRef>
              <c:f>'GDP_change  3.3'!$F$15:$F$29</c:f>
              <c:numCache>
                <c:formatCode>0.00</c:formatCode>
                <c:ptCount val="15"/>
                <c:pt idx="0">
                  <c:v>6.1333333333333329</c:v>
                </c:pt>
                <c:pt idx="1">
                  <c:v>5.3666666666666671</c:v>
                </c:pt>
                <c:pt idx="2">
                  <c:v>4.3666666666666671</c:v>
                </c:pt>
                <c:pt idx="3">
                  <c:v>3.8333333333333335</c:v>
                </c:pt>
                <c:pt idx="4">
                  <c:v>4.9333333333333327</c:v>
                </c:pt>
                <c:pt idx="5">
                  <c:v>6.0666666666666664</c:v>
                </c:pt>
                <c:pt idx="6">
                  <c:v>6.3666666666666671</c:v>
                </c:pt>
                <c:pt idx="7">
                  <c:v>5.666666666666667</c:v>
                </c:pt>
                <c:pt idx="8">
                  <c:v>4</c:v>
                </c:pt>
                <c:pt idx="9">
                  <c:v>1.4000000000000001</c:v>
                </c:pt>
                <c:pt idx="10">
                  <c:v>1.1666666666666667</c:v>
                </c:pt>
                <c:pt idx="11">
                  <c:v>1.8333333333333333</c:v>
                </c:pt>
                <c:pt idx="12">
                  <c:v>3.8666666666666667</c:v>
                </c:pt>
                <c:pt idx="13">
                  <c:v>3.6999999999999997</c:v>
                </c:pt>
                <c:pt idx="14">
                  <c:v>3.8666666666666667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D-4A43-B487-D062130D0D7E}"/>
            </c:ext>
          </c:extLst>
        </c:ser>
        <c:ser>
          <c:idx val="1"/>
          <c:order val="1"/>
          <c:tx>
            <c:strRef>
              <c:f>'GDP_change  3.3'!$G$14</c:f>
              <c:strCache>
                <c:ptCount val="1"/>
                <c:pt idx="0">
                  <c:v>7-term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'GDP_change  3.3'!$E$15:$E$29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xVal>
          <c:yVal>
            <c:numRef>
              <c:f>'GDP_change  3.3'!$G$15:$G$29</c:f>
              <c:numCache>
                <c:formatCode>0.00</c:formatCode>
                <c:ptCount val="15"/>
                <c:pt idx="0">
                  <c:v>5.9428571428571422</c:v>
                </c:pt>
                <c:pt idx="1">
                  <c:v>5.5142857142857133</c:v>
                </c:pt>
                <c:pt idx="2">
                  <c:v>5.2857142857142856</c:v>
                </c:pt>
                <c:pt idx="3">
                  <c:v>5.1714285714285717</c:v>
                </c:pt>
                <c:pt idx="4">
                  <c:v>5.2142857142857144</c:v>
                </c:pt>
                <c:pt idx="5">
                  <c:v>5.3714285714285728</c:v>
                </c:pt>
                <c:pt idx="6">
                  <c:v>5.3</c:v>
                </c:pt>
                <c:pt idx="7">
                  <c:v>5.0142857142857142</c:v>
                </c:pt>
                <c:pt idx="8">
                  <c:v>4.7857142857142856</c:v>
                </c:pt>
                <c:pt idx="9">
                  <c:v>4.0285714285714285</c:v>
                </c:pt>
                <c:pt idx="10">
                  <c:v>3.8714285714285714</c:v>
                </c:pt>
                <c:pt idx="11">
                  <c:v>3.4571428571428569</c:v>
                </c:pt>
                <c:pt idx="12">
                  <c:v>3.0857142857142859</c:v>
                </c:pt>
                <c:pt idx="13">
                  <c:v>2.7285714285714282</c:v>
                </c:pt>
                <c:pt idx="14">
                  <c:v>2.6857142857142859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D-4A43-B487-D062130D0D7E}"/>
            </c:ext>
          </c:extLst>
        </c:ser>
        <c:ser>
          <c:idx val="2"/>
          <c:order val="2"/>
          <c:tx>
            <c:strRef>
              <c:f>'GDP_change  3.3'!$H$14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'GDP_change  3.3'!$E$15:$E$29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xVal>
          <c:yVal>
            <c:numRef>
              <c:f>'GDP_change  3.3'!$H$15:$H$29</c:f>
              <c:numCache>
                <c:formatCode>0.0</c:formatCode>
                <c:ptCount val="15"/>
                <c:pt idx="0">
                  <c:v>3.3</c:v>
                </c:pt>
                <c:pt idx="1">
                  <c:v>3.3</c:v>
                </c:pt>
                <c:pt idx="2">
                  <c:v>4.9000000000000004</c:v>
                </c:pt>
                <c:pt idx="3">
                  <c:v>6.6</c:v>
                </c:pt>
                <c:pt idx="4">
                  <c:v>6.7</c:v>
                </c:pt>
                <c:pt idx="5">
                  <c:v>5.8</c:v>
                </c:pt>
                <c:pt idx="6">
                  <c:v>4.5</c:v>
                </c:pt>
                <c:pt idx="7">
                  <c:v>1.7</c:v>
                </c:pt>
                <c:pt idx="8">
                  <c:v>-2</c:v>
                </c:pt>
                <c:pt idx="9">
                  <c:v>3.8</c:v>
                </c:pt>
                <c:pt idx="10">
                  <c:v>3.7</c:v>
                </c:pt>
                <c:pt idx="11">
                  <c:v>4.0999999999999996</c:v>
                </c:pt>
                <c:pt idx="12">
                  <c:v>3.3</c:v>
                </c:pt>
                <c:pt idx="13">
                  <c:v>4.2</c:v>
                </c:pt>
                <c:pt idx="14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D-4A43-B487-D062130D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60144"/>
        <c:axId val="520960472"/>
      </c:scatterChart>
      <c:valAx>
        <c:axId val="5209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60472"/>
        <c:crosses val="autoZero"/>
        <c:crossBetween val="midCat"/>
      </c:valAx>
      <c:valAx>
        <c:axId val="5209604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60144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20</xdr:row>
      <xdr:rowOff>33336</xdr:rowOff>
    </xdr:from>
    <xdr:to>
      <xdr:col>14</xdr:col>
      <xdr:colOff>95249</xdr:colOff>
      <xdr:row>44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91E33-B628-4551-A5C3-AF1BA0018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33</xdr:row>
      <xdr:rowOff>33336</xdr:rowOff>
    </xdr:from>
    <xdr:to>
      <xdr:col>14</xdr:col>
      <xdr:colOff>95249</xdr:colOff>
      <xdr:row>57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64F8A-12AC-47D7-B644-E64BFEE39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ts.gov/publications/national_transportation_statistics/html/table_02_3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4A55-25FA-42E5-BE01-44B739BDC35D}">
  <sheetPr>
    <tabColor theme="4"/>
  </sheetPr>
  <dimension ref="A1:H8"/>
  <sheetViews>
    <sheetView workbookViewId="0">
      <selection activeCell="G52" sqref="G52"/>
    </sheetView>
  </sheetViews>
  <sheetFormatPr defaultRowHeight="14.6" x14ac:dyDescent="0.4"/>
  <sheetData>
    <row r="1" spans="1:8" x14ac:dyDescent="0.4">
      <c r="A1" s="3"/>
    </row>
    <row r="2" spans="1:8" x14ac:dyDescent="0.4">
      <c r="A2" s="4" t="s">
        <v>1</v>
      </c>
    </row>
    <row r="3" spans="1:8" x14ac:dyDescent="0.4">
      <c r="A3" s="4" t="s">
        <v>2</v>
      </c>
      <c r="B3" s="50" t="s">
        <v>3</v>
      </c>
      <c r="C3" s="50"/>
      <c r="D3" s="50"/>
    </row>
    <row r="4" spans="1:8" x14ac:dyDescent="0.4">
      <c r="A4" s="4" t="s">
        <v>4</v>
      </c>
      <c r="B4" s="5" t="s">
        <v>5</v>
      </c>
      <c r="C4" s="6"/>
      <c r="D4" s="6"/>
    </row>
    <row r="5" spans="1:8" x14ac:dyDescent="0.4">
      <c r="A5" s="4" t="s">
        <v>6</v>
      </c>
      <c r="B5" s="5" t="s">
        <v>7</v>
      </c>
      <c r="C5" s="6"/>
      <c r="D5" s="6"/>
    </row>
    <row r="7" spans="1:8" x14ac:dyDescent="0.4">
      <c r="A7" s="51" t="s">
        <v>8</v>
      </c>
      <c r="B7" s="51"/>
      <c r="C7" s="51"/>
      <c r="D7" s="51"/>
      <c r="E7" s="51"/>
      <c r="F7" s="51"/>
      <c r="G7" s="51"/>
      <c r="H7" s="51"/>
    </row>
    <row r="8" spans="1:8" x14ac:dyDescent="0.4">
      <c r="A8" s="3" t="s">
        <v>9</v>
      </c>
    </row>
  </sheetData>
  <mergeCells count="2">
    <mergeCell ref="B3:D3"/>
    <mergeCell ref="A7:H7"/>
  </mergeCells>
  <hyperlinks>
    <hyperlink ref="A8" r:id="rId1" xr:uid="{DAC87ED8-B563-48D2-A9F9-ACCC29138F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3441-75FE-4ECC-BA83-479BA3168490}">
  <sheetPr>
    <tabColor theme="5"/>
  </sheetPr>
  <dimension ref="A1:P55"/>
  <sheetViews>
    <sheetView showGridLines="0" topLeftCell="C37" workbookViewId="0">
      <selection activeCell="F48" sqref="F48"/>
    </sheetView>
  </sheetViews>
  <sheetFormatPr defaultColWidth="9.15234375" defaultRowHeight="12.45" x14ac:dyDescent="0.3"/>
  <cols>
    <col min="1" max="1" width="20.69140625" style="7" customWidth="1"/>
    <col min="2" max="2" width="13.3046875" style="7" customWidth="1"/>
    <col min="3" max="3" width="10.84375" style="7" customWidth="1"/>
    <col min="4" max="4" width="11.3046875" style="7" customWidth="1"/>
    <col min="5" max="5" width="9.15234375" style="7" customWidth="1"/>
    <col min="6" max="6" width="10.3828125" style="7" customWidth="1"/>
    <col min="7" max="7" width="7.69140625" style="7" customWidth="1"/>
    <col min="8" max="8" width="8.3046875" style="7" customWidth="1"/>
    <col min="9" max="9" width="14.15234375" style="7" customWidth="1"/>
    <col min="10" max="10" width="13.69140625" style="7" customWidth="1"/>
    <col min="11" max="11" width="14" style="7" customWidth="1"/>
    <col min="12" max="12" width="13.53515625" style="7" customWidth="1"/>
    <col min="13" max="13" width="15.69140625" style="7" customWidth="1"/>
    <col min="14" max="256" width="20.69140625" style="7" customWidth="1"/>
    <col min="257" max="16384" width="9.15234375" style="7"/>
  </cols>
  <sheetData>
    <row r="1" spans="1:15" x14ac:dyDescent="0.3">
      <c r="A1" s="7" t="s">
        <v>10</v>
      </c>
      <c r="B1" s="8" t="s">
        <v>11</v>
      </c>
      <c r="C1" s="8" t="s">
        <v>12</v>
      </c>
      <c r="D1" s="8" t="s">
        <v>13</v>
      </c>
      <c r="E1" s="8" t="s">
        <v>0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27</v>
      </c>
      <c r="N1" s="8" t="s">
        <v>28</v>
      </c>
      <c r="O1" s="13"/>
    </row>
    <row r="2" spans="1:15" x14ac:dyDescent="0.3">
      <c r="A2" s="9">
        <v>23012</v>
      </c>
      <c r="B2" s="10">
        <v>5.5</v>
      </c>
      <c r="E2" s="7">
        <v>2001</v>
      </c>
      <c r="F2" s="11">
        <v>6.1333333333333329</v>
      </c>
      <c r="G2" s="11">
        <v>5.9428571428571422</v>
      </c>
      <c r="H2" s="10">
        <v>3.3</v>
      </c>
      <c r="I2" s="11">
        <f>ABS($H2-F2)</f>
        <v>2.833333333333333</v>
      </c>
      <c r="J2" s="11">
        <f>ABS($H2-G2)</f>
        <v>2.6428571428571423</v>
      </c>
      <c r="K2" s="11">
        <f>I2^2</f>
        <v>8.0277777777777768</v>
      </c>
      <c r="L2" s="11">
        <f>J2^2</f>
        <v>6.9846938775510177</v>
      </c>
      <c r="M2" s="15">
        <f>I2/H2</f>
        <v>0.85858585858585856</v>
      </c>
      <c r="N2" s="15">
        <f>J2/H2</f>
        <v>0.80086580086580073</v>
      </c>
      <c r="O2" s="14"/>
    </row>
    <row r="3" spans="1:15" x14ac:dyDescent="0.3">
      <c r="A3" s="9">
        <v>23377</v>
      </c>
      <c r="B3" s="10">
        <v>7.4</v>
      </c>
      <c r="E3" s="7">
        <v>2002</v>
      </c>
      <c r="F3" s="11">
        <v>5.3666666666666671</v>
      </c>
      <c r="G3" s="11">
        <v>5.5142857142857133</v>
      </c>
      <c r="H3" s="10">
        <v>3.3</v>
      </c>
      <c r="I3" s="11">
        <f t="shared" ref="I3:J16" si="0">ABS($H3-F3)</f>
        <v>2.0666666666666673</v>
      </c>
      <c r="J3" s="11">
        <f t="shared" si="0"/>
        <v>2.2142857142857135</v>
      </c>
      <c r="K3" s="11">
        <f t="shared" ref="K3:L16" si="1">I3^2</f>
        <v>4.2711111111111135</v>
      </c>
      <c r="L3" s="11">
        <f t="shared" si="1"/>
        <v>4.9030612244897922</v>
      </c>
      <c r="M3" s="15">
        <f t="shared" ref="M3:M16" si="2">I3/H3</f>
        <v>0.62626262626262652</v>
      </c>
      <c r="N3" s="15">
        <f t="shared" ref="N3:N16" si="3">J3/H3</f>
        <v>0.67099567099567081</v>
      </c>
      <c r="O3" s="14"/>
    </row>
    <row r="4" spans="1:15" x14ac:dyDescent="0.3">
      <c r="A4" s="9">
        <v>23743</v>
      </c>
      <c r="B4" s="10">
        <v>8.4</v>
      </c>
      <c r="E4" s="7">
        <v>2003</v>
      </c>
      <c r="F4" s="11">
        <v>4.3666666666666671</v>
      </c>
      <c r="G4" s="11">
        <v>5.2857142857142856</v>
      </c>
      <c r="H4" s="10">
        <v>4.9000000000000004</v>
      </c>
      <c r="I4" s="11">
        <f t="shared" si="0"/>
        <v>0.53333333333333321</v>
      </c>
      <c r="J4" s="11">
        <f t="shared" si="0"/>
        <v>0.38571428571428523</v>
      </c>
      <c r="K4" s="11">
        <f t="shared" si="1"/>
        <v>0.28444444444444433</v>
      </c>
      <c r="L4" s="11">
        <f t="shared" si="1"/>
        <v>0.14877551020408125</v>
      </c>
      <c r="M4" s="15">
        <f t="shared" si="2"/>
        <v>0.10884353741496595</v>
      </c>
      <c r="N4" s="15">
        <f t="shared" si="3"/>
        <v>7.8717201166180653E-2</v>
      </c>
      <c r="O4" s="14"/>
    </row>
    <row r="5" spans="1:15" x14ac:dyDescent="0.3">
      <c r="A5" s="9">
        <v>24108</v>
      </c>
      <c r="B5" s="10">
        <v>9.6</v>
      </c>
      <c r="C5" s="11">
        <f>(B2+B3+B4)/3</f>
        <v>7.1000000000000005</v>
      </c>
      <c r="E5" s="7">
        <v>2004</v>
      </c>
      <c r="F5" s="11">
        <v>3.8333333333333335</v>
      </c>
      <c r="G5" s="11">
        <v>5.1714285714285717</v>
      </c>
      <c r="H5" s="10">
        <v>6.6</v>
      </c>
      <c r="I5" s="11">
        <f t="shared" si="0"/>
        <v>2.7666666666666662</v>
      </c>
      <c r="J5" s="11">
        <f t="shared" si="0"/>
        <v>1.4285714285714279</v>
      </c>
      <c r="K5" s="11">
        <f t="shared" si="1"/>
        <v>7.6544444444444419</v>
      </c>
      <c r="L5" s="11">
        <f t="shared" si="1"/>
        <v>2.0408163265306105</v>
      </c>
      <c r="M5" s="15">
        <f t="shared" si="2"/>
        <v>0.41919191919191912</v>
      </c>
      <c r="N5" s="15">
        <f t="shared" si="3"/>
        <v>0.21645021645021637</v>
      </c>
      <c r="O5" s="14"/>
    </row>
    <row r="6" spans="1:15" x14ac:dyDescent="0.3">
      <c r="A6" s="9">
        <v>24473</v>
      </c>
      <c r="B6" s="10">
        <v>5.7</v>
      </c>
      <c r="C6" s="11">
        <f t="shared" ref="C6:C54" si="4">(B3+B4+B5)/3</f>
        <v>8.4666666666666668</v>
      </c>
      <c r="E6" s="7">
        <v>2005</v>
      </c>
      <c r="F6" s="11">
        <v>4.9333333333333327</v>
      </c>
      <c r="G6" s="11">
        <v>5.2142857142857144</v>
      </c>
      <c r="H6" s="10">
        <v>6.7</v>
      </c>
      <c r="I6" s="11">
        <f t="shared" si="0"/>
        <v>1.7666666666666675</v>
      </c>
      <c r="J6" s="11">
        <f t="shared" si="0"/>
        <v>1.4857142857142858</v>
      </c>
      <c r="K6" s="11">
        <f t="shared" si="1"/>
        <v>3.1211111111111141</v>
      </c>
      <c r="L6" s="11">
        <f t="shared" si="1"/>
        <v>2.2073469387755105</v>
      </c>
      <c r="M6" s="15">
        <f t="shared" si="2"/>
        <v>0.26368159203980113</v>
      </c>
      <c r="N6" s="15">
        <f t="shared" si="3"/>
        <v>0.22174840085287847</v>
      </c>
      <c r="O6" s="14"/>
    </row>
    <row r="7" spans="1:15" x14ac:dyDescent="0.3">
      <c r="A7" s="9">
        <v>24838</v>
      </c>
      <c r="B7" s="10">
        <v>9.4</v>
      </c>
      <c r="C7" s="11">
        <f t="shared" si="4"/>
        <v>7.8999999999999995</v>
      </c>
      <c r="E7" s="7">
        <v>2006</v>
      </c>
      <c r="F7" s="11">
        <v>6.0666666666666664</v>
      </c>
      <c r="G7" s="11">
        <v>5.3714285714285728</v>
      </c>
      <c r="H7" s="10">
        <v>5.8</v>
      </c>
      <c r="I7" s="11">
        <f t="shared" si="0"/>
        <v>0.26666666666666661</v>
      </c>
      <c r="J7" s="11">
        <f t="shared" si="0"/>
        <v>0.42857142857142705</v>
      </c>
      <c r="K7" s="11">
        <f t="shared" si="1"/>
        <v>7.1111111111111083E-2</v>
      </c>
      <c r="L7" s="11">
        <f t="shared" si="1"/>
        <v>0.18367346938775381</v>
      </c>
      <c r="M7" s="15">
        <f t="shared" si="2"/>
        <v>4.5977011494252866E-2</v>
      </c>
      <c r="N7" s="15">
        <f t="shared" si="3"/>
        <v>7.389162561576329E-2</v>
      </c>
      <c r="O7" s="14"/>
    </row>
    <row r="8" spans="1:15" x14ac:dyDescent="0.3">
      <c r="A8" s="9">
        <v>25204</v>
      </c>
      <c r="B8" s="10">
        <v>8.1999999999999993</v>
      </c>
      <c r="C8" s="11">
        <f t="shared" si="4"/>
        <v>8.2333333333333343</v>
      </c>
      <c r="E8" s="7">
        <v>2007</v>
      </c>
      <c r="F8" s="11">
        <v>6.3666666666666671</v>
      </c>
      <c r="G8" s="11">
        <v>5.3</v>
      </c>
      <c r="H8" s="10">
        <v>4.5</v>
      </c>
      <c r="I8" s="11">
        <f t="shared" si="0"/>
        <v>1.8666666666666671</v>
      </c>
      <c r="J8" s="11">
        <f t="shared" si="0"/>
        <v>0.79999999999999982</v>
      </c>
      <c r="K8" s="11">
        <f t="shared" si="1"/>
        <v>3.484444444444446</v>
      </c>
      <c r="L8" s="11">
        <f t="shared" si="1"/>
        <v>0.63999999999999968</v>
      </c>
      <c r="M8" s="15">
        <f t="shared" si="2"/>
        <v>0.41481481481481491</v>
      </c>
      <c r="N8" s="15">
        <f t="shared" si="3"/>
        <v>0.17777777777777773</v>
      </c>
      <c r="O8" s="14"/>
    </row>
    <row r="9" spans="1:15" x14ac:dyDescent="0.3">
      <c r="A9" s="9">
        <v>25569</v>
      </c>
      <c r="B9" s="10">
        <v>5.5</v>
      </c>
      <c r="C9" s="11">
        <f t="shared" si="4"/>
        <v>7.7666666666666666</v>
      </c>
      <c r="D9" s="11">
        <f>SUM(B2:B8)/7</f>
        <v>7.7428571428571429</v>
      </c>
      <c r="E9" s="7">
        <v>2008</v>
      </c>
      <c r="F9" s="11">
        <v>5.666666666666667</v>
      </c>
      <c r="G9" s="11">
        <v>5.0142857142857142</v>
      </c>
      <c r="H9" s="10">
        <v>1.7</v>
      </c>
      <c r="I9" s="11">
        <f t="shared" si="0"/>
        <v>3.9666666666666668</v>
      </c>
      <c r="J9" s="11">
        <f t="shared" si="0"/>
        <v>3.3142857142857141</v>
      </c>
      <c r="K9" s="11">
        <f t="shared" si="1"/>
        <v>15.734444444444446</v>
      </c>
      <c r="L9" s="11">
        <f t="shared" si="1"/>
        <v>10.984489795918366</v>
      </c>
      <c r="M9" s="15">
        <f t="shared" si="2"/>
        <v>2.3333333333333335</v>
      </c>
      <c r="N9" s="15">
        <f t="shared" si="3"/>
        <v>1.9495798319327731</v>
      </c>
      <c r="O9" s="14"/>
    </row>
    <row r="10" spans="1:15" x14ac:dyDescent="0.3">
      <c r="A10" s="9">
        <v>25934</v>
      </c>
      <c r="B10" s="10">
        <v>8.5</v>
      </c>
      <c r="C10" s="11">
        <f t="shared" si="4"/>
        <v>7.7</v>
      </c>
      <c r="D10" s="11">
        <f>SUM(B3:B9)/7</f>
        <v>7.7428571428571429</v>
      </c>
      <c r="E10" s="7">
        <v>2009</v>
      </c>
      <c r="F10" s="11">
        <v>4</v>
      </c>
      <c r="G10" s="11">
        <v>4.7857142857142856</v>
      </c>
      <c r="H10" s="10">
        <v>-2</v>
      </c>
      <c r="I10" s="11">
        <f t="shared" si="0"/>
        <v>6</v>
      </c>
      <c r="J10" s="11">
        <f t="shared" si="0"/>
        <v>6.7857142857142856</v>
      </c>
      <c r="K10" s="11">
        <f t="shared" si="1"/>
        <v>36</v>
      </c>
      <c r="L10" s="11">
        <f t="shared" si="1"/>
        <v>46.045918367346935</v>
      </c>
      <c r="M10" s="15">
        <f t="shared" si="2"/>
        <v>-3</v>
      </c>
      <c r="N10" s="15">
        <f t="shared" si="3"/>
        <v>-3.3928571428571428</v>
      </c>
      <c r="O10" s="14"/>
    </row>
    <row r="11" spans="1:15" x14ac:dyDescent="0.3">
      <c r="A11" s="9">
        <v>26299</v>
      </c>
      <c r="B11" s="10">
        <v>9.8000000000000007</v>
      </c>
      <c r="C11" s="11">
        <f t="shared" si="4"/>
        <v>7.3999999999999995</v>
      </c>
      <c r="D11" s="11">
        <f t="shared" ref="D11:D54" si="5">SUM(B4:B10)/7</f>
        <v>7.8999999999999995</v>
      </c>
      <c r="E11" s="7">
        <v>2010</v>
      </c>
      <c r="F11" s="11">
        <v>1.4000000000000001</v>
      </c>
      <c r="G11" s="11">
        <v>4.0285714285714285</v>
      </c>
      <c r="H11" s="10">
        <v>3.8</v>
      </c>
      <c r="I11" s="11">
        <f t="shared" si="0"/>
        <v>2.3999999999999995</v>
      </c>
      <c r="J11" s="11">
        <f t="shared" si="0"/>
        <v>0.22857142857142865</v>
      </c>
      <c r="K11" s="11">
        <f t="shared" si="1"/>
        <v>5.7599999999999971</v>
      </c>
      <c r="L11" s="11">
        <f t="shared" si="1"/>
        <v>5.224489795918371E-2</v>
      </c>
      <c r="M11" s="15">
        <f t="shared" si="2"/>
        <v>0.63157894736842091</v>
      </c>
      <c r="N11" s="15">
        <f t="shared" si="3"/>
        <v>6.0150375939849648E-2</v>
      </c>
      <c r="O11" s="14"/>
    </row>
    <row r="12" spans="1:15" x14ac:dyDescent="0.3">
      <c r="A12" s="9">
        <v>26665</v>
      </c>
      <c r="B12" s="10">
        <v>11.4</v>
      </c>
      <c r="C12" s="11">
        <f t="shared" si="4"/>
        <v>7.9333333333333336</v>
      </c>
      <c r="D12" s="11">
        <f t="shared" si="5"/>
        <v>8.1</v>
      </c>
      <c r="E12" s="7">
        <v>2011</v>
      </c>
      <c r="F12" s="11">
        <v>1.1666666666666667</v>
      </c>
      <c r="G12" s="11">
        <v>3.8714285714285714</v>
      </c>
      <c r="H12" s="10">
        <v>3.7</v>
      </c>
      <c r="I12" s="11">
        <f t="shared" si="0"/>
        <v>2.5333333333333332</v>
      </c>
      <c r="J12" s="11">
        <f t="shared" si="0"/>
        <v>0.17142857142857126</v>
      </c>
      <c r="K12" s="11">
        <f t="shared" si="1"/>
        <v>6.4177777777777774</v>
      </c>
      <c r="L12" s="11">
        <f t="shared" si="1"/>
        <v>2.9387755102040759E-2</v>
      </c>
      <c r="M12" s="15">
        <f t="shared" si="2"/>
        <v>0.68468468468468457</v>
      </c>
      <c r="N12" s="15">
        <f t="shared" si="3"/>
        <v>4.6332046332046288E-2</v>
      </c>
      <c r="O12" s="14"/>
    </row>
    <row r="13" spans="1:15" x14ac:dyDescent="0.3">
      <c r="A13" s="9">
        <v>27030</v>
      </c>
      <c r="B13" s="10">
        <v>8.4</v>
      </c>
      <c r="C13" s="11">
        <f t="shared" si="4"/>
        <v>9.9</v>
      </c>
      <c r="D13" s="11">
        <f t="shared" si="5"/>
        <v>8.3571428571428559</v>
      </c>
      <c r="E13" s="7">
        <v>2012</v>
      </c>
      <c r="F13" s="11">
        <v>1.8333333333333333</v>
      </c>
      <c r="G13" s="11">
        <v>3.4571428571428569</v>
      </c>
      <c r="H13" s="10">
        <v>4.0999999999999996</v>
      </c>
      <c r="I13" s="11">
        <f t="shared" si="0"/>
        <v>2.2666666666666666</v>
      </c>
      <c r="J13" s="11">
        <f t="shared" si="0"/>
        <v>0.64285714285714279</v>
      </c>
      <c r="K13" s="11">
        <f t="shared" si="1"/>
        <v>5.1377777777777771</v>
      </c>
      <c r="L13" s="11">
        <f t="shared" si="1"/>
        <v>0.41326530612244888</v>
      </c>
      <c r="M13" s="15">
        <f t="shared" si="2"/>
        <v>0.55284552845528456</v>
      </c>
      <c r="N13" s="15">
        <f t="shared" si="3"/>
        <v>0.156794425087108</v>
      </c>
      <c r="O13" s="14"/>
    </row>
    <row r="14" spans="1:15" x14ac:dyDescent="0.3">
      <c r="A14" s="9">
        <v>27395</v>
      </c>
      <c r="B14" s="10">
        <v>9</v>
      </c>
      <c r="C14" s="11">
        <f t="shared" si="4"/>
        <v>9.8666666666666671</v>
      </c>
      <c r="D14" s="11">
        <f t="shared" si="5"/>
        <v>8.7428571428571438</v>
      </c>
      <c r="E14" s="7">
        <v>2013</v>
      </c>
      <c r="F14" s="11">
        <v>3.8666666666666667</v>
      </c>
      <c r="G14" s="11">
        <v>3.0857142857142859</v>
      </c>
      <c r="H14" s="10">
        <v>3.3</v>
      </c>
      <c r="I14" s="11">
        <f t="shared" si="0"/>
        <v>0.56666666666666687</v>
      </c>
      <c r="J14" s="11">
        <f t="shared" si="0"/>
        <v>0.21428571428571397</v>
      </c>
      <c r="K14" s="11">
        <f t="shared" si="1"/>
        <v>0.32111111111111135</v>
      </c>
      <c r="L14" s="11">
        <f t="shared" si="1"/>
        <v>4.5918367346938639E-2</v>
      </c>
      <c r="M14" s="15">
        <f t="shared" si="2"/>
        <v>0.1717171717171718</v>
      </c>
      <c r="N14" s="15">
        <f t="shared" si="3"/>
        <v>6.4935064935064846E-2</v>
      </c>
      <c r="O14" s="14"/>
    </row>
    <row r="15" spans="1:15" x14ac:dyDescent="0.3">
      <c r="A15" s="9">
        <v>27760</v>
      </c>
      <c r="B15" s="10">
        <v>11.2</v>
      </c>
      <c r="C15" s="11">
        <f t="shared" si="4"/>
        <v>9.6</v>
      </c>
      <c r="D15" s="11">
        <f t="shared" si="5"/>
        <v>8.6857142857142851</v>
      </c>
      <c r="E15" s="7">
        <v>2014</v>
      </c>
      <c r="F15" s="11">
        <v>3.6999999999999997</v>
      </c>
      <c r="G15" s="11">
        <v>2.7285714285714282</v>
      </c>
      <c r="H15" s="10">
        <v>4.2</v>
      </c>
      <c r="I15" s="11">
        <f t="shared" si="0"/>
        <v>0.50000000000000044</v>
      </c>
      <c r="J15" s="11">
        <f t="shared" si="0"/>
        <v>1.471428571428572</v>
      </c>
      <c r="K15" s="11">
        <f t="shared" si="1"/>
        <v>0.25000000000000044</v>
      </c>
      <c r="L15" s="11">
        <f t="shared" si="1"/>
        <v>2.1651020408163282</v>
      </c>
      <c r="M15" s="15">
        <f t="shared" si="2"/>
        <v>0.11904761904761915</v>
      </c>
      <c r="N15" s="15">
        <f t="shared" si="3"/>
        <v>0.35034013605442188</v>
      </c>
      <c r="O15" s="14"/>
    </row>
    <row r="16" spans="1:15" x14ac:dyDescent="0.3">
      <c r="A16" s="9">
        <v>28126</v>
      </c>
      <c r="B16" s="10">
        <v>11.1</v>
      </c>
      <c r="C16" s="11">
        <f t="shared" si="4"/>
        <v>9.5333333333333332</v>
      </c>
      <c r="D16" s="11">
        <f t="shared" si="5"/>
        <v>9.1142857142857139</v>
      </c>
      <c r="E16" s="7">
        <v>2015</v>
      </c>
      <c r="F16" s="11">
        <v>3.8666666666666667</v>
      </c>
      <c r="G16" s="11">
        <v>2.6857142857142859</v>
      </c>
      <c r="H16" s="10">
        <v>3.7</v>
      </c>
      <c r="I16" s="11">
        <f t="shared" si="0"/>
        <v>0.16666666666666652</v>
      </c>
      <c r="J16" s="11">
        <f t="shared" si="0"/>
        <v>1.0142857142857142</v>
      </c>
      <c r="K16" s="11">
        <f t="shared" si="1"/>
        <v>2.7777777777777728E-2</v>
      </c>
      <c r="L16" s="11">
        <f t="shared" si="1"/>
        <v>1.0287755102040814</v>
      </c>
      <c r="M16" s="15">
        <f t="shared" si="2"/>
        <v>4.5045045045045001E-2</v>
      </c>
      <c r="N16" s="15">
        <f t="shared" si="3"/>
        <v>0.27413127413127408</v>
      </c>
      <c r="O16" s="14"/>
    </row>
    <row r="17" spans="1:14" x14ac:dyDescent="0.3">
      <c r="A17" s="9">
        <v>28491</v>
      </c>
      <c r="B17" s="10">
        <v>13</v>
      </c>
      <c r="C17" s="11">
        <f t="shared" si="4"/>
        <v>10.433333333333332</v>
      </c>
      <c r="D17" s="11">
        <f t="shared" si="5"/>
        <v>9.9142857142857128</v>
      </c>
      <c r="H17" s="8" t="s">
        <v>19</v>
      </c>
      <c r="I17" s="11">
        <f>AVERAGE(I2:I16)</f>
        <v>2.0333333333333332</v>
      </c>
      <c r="J17" s="11">
        <f t="shared" ref="J17:L17" si="6">AVERAGE(J2:J16)</f>
        <v>1.548571428571428</v>
      </c>
      <c r="K17" s="11">
        <f t="shared" si="6"/>
        <v>6.4375555555555533</v>
      </c>
      <c r="L17" s="11">
        <f t="shared" si="6"/>
        <v>5.1915646258503383</v>
      </c>
      <c r="M17" s="15"/>
      <c r="N17" s="15"/>
    </row>
    <row r="18" spans="1:14" x14ac:dyDescent="0.3">
      <c r="A18" s="9">
        <v>28856</v>
      </c>
      <c r="B18" s="10">
        <v>11.7</v>
      </c>
      <c r="C18" s="11">
        <f t="shared" si="4"/>
        <v>11.766666666666666</v>
      </c>
      <c r="D18" s="11">
        <f t="shared" si="5"/>
        <v>10.557142857142859</v>
      </c>
      <c r="J18" s="8" t="s">
        <v>20</v>
      </c>
      <c r="K18" s="11">
        <f>SQRT(K17)</f>
        <v>2.5372338393525249</v>
      </c>
      <c r="L18" s="11">
        <f>SQRT(L17)</f>
        <v>2.2785005213627532</v>
      </c>
      <c r="M18" s="15"/>
      <c r="N18" s="15"/>
    </row>
    <row r="19" spans="1:14" x14ac:dyDescent="0.3">
      <c r="A19" s="9">
        <v>29221</v>
      </c>
      <c r="B19" s="10">
        <v>8.8000000000000007</v>
      </c>
      <c r="C19" s="11">
        <f t="shared" si="4"/>
        <v>11.933333333333332</v>
      </c>
      <c r="D19" s="11">
        <f t="shared" si="5"/>
        <v>10.828571428571427</v>
      </c>
      <c r="L19" s="8" t="s">
        <v>26</v>
      </c>
      <c r="M19" s="15">
        <f>AVERAGE(M2:M16)</f>
        <v>0.28504064596371997</v>
      </c>
      <c r="N19" s="15">
        <f>AVERAGE(N2:N16)</f>
        <v>0.11665684701864555</v>
      </c>
    </row>
    <row r="20" spans="1:14" x14ac:dyDescent="0.3">
      <c r="A20" s="9">
        <v>29587</v>
      </c>
      <c r="B20" s="10">
        <v>12.2</v>
      </c>
      <c r="C20" s="11">
        <f t="shared" si="4"/>
        <v>11.166666666666666</v>
      </c>
      <c r="D20" s="11">
        <f t="shared" si="5"/>
        <v>10.457142857142856</v>
      </c>
    </row>
    <row r="21" spans="1:14" x14ac:dyDescent="0.3">
      <c r="A21" s="9">
        <v>29952</v>
      </c>
      <c r="B21" s="10">
        <v>4.2</v>
      </c>
      <c r="C21" s="11">
        <f t="shared" si="4"/>
        <v>10.9</v>
      </c>
      <c r="D21" s="11">
        <f t="shared" si="5"/>
        <v>11</v>
      </c>
    </row>
    <row r="22" spans="1:14" x14ac:dyDescent="0.3">
      <c r="A22" s="9">
        <v>30317</v>
      </c>
      <c r="B22" s="10">
        <v>8.8000000000000007</v>
      </c>
      <c r="C22" s="11">
        <f t="shared" si="4"/>
        <v>8.4</v>
      </c>
      <c r="D22" s="11">
        <f t="shared" si="5"/>
        <v>10.314285714285715</v>
      </c>
    </row>
    <row r="23" spans="1:14" x14ac:dyDescent="0.3">
      <c r="A23" s="9">
        <v>30682</v>
      </c>
      <c r="B23" s="10">
        <v>11.1</v>
      </c>
      <c r="C23" s="11">
        <f t="shared" si="4"/>
        <v>8.4</v>
      </c>
      <c r="D23" s="11">
        <f t="shared" si="5"/>
        <v>9.9714285714285715</v>
      </c>
    </row>
    <row r="24" spans="1:14" x14ac:dyDescent="0.3">
      <c r="A24" s="9">
        <v>31048</v>
      </c>
      <c r="B24" s="10">
        <v>7.6</v>
      </c>
      <c r="C24" s="11">
        <f t="shared" si="4"/>
        <v>8.0333333333333332</v>
      </c>
      <c r="D24" s="11">
        <f t="shared" si="5"/>
        <v>9.9714285714285715</v>
      </c>
    </row>
    <row r="25" spans="1:14" x14ac:dyDescent="0.3">
      <c r="A25" s="9">
        <v>31413</v>
      </c>
      <c r="B25" s="10">
        <v>5.6</v>
      </c>
      <c r="C25" s="11">
        <f t="shared" si="4"/>
        <v>9.1666666666666661</v>
      </c>
      <c r="D25" s="11">
        <f t="shared" si="5"/>
        <v>9.2000000000000011</v>
      </c>
    </row>
    <row r="26" spans="1:14" x14ac:dyDescent="0.3">
      <c r="A26" s="9">
        <v>31778</v>
      </c>
      <c r="B26" s="10">
        <v>6.1</v>
      </c>
      <c r="C26" s="11">
        <f t="shared" si="4"/>
        <v>8.1</v>
      </c>
      <c r="D26" s="11">
        <f t="shared" si="5"/>
        <v>8.3285714285714292</v>
      </c>
    </row>
    <row r="27" spans="1:14" x14ac:dyDescent="0.3">
      <c r="A27" s="9">
        <v>32143</v>
      </c>
      <c r="B27" s="10">
        <v>7.9</v>
      </c>
      <c r="C27" s="11">
        <f t="shared" si="4"/>
        <v>6.4333333333333327</v>
      </c>
      <c r="D27" s="11">
        <f t="shared" si="5"/>
        <v>7.9428571428571431</v>
      </c>
    </row>
    <row r="28" spans="1:14" x14ac:dyDescent="0.3">
      <c r="A28" s="9">
        <v>32509</v>
      </c>
      <c r="B28" s="10">
        <v>7.7</v>
      </c>
      <c r="C28" s="11">
        <f t="shared" si="4"/>
        <v>6.5333333333333341</v>
      </c>
      <c r="D28" s="11">
        <f t="shared" si="5"/>
        <v>7.3285714285714292</v>
      </c>
    </row>
    <row r="29" spans="1:14" x14ac:dyDescent="0.3">
      <c r="A29" s="9">
        <v>32874</v>
      </c>
      <c r="B29" s="10">
        <v>5.7</v>
      </c>
      <c r="C29" s="11">
        <f t="shared" si="4"/>
        <v>7.2333333333333334</v>
      </c>
      <c r="D29" s="11">
        <f t="shared" si="5"/>
        <v>7.8285714285714292</v>
      </c>
    </row>
    <row r="30" spans="1:14" x14ac:dyDescent="0.3">
      <c r="A30" s="9">
        <v>33239</v>
      </c>
      <c r="B30" s="10">
        <v>3.3</v>
      </c>
      <c r="C30" s="11">
        <f t="shared" si="4"/>
        <v>7.1000000000000005</v>
      </c>
      <c r="D30" s="11">
        <f t="shared" si="5"/>
        <v>7.3857142857142861</v>
      </c>
    </row>
    <row r="31" spans="1:14" x14ac:dyDescent="0.3">
      <c r="A31" s="9">
        <v>33604</v>
      </c>
      <c r="B31" s="10">
        <v>5.9</v>
      </c>
      <c r="C31" s="11">
        <f t="shared" si="4"/>
        <v>5.5666666666666664</v>
      </c>
      <c r="D31" s="11">
        <f t="shared" si="5"/>
        <v>6.2714285714285714</v>
      </c>
    </row>
    <row r="32" spans="1:14" x14ac:dyDescent="0.3">
      <c r="A32" s="9">
        <v>33970</v>
      </c>
      <c r="B32" s="10">
        <v>5.2</v>
      </c>
      <c r="C32" s="11">
        <f t="shared" si="4"/>
        <v>4.9666666666666668</v>
      </c>
      <c r="D32" s="11">
        <f t="shared" si="5"/>
        <v>6.0285714285714276</v>
      </c>
    </row>
    <row r="33" spans="1:16" x14ac:dyDescent="0.3">
      <c r="A33" s="9">
        <v>34335</v>
      </c>
      <c r="B33" s="10">
        <v>6.3</v>
      </c>
      <c r="C33" s="11">
        <f t="shared" si="4"/>
        <v>4.8</v>
      </c>
      <c r="D33" s="11">
        <f t="shared" si="5"/>
        <v>5.9714285714285724</v>
      </c>
    </row>
    <row r="34" spans="1:16" x14ac:dyDescent="0.3">
      <c r="A34" s="9">
        <v>34700</v>
      </c>
      <c r="B34" s="10">
        <v>4.9000000000000004</v>
      </c>
      <c r="C34" s="11">
        <f t="shared" si="4"/>
        <v>5.8000000000000007</v>
      </c>
      <c r="D34" s="11">
        <f t="shared" si="5"/>
        <v>6</v>
      </c>
    </row>
    <row r="35" spans="1:16" x14ac:dyDescent="0.3">
      <c r="A35" s="9">
        <v>35065</v>
      </c>
      <c r="B35" s="10">
        <v>5.7</v>
      </c>
      <c r="C35" s="11">
        <f t="shared" si="4"/>
        <v>5.4666666666666659</v>
      </c>
      <c r="D35" s="11">
        <f t="shared" si="5"/>
        <v>5.5714285714285712</v>
      </c>
    </row>
    <row r="36" spans="1:16" x14ac:dyDescent="0.3">
      <c r="A36" s="9">
        <v>35431</v>
      </c>
      <c r="B36" s="10">
        <v>6.3</v>
      </c>
      <c r="C36" s="11">
        <f t="shared" si="4"/>
        <v>5.6333333333333329</v>
      </c>
      <c r="D36" s="11">
        <f t="shared" si="5"/>
        <v>5.2857142857142865</v>
      </c>
    </row>
    <row r="37" spans="1:16" x14ac:dyDescent="0.3">
      <c r="A37" s="9">
        <v>35796</v>
      </c>
      <c r="B37" s="10">
        <v>5.6</v>
      </c>
      <c r="C37" s="11">
        <f t="shared" si="4"/>
        <v>5.6333333333333337</v>
      </c>
      <c r="D37" s="11">
        <f t="shared" si="5"/>
        <v>5.3714285714285719</v>
      </c>
    </row>
    <row r="38" spans="1:16" x14ac:dyDescent="0.3">
      <c r="A38" s="9">
        <v>36161</v>
      </c>
      <c r="B38" s="10">
        <v>6.3</v>
      </c>
      <c r="C38" s="11">
        <f t="shared" si="4"/>
        <v>5.8666666666666671</v>
      </c>
      <c r="D38" s="11">
        <f t="shared" si="5"/>
        <v>5.7000000000000011</v>
      </c>
    </row>
    <row r="39" spans="1:16" x14ac:dyDescent="0.3">
      <c r="A39" s="9">
        <v>36526</v>
      </c>
      <c r="B39" s="10">
        <v>6.5</v>
      </c>
      <c r="C39" s="11">
        <f t="shared" si="4"/>
        <v>6.0666666666666664</v>
      </c>
      <c r="D39" s="11">
        <f t="shared" si="5"/>
        <v>5.7571428571428571</v>
      </c>
    </row>
    <row r="40" spans="1:16" x14ac:dyDescent="0.3">
      <c r="A40" s="9">
        <v>36892</v>
      </c>
      <c r="B40" s="10">
        <v>3.3</v>
      </c>
      <c r="C40" s="11">
        <f t="shared" si="4"/>
        <v>6.1333333333333329</v>
      </c>
      <c r="D40" s="11">
        <f t="shared" si="5"/>
        <v>5.9428571428571422</v>
      </c>
    </row>
    <row r="41" spans="1:16" x14ac:dyDescent="0.3">
      <c r="A41" s="9">
        <v>37257</v>
      </c>
      <c r="B41" s="10">
        <v>3.3</v>
      </c>
      <c r="C41" s="11">
        <f t="shared" si="4"/>
        <v>5.3666666666666671</v>
      </c>
      <c r="D41" s="11">
        <f t="shared" si="5"/>
        <v>5.5142857142857133</v>
      </c>
    </row>
    <row r="42" spans="1:16" x14ac:dyDescent="0.3">
      <c r="A42" s="9">
        <v>37622</v>
      </c>
      <c r="B42" s="10">
        <v>4.9000000000000004</v>
      </c>
      <c r="C42" s="11">
        <f t="shared" si="4"/>
        <v>4.3666666666666671</v>
      </c>
      <c r="D42" s="11">
        <f t="shared" si="5"/>
        <v>5.2857142857142856</v>
      </c>
    </row>
    <row r="43" spans="1:16" x14ac:dyDescent="0.3">
      <c r="A43" s="9">
        <v>37987</v>
      </c>
      <c r="B43" s="10">
        <v>6.6</v>
      </c>
      <c r="C43" s="11">
        <f t="shared" si="4"/>
        <v>3.8333333333333335</v>
      </c>
      <c r="D43" s="11">
        <f t="shared" si="5"/>
        <v>5.1714285714285717</v>
      </c>
    </row>
    <row r="44" spans="1:16" x14ac:dyDescent="0.3">
      <c r="A44" s="9">
        <v>38353</v>
      </c>
      <c r="B44" s="10">
        <v>6.7</v>
      </c>
      <c r="C44" s="11">
        <f t="shared" si="4"/>
        <v>4.9333333333333327</v>
      </c>
      <c r="D44" s="11">
        <f t="shared" si="5"/>
        <v>5.2142857142857144</v>
      </c>
    </row>
    <row r="45" spans="1:16" x14ac:dyDescent="0.3">
      <c r="A45" s="9">
        <v>38718</v>
      </c>
      <c r="B45" s="10">
        <v>5.8</v>
      </c>
      <c r="C45" s="11">
        <f t="shared" si="4"/>
        <v>6.0666666666666664</v>
      </c>
      <c r="D45" s="11">
        <f t="shared" si="5"/>
        <v>5.3714285714285728</v>
      </c>
    </row>
    <row r="46" spans="1:16" ht="12.9" thickBot="1" x14ac:dyDescent="0.35">
      <c r="A46" s="9">
        <v>39083</v>
      </c>
      <c r="B46" s="10">
        <v>4.5</v>
      </c>
      <c r="C46" s="11">
        <f t="shared" si="4"/>
        <v>6.3666666666666671</v>
      </c>
      <c r="D46" s="11">
        <f t="shared" si="5"/>
        <v>5.3</v>
      </c>
    </row>
    <row r="47" spans="1:16" x14ac:dyDescent="0.3">
      <c r="A47" s="9">
        <v>39448</v>
      </c>
      <c r="B47" s="10">
        <v>1.7</v>
      </c>
      <c r="C47" s="11">
        <f t="shared" si="4"/>
        <v>5.666666666666667</v>
      </c>
      <c r="D47" s="11">
        <f t="shared" si="5"/>
        <v>5.0142857142857142</v>
      </c>
      <c r="F47" s="39" t="s">
        <v>48</v>
      </c>
      <c r="G47" s="40"/>
      <c r="H47" s="40"/>
      <c r="I47" s="40"/>
      <c r="J47" s="40"/>
      <c r="K47" s="40"/>
      <c r="L47" s="40"/>
      <c r="M47" s="40"/>
      <c r="N47" s="40"/>
      <c r="O47" s="40"/>
      <c r="P47" s="41"/>
    </row>
    <row r="48" spans="1:16" x14ac:dyDescent="0.3">
      <c r="A48" s="9">
        <v>39814</v>
      </c>
      <c r="B48" s="10">
        <v>-2</v>
      </c>
      <c r="C48" s="11">
        <f t="shared" si="4"/>
        <v>4</v>
      </c>
      <c r="D48" s="11">
        <f t="shared" si="5"/>
        <v>4.7857142857142856</v>
      </c>
      <c r="F48" s="42" t="s">
        <v>49</v>
      </c>
      <c r="G48" s="43"/>
      <c r="H48" s="43"/>
      <c r="I48" s="43"/>
      <c r="J48" s="43"/>
      <c r="K48" s="43"/>
      <c r="L48" s="43"/>
      <c r="M48" s="43"/>
      <c r="N48" s="43"/>
      <c r="O48" s="43"/>
      <c r="P48" s="44"/>
    </row>
    <row r="49" spans="1:16" x14ac:dyDescent="0.3">
      <c r="A49" s="9">
        <v>40179</v>
      </c>
      <c r="B49" s="10">
        <v>3.8</v>
      </c>
      <c r="C49" s="11">
        <f t="shared" si="4"/>
        <v>1.4000000000000001</v>
      </c>
      <c r="D49" s="11">
        <f t="shared" si="5"/>
        <v>4.0285714285714285</v>
      </c>
      <c r="F49" s="42" t="s">
        <v>50</v>
      </c>
      <c r="G49" s="43"/>
      <c r="H49" s="43"/>
      <c r="I49" s="43"/>
      <c r="J49" s="43"/>
      <c r="K49" s="43"/>
      <c r="L49" s="43"/>
      <c r="M49" s="43"/>
      <c r="N49" s="43"/>
      <c r="O49" s="43"/>
      <c r="P49" s="44"/>
    </row>
    <row r="50" spans="1:16" x14ac:dyDescent="0.3">
      <c r="A50" s="9">
        <v>40544</v>
      </c>
      <c r="B50" s="10">
        <v>3.7</v>
      </c>
      <c r="C50" s="11">
        <f t="shared" si="4"/>
        <v>1.1666666666666667</v>
      </c>
      <c r="D50" s="11">
        <f t="shared" si="5"/>
        <v>3.8714285714285714</v>
      </c>
      <c r="F50" s="45"/>
      <c r="G50" s="43"/>
      <c r="H50" s="43"/>
      <c r="I50" s="43"/>
      <c r="J50" s="43"/>
      <c r="K50" s="43"/>
      <c r="L50" s="43"/>
      <c r="M50" s="43"/>
      <c r="N50" s="43"/>
      <c r="O50" s="43"/>
      <c r="P50" s="44"/>
    </row>
    <row r="51" spans="1:16" ht="12.9" thickBot="1" x14ac:dyDescent="0.35">
      <c r="A51" s="9">
        <v>40909</v>
      </c>
      <c r="B51" s="10">
        <v>4.0999999999999996</v>
      </c>
      <c r="C51" s="11">
        <f t="shared" si="4"/>
        <v>1.8333333333333333</v>
      </c>
      <c r="D51" s="11">
        <f t="shared" si="5"/>
        <v>3.4571428571428569</v>
      </c>
      <c r="F51" s="46"/>
      <c r="G51" s="47"/>
      <c r="H51" s="47"/>
      <c r="I51" s="47"/>
      <c r="J51" s="47"/>
      <c r="K51" s="47"/>
      <c r="L51" s="47"/>
      <c r="M51" s="47"/>
      <c r="N51" s="47"/>
      <c r="O51" s="47"/>
      <c r="P51" s="48"/>
    </row>
    <row r="52" spans="1:16" x14ac:dyDescent="0.3">
      <c r="A52" s="9">
        <v>41275</v>
      </c>
      <c r="B52" s="10">
        <v>3.3</v>
      </c>
      <c r="C52" s="11">
        <f t="shared" si="4"/>
        <v>3.8666666666666667</v>
      </c>
      <c r="D52" s="11">
        <f t="shared" si="5"/>
        <v>3.0857142857142859</v>
      </c>
    </row>
    <row r="53" spans="1:16" x14ac:dyDescent="0.3">
      <c r="A53" s="9">
        <v>41640</v>
      </c>
      <c r="B53" s="10">
        <v>4.2</v>
      </c>
      <c r="C53" s="11">
        <f t="shared" si="4"/>
        <v>3.6999999999999997</v>
      </c>
      <c r="D53" s="11">
        <f t="shared" si="5"/>
        <v>2.7285714285714282</v>
      </c>
    </row>
    <row r="54" spans="1:16" x14ac:dyDescent="0.3">
      <c r="A54" s="9">
        <v>42005</v>
      </c>
      <c r="B54" s="10">
        <v>3.7</v>
      </c>
      <c r="C54" s="11">
        <f t="shared" si="4"/>
        <v>3.8666666666666667</v>
      </c>
      <c r="D54" s="11">
        <f t="shared" si="5"/>
        <v>2.6857142857142859</v>
      </c>
    </row>
    <row r="55" spans="1:16" x14ac:dyDescent="0.3">
      <c r="A55" s="9">
        <v>42370</v>
      </c>
      <c r="B55" s="10">
        <v>3</v>
      </c>
    </row>
  </sheetData>
  <pageMargins left="0.75" right="0.75" top="1" bottom="1" header="0.5" footer="0.5"/>
  <headerFooter alignWithMargins="0"/>
  <ignoredErrors>
    <ignoredError sqref="D9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072C-5A33-4FBF-93CA-962CF0F74FAF}">
  <sheetPr>
    <tabColor theme="5"/>
  </sheetPr>
  <dimension ref="A1:AI75"/>
  <sheetViews>
    <sheetView showGridLines="0" tabSelected="1" topLeftCell="N1" workbookViewId="0">
      <selection activeCell="P9" sqref="P9"/>
    </sheetView>
  </sheetViews>
  <sheetFormatPr defaultColWidth="9.15234375" defaultRowHeight="12.45" x14ac:dyDescent="0.3"/>
  <cols>
    <col min="1" max="1" width="20.69140625" style="7" customWidth="1"/>
    <col min="2" max="2" width="13.3046875" style="7" customWidth="1"/>
    <col min="3" max="3" width="10.84375" style="7" customWidth="1"/>
    <col min="4" max="4" width="11.3046875" style="7" customWidth="1"/>
    <col min="5" max="5" width="9.15234375" style="7" customWidth="1"/>
    <col min="6" max="6" width="10.3828125" style="7" customWidth="1"/>
    <col min="7" max="7" width="7.69140625" style="7" customWidth="1"/>
    <col min="8" max="8" width="8.3046875" style="7" customWidth="1"/>
    <col min="9" max="9" width="14.15234375" style="7" customWidth="1"/>
    <col min="10" max="10" width="13.69140625" style="7" customWidth="1"/>
    <col min="11" max="11" width="14" style="7" customWidth="1"/>
    <col min="12" max="12" width="13.53515625" style="7" customWidth="1"/>
    <col min="13" max="13" width="15.69140625" style="7" customWidth="1"/>
    <col min="14" max="256" width="20.69140625" style="7" customWidth="1"/>
    <col min="257" max="16384" width="9.15234375" style="7"/>
  </cols>
  <sheetData>
    <row r="1" spans="1:35" ht="12.9" thickBot="1" x14ac:dyDescent="0.35"/>
    <row r="2" spans="1:35" ht="14.15" x14ac:dyDescent="0.35">
      <c r="P2" s="29" t="s">
        <v>43</v>
      </c>
      <c r="Q2" s="30" t="s">
        <v>44</v>
      </c>
      <c r="R2" s="30" t="s">
        <v>45</v>
      </c>
      <c r="S2" s="31" t="s">
        <v>46</v>
      </c>
    </row>
    <row r="3" spans="1:35" x14ac:dyDescent="0.3">
      <c r="P3" s="32" t="s">
        <v>38</v>
      </c>
      <c r="Q3" s="36">
        <f>S72</f>
        <v>5.585026194501169</v>
      </c>
      <c r="R3" s="36">
        <f>Z72</f>
        <v>5.3957096796439838</v>
      </c>
      <c r="S3" s="37">
        <f>AG72</f>
        <v>5.2966969876396472</v>
      </c>
    </row>
    <row r="4" spans="1:35" x14ac:dyDescent="0.3">
      <c r="P4" s="32" t="s">
        <v>20</v>
      </c>
      <c r="Q4" s="36">
        <f>S73</f>
        <v>2.363266001638658</v>
      </c>
      <c r="R4" s="36">
        <f>Z73</f>
        <v>2.3228666943335305</v>
      </c>
      <c r="S4" s="37">
        <f>AG73</f>
        <v>2.3014554063982313</v>
      </c>
    </row>
    <row r="5" spans="1:35" x14ac:dyDescent="0.3">
      <c r="P5" s="32" t="s">
        <v>40</v>
      </c>
      <c r="Q5" s="36">
        <f>T75</f>
        <v>1.5817652968188283</v>
      </c>
      <c r="R5" s="36">
        <f>AA75</f>
        <v>1.8577943109776467</v>
      </c>
      <c r="S5" s="37">
        <f>AH75</f>
        <v>1.8036772869847175</v>
      </c>
    </row>
    <row r="6" spans="1:35" ht="12.9" thickBot="1" x14ac:dyDescent="0.35">
      <c r="P6" s="33" t="s">
        <v>26</v>
      </c>
      <c r="Q6" s="34">
        <f>U74</f>
        <v>0.12330226152956048</v>
      </c>
      <c r="R6" s="34">
        <f>AB74</f>
        <v>0.24769883074641472</v>
      </c>
      <c r="S6" s="35">
        <f>AI74</f>
        <v>0.28635932537517611</v>
      </c>
    </row>
    <row r="7" spans="1:35" ht="12.9" thickBot="1" x14ac:dyDescent="0.35">
      <c r="P7" s="38"/>
      <c r="Q7" s="49"/>
      <c r="R7" s="49"/>
      <c r="S7" s="49"/>
    </row>
    <row r="8" spans="1:35" x14ac:dyDescent="0.3">
      <c r="P8" s="39" t="s">
        <v>48</v>
      </c>
      <c r="Q8" s="40"/>
      <c r="R8" s="40"/>
      <c r="S8" s="40"/>
      <c r="T8" s="40"/>
      <c r="U8" s="40"/>
      <c r="V8" s="41"/>
    </row>
    <row r="9" spans="1:35" x14ac:dyDescent="0.3">
      <c r="P9" s="45" t="s">
        <v>52</v>
      </c>
      <c r="Q9" s="43"/>
      <c r="R9" s="43"/>
      <c r="S9" s="43"/>
      <c r="T9" s="43"/>
      <c r="U9" s="43"/>
      <c r="V9" s="44"/>
    </row>
    <row r="10" spans="1:35" x14ac:dyDescent="0.3">
      <c r="P10" s="45" t="s">
        <v>53</v>
      </c>
      <c r="Q10" s="43"/>
      <c r="R10" s="43"/>
      <c r="S10" s="43"/>
      <c r="T10" s="43"/>
      <c r="U10" s="43"/>
      <c r="V10" s="44"/>
    </row>
    <row r="11" spans="1:35" ht="12.9" thickBot="1" x14ac:dyDescent="0.35">
      <c r="P11" s="46"/>
      <c r="Q11" s="47"/>
      <c r="R11" s="47"/>
      <c r="S11" s="47"/>
      <c r="T11" s="47"/>
      <c r="U11" s="47"/>
      <c r="V11" s="48"/>
    </row>
    <row r="12" spans="1:35" x14ac:dyDescent="0.3">
      <c r="P12" s="7" t="s">
        <v>51</v>
      </c>
    </row>
    <row r="14" spans="1:35" ht="14.6" x14ac:dyDescent="0.4">
      <c r="A14" s="7" t="s">
        <v>10</v>
      </c>
      <c r="B14" s="8" t="s">
        <v>11</v>
      </c>
      <c r="C14" s="8" t="s">
        <v>12</v>
      </c>
      <c r="D14" s="8" t="s">
        <v>13</v>
      </c>
      <c r="E14" s="8" t="s">
        <v>0</v>
      </c>
      <c r="F14" s="8" t="s">
        <v>12</v>
      </c>
      <c r="G14" s="8" t="s">
        <v>13</v>
      </c>
      <c r="H14" s="8" t="s">
        <v>14</v>
      </c>
      <c r="I14" s="8" t="s">
        <v>15</v>
      </c>
      <c r="J14" s="8" t="s">
        <v>16</v>
      </c>
      <c r="K14" s="8" t="s">
        <v>17</v>
      </c>
      <c r="L14" s="8" t="s">
        <v>18</v>
      </c>
      <c r="M14" s="8" t="s">
        <v>27</v>
      </c>
      <c r="N14" s="8" t="s">
        <v>28</v>
      </c>
      <c r="O14" s="13"/>
      <c r="Q14" s="21" t="s">
        <v>37</v>
      </c>
      <c r="R14" s="21"/>
      <c r="S14" s="21"/>
      <c r="T14" s="21"/>
      <c r="U14" s="21"/>
      <c r="V14" s="24"/>
      <c r="X14" s="21" t="s">
        <v>39</v>
      </c>
      <c r="Y14" s="21"/>
      <c r="Z14" s="21"/>
      <c r="AA14" s="21"/>
      <c r="AB14" s="21"/>
      <c r="AE14" s="21" t="s">
        <v>41</v>
      </c>
      <c r="AF14" s="21"/>
      <c r="AG14" s="21"/>
      <c r="AH14" s="21"/>
      <c r="AI14" s="21"/>
    </row>
    <row r="15" spans="1:35" ht="29.15" x14ac:dyDescent="0.4">
      <c r="A15" s="9">
        <v>23012</v>
      </c>
      <c r="B15" s="10">
        <v>5.5</v>
      </c>
      <c r="E15" s="7">
        <v>2001</v>
      </c>
      <c r="F15" s="11">
        <v>6.1333333333333329</v>
      </c>
      <c r="G15" s="11">
        <v>5.9428571428571422</v>
      </c>
      <c r="H15" s="10">
        <v>3.3</v>
      </c>
      <c r="I15" s="11">
        <f>ABS($H15-F15)</f>
        <v>2.833333333333333</v>
      </c>
      <c r="J15" s="11">
        <f>ABS($H15-G15)</f>
        <v>2.6428571428571423</v>
      </c>
      <c r="K15" s="11">
        <f>I15^2</f>
        <v>8.0277777777777768</v>
      </c>
      <c r="L15" s="11">
        <f>J15^2</f>
        <v>6.9846938775510177</v>
      </c>
      <c r="M15" s="15">
        <f>I15/H15</f>
        <v>0.85858585858585856</v>
      </c>
      <c r="N15" s="15">
        <f>J15/H15</f>
        <v>0.80086580086580073</v>
      </c>
      <c r="O15" s="14"/>
      <c r="P15" s="8"/>
      <c r="Q15" s="23" t="s">
        <v>35</v>
      </c>
      <c r="R15" s="23" t="s">
        <v>29</v>
      </c>
      <c r="S15" s="24" t="s">
        <v>30</v>
      </c>
      <c r="T15" s="24" t="s">
        <v>31</v>
      </c>
      <c r="U15" s="24" t="s">
        <v>32</v>
      </c>
      <c r="V15" s="24"/>
      <c r="W15" s="8"/>
      <c r="X15" s="23" t="s">
        <v>36</v>
      </c>
      <c r="Y15" s="23" t="s">
        <v>29</v>
      </c>
      <c r="Z15" s="24" t="s">
        <v>30</v>
      </c>
      <c r="AA15" s="24" t="s">
        <v>31</v>
      </c>
      <c r="AB15" s="24" t="s">
        <v>32</v>
      </c>
      <c r="AC15" s="19"/>
      <c r="AD15" s="8"/>
      <c r="AE15" s="23" t="s">
        <v>42</v>
      </c>
      <c r="AF15" s="23" t="s">
        <v>29</v>
      </c>
      <c r="AG15" s="24" t="s">
        <v>30</v>
      </c>
      <c r="AH15" s="24" t="s">
        <v>31</v>
      </c>
      <c r="AI15" s="24" t="s">
        <v>32</v>
      </c>
    </row>
    <row r="16" spans="1:35" ht="14.6" x14ac:dyDescent="0.4">
      <c r="A16" s="9">
        <v>23377</v>
      </c>
      <c r="B16" s="10">
        <v>7.4</v>
      </c>
      <c r="E16" s="7">
        <v>2002</v>
      </c>
      <c r="F16" s="11">
        <v>5.3666666666666671</v>
      </c>
      <c r="G16" s="11">
        <v>5.5142857142857133</v>
      </c>
      <c r="H16" s="10">
        <v>3.3</v>
      </c>
      <c r="I16" s="11">
        <f t="shared" ref="I16:J29" si="0">ABS($H16-F16)</f>
        <v>2.0666666666666673</v>
      </c>
      <c r="J16" s="11">
        <f t="shared" si="0"/>
        <v>2.2142857142857135</v>
      </c>
      <c r="K16" s="11">
        <f t="shared" ref="K16:L29" si="1">I16^2</f>
        <v>4.2711111111111135</v>
      </c>
      <c r="L16" s="11">
        <f t="shared" si="1"/>
        <v>4.9030612244897922</v>
      </c>
      <c r="M16" s="15">
        <f t="shared" ref="M16:M29" si="2">I16/H16</f>
        <v>0.62626262626262652</v>
      </c>
      <c r="N16" s="15">
        <f t="shared" ref="N16:N29" si="3">J16/H16</f>
        <v>0.67099567099567081</v>
      </c>
      <c r="O16" s="14"/>
      <c r="P16" s="22">
        <v>1963</v>
      </c>
      <c r="Q16" s="19"/>
      <c r="R16" s="28"/>
      <c r="S16" s="16"/>
      <c r="T16" s="16"/>
      <c r="U16" s="17"/>
      <c r="V16" s="12"/>
      <c r="W16" s="22">
        <v>1963</v>
      </c>
      <c r="X16" s="19"/>
      <c r="Y16" s="19"/>
      <c r="Z16" s="12"/>
      <c r="AA16" s="12"/>
      <c r="AB16" s="12"/>
      <c r="AD16" s="22">
        <v>1963</v>
      </c>
      <c r="AE16" s="19"/>
      <c r="AF16" s="19"/>
      <c r="AG16" s="12"/>
      <c r="AH16" s="12"/>
      <c r="AI16" s="12"/>
    </row>
    <row r="17" spans="1:35" x14ac:dyDescent="0.3">
      <c r="A17" s="9">
        <v>23743</v>
      </c>
      <c r="B17" s="10">
        <v>8.4</v>
      </c>
      <c r="E17" s="7">
        <v>2003</v>
      </c>
      <c r="F17" s="11">
        <v>4.3666666666666671</v>
      </c>
      <c r="G17" s="11">
        <v>5.2857142857142856</v>
      </c>
      <c r="H17" s="10">
        <v>4.9000000000000004</v>
      </c>
      <c r="I17" s="11">
        <f t="shared" si="0"/>
        <v>0.53333333333333321</v>
      </c>
      <c r="J17" s="11">
        <f t="shared" si="0"/>
        <v>0.38571428571428523</v>
      </c>
      <c r="K17" s="11">
        <f t="shared" si="1"/>
        <v>0.28444444444444433</v>
      </c>
      <c r="L17" s="11">
        <f t="shared" si="1"/>
        <v>0.14877551020408125</v>
      </c>
      <c r="M17" s="15">
        <f t="shared" si="2"/>
        <v>0.10884353741496595</v>
      </c>
      <c r="N17" s="15">
        <f t="shared" si="3"/>
        <v>7.8717201166180653E-2</v>
      </c>
      <c r="O17" s="14"/>
      <c r="P17" s="22">
        <v>1964</v>
      </c>
      <c r="Q17" s="16">
        <f>B15</f>
        <v>5.5</v>
      </c>
      <c r="R17" s="16">
        <f>$B16-Q17</f>
        <v>1.9000000000000004</v>
      </c>
      <c r="S17" s="16">
        <f>R17^2</f>
        <v>3.6100000000000012</v>
      </c>
      <c r="T17" s="16">
        <f>ABS(R17)</f>
        <v>1.9000000000000004</v>
      </c>
      <c r="U17" s="17">
        <f>T17/$B16</f>
        <v>0.2567567567567568</v>
      </c>
      <c r="V17" s="17"/>
      <c r="W17" s="22">
        <v>1964</v>
      </c>
      <c r="X17" s="16">
        <f>Q17</f>
        <v>5.5</v>
      </c>
      <c r="Y17" s="16">
        <f>$B16-X17</f>
        <v>1.9000000000000004</v>
      </c>
      <c r="Z17" s="16">
        <f>Y17^2</f>
        <v>3.6100000000000012</v>
      </c>
      <c r="AA17" s="16">
        <f>ABS(Y17)</f>
        <v>1.9000000000000004</v>
      </c>
      <c r="AB17" s="17">
        <f>AA17/$B16</f>
        <v>0.2567567567567568</v>
      </c>
      <c r="AD17" s="22">
        <v>1964</v>
      </c>
      <c r="AE17" s="16">
        <f>X17</f>
        <v>5.5</v>
      </c>
      <c r="AF17" s="16">
        <f>$B16-AE17</f>
        <v>1.9000000000000004</v>
      </c>
      <c r="AG17" s="16">
        <f>AF17^2</f>
        <v>3.6100000000000012</v>
      </c>
      <c r="AH17" s="16">
        <f>ABS(AF17)</f>
        <v>1.9000000000000004</v>
      </c>
      <c r="AI17" s="17">
        <f>AH17/$B16</f>
        <v>0.2567567567567568</v>
      </c>
    </row>
    <row r="18" spans="1:35" x14ac:dyDescent="0.3">
      <c r="A18" s="9">
        <v>24108</v>
      </c>
      <c r="B18" s="10">
        <v>9.6</v>
      </c>
      <c r="C18" s="11">
        <f>(B15+B16+B17)/3</f>
        <v>7.1000000000000005</v>
      </c>
      <c r="E18" s="7">
        <v>2004</v>
      </c>
      <c r="F18" s="11">
        <v>3.8333333333333335</v>
      </c>
      <c r="G18" s="11">
        <v>5.1714285714285717</v>
      </c>
      <c r="H18" s="10">
        <v>6.6</v>
      </c>
      <c r="I18" s="11">
        <f t="shared" si="0"/>
        <v>2.7666666666666662</v>
      </c>
      <c r="J18" s="11">
        <f t="shared" si="0"/>
        <v>1.4285714285714279</v>
      </c>
      <c r="K18" s="11">
        <f t="shared" si="1"/>
        <v>7.6544444444444419</v>
      </c>
      <c r="L18" s="11">
        <f t="shared" si="1"/>
        <v>2.0408163265306105</v>
      </c>
      <c r="M18" s="15">
        <f t="shared" si="2"/>
        <v>0.41919191919191912</v>
      </c>
      <c r="N18" s="15">
        <f t="shared" si="3"/>
        <v>0.21645021645021637</v>
      </c>
      <c r="O18" s="14"/>
      <c r="P18" s="22">
        <v>1965</v>
      </c>
      <c r="Q18" s="18">
        <f>Q17+$B$70*R17</f>
        <v>5.88</v>
      </c>
      <c r="R18" s="16">
        <f t="shared" ref="R18:R67" si="4">$B17-Q18</f>
        <v>2.5200000000000005</v>
      </c>
      <c r="S18" s="16">
        <f t="shared" ref="S18:S67" si="5">R18^2</f>
        <v>6.3504000000000023</v>
      </c>
      <c r="T18" s="16">
        <f t="shared" ref="T18:T67" si="6">ABS(R18)</f>
        <v>2.5200000000000005</v>
      </c>
      <c r="U18" s="17">
        <f t="shared" ref="U18:U67" si="7">T18/$B17</f>
        <v>0.30000000000000004</v>
      </c>
      <c r="V18" s="17"/>
      <c r="W18" s="22">
        <v>1965</v>
      </c>
      <c r="X18" s="18">
        <f>X17+$B$71*Y17</f>
        <v>6.45</v>
      </c>
      <c r="Y18" s="16">
        <f t="shared" ref="Y18:Y67" si="8">$B17-X18</f>
        <v>1.9500000000000002</v>
      </c>
      <c r="Z18" s="16">
        <f t="shared" ref="Z18:Z67" si="9">Y18^2</f>
        <v>3.8025000000000007</v>
      </c>
      <c r="AA18" s="16">
        <f t="shared" ref="AA18:AA67" si="10">ABS(Y18)</f>
        <v>1.9500000000000002</v>
      </c>
      <c r="AB18" s="17">
        <f t="shared" ref="AB18:AB67" si="11">AA18/$B17</f>
        <v>0.23214285714285715</v>
      </c>
      <c r="AD18" s="22">
        <v>1965</v>
      </c>
      <c r="AE18" s="18">
        <f>AE17+$B$72*AF17</f>
        <v>7.0200000000000005</v>
      </c>
      <c r="AF18" s="16">
        <f t="shared" ref="AF18:AF67" si="12">$B17-AE18</f>
        <v>1.38</v>
      </c>
      <c r="AG18" s="16">
        <f t="shared" ref="AG18:AG67" si="13">AF18^2</f>
        <v>1.9043999999999996</v>
      </c>
      <c r="AH18" s="16">
        <f t="shared" ref="AH18:AH67" si="14">ABS(AF18)</f>
        <v>1.38</v>
      </c>
      <c r="AI18" s="17">
        <f t="shared" ref="AI18:AI67" si="15">AH18/$B17</f>
        <v>0.16428571428571426</v>
      </c>
    </row>
    <row r="19" spans="1:35" x14ac:dyDescent="0.3">
      <c r="A19" s="9">
        <v>24473</v>
      </c>
      <c r="B19" s="10">
        <v>5.7</v>
      </c>
      <c r="C19" s="11">
        <f t="shared" ref="C19:C67" si="16">(B16+B17+B18)/3</f>
        <v>8.4666666666666668</v>
      </c>
      <c r="E19" s="7">
        <v>2005</v>
      </c>
      <c r="F19" s="11">
        <v>4.9333333333333327</v>
      </c>
      <c r="G19" s="11">
        <v>5.2142857142857144</v>
      </c>
      <c r="H19" s="10">
        <v>6.7</v>
      </c>
      <c r="I19" s="11">
        <f t="shared" si="0"/>
        <v>1.7666666666666675</v>
      </c>
      <c r="J19" s="11">
        <f t="shared" si="0"/>
        <v>1.4857142857142858</v>
      </c>
      <c r="K19" s="11">
        <f t="shared" si="1"/>
        <v>3.1211111111111141</v>
      </c>
      <c r="L19" s="11">
        <f t="shared" si="1"/>
        <v>2.2073469387755105</v>
      </c>
      <c r="M19" s="15">
        <f t="shared" si="2"/>
        <v>0.26368159203980113</v>
      </c>
      <c r="N19" s="15">
        <f t="shared" si="3"/>
        <v>0.22174840085287847</v>
      </c>
      <c r="O19" s="14"/>
      <c r="P19" s="22">
        <v>1966</v>
      </c>
      <c r="Q19" s="18">
        <f t="shared" ref="Q19:Q68" si="17">Q18+$B$70*R18</f>
        <v>6.3840000000000003</v>
      </c>
      <c r="R19" s="16">
        <f t="shared" si="4"/>
        <v>3.2159999999999993</v>
      </c>
      <c r="S19" s="16">
        <f t="shared" si="5"/>
        <v>10.342655999999996</v>
      </c>
      <c r="T19" s="16">
        <f t="shared" si="6"/>
        <v>3.2159999999999993</v>
      </c>
      <c r="U19" s="17">
        <f t="shared" si="7"/>
        <v>0.33499999999999996</v>
      </c>
      <c r="V19" s="17"/>
      <c r="W19" s="22">
        <v>1966</v>
      </c>
      <c r="X19" s="18">
        <f t="shared" ref="X19:X68" si="18">X18+$B$71*Y18</f>
        <v>7.4250000000000007</v>
      </c>
      <c r="Y19" s="16">
        <f t="shared" si="8"/>
        <v>2.1749999999999989</v>
      </c>
      <c r="Z19" s="16">
        <f t="shared" si="9"/>
        <v>4.7306249999999954</v>
      </c>
      <c r="AA19" s="16">
        <f t="shared" si="10"/>
        <v>2.1749999999999989</v>
      </c>
      <c r="AB19" s="17">
        <f t="shared" si="11"/>
        <v>0.22656249999999989</v>
      </c>
      <c r="AD19" s="22">
        <v>1966</v>
      </c>
      <c r="AE19" s="18">
        <f t="shared" ref="AE19:AE68" si="19">AE18+$B$72*AF18</f>
        <v>8.1240000000000006</v>
      </c>
      <c r="AF19" s="16">
        <f t="shared" si="12"/>
        <v>1.4759999999999991</v>
      </c>
      <c r="AG19" s="16">
        <f t="shared" si="13"/>
        <v>2.1785759999999974</v>
      </c>
      <c r="AH19" s="16">
        <f t="shared" si="14"/>
        <v>1.4759999999999991</v>
      </c>
      <c r="AI19" s="17">
        <f t="shared" si="15"/>
        <v>0.15374999999999991</v>
      </c>
    </row>
    <row r="20" spans="1:35" x14ac:dyDescent="0.3">
      <c r="A20" s="9">
        <v>24838</v>
      </c>
      <c r="B20" s="10">
        <v>9.4</v>
      </c>
      <c r="C20" s="11">
        <f t="shared" si="16"/>
        <v>7.8999999999999995</v>
      </c>
      <c r="E20" s="7">
        <v>2006</v>
      </c>
      <c r="F20" s="11">
        <v>6.0666666666666664</v>
      </c>
      <c r="G20" s="11">
        <v>5.3714285714285728</v>
      </c>
      <c r="H20" s="10">
        <v>5.8</v>
      </c>
      <c r="I20" s="11">
        <f t="shared" si="0"/>
        <v>0.26666666666666661</v>
      </c>
      <c r="J20" s="11">
        <f t="shared" si="0"/>
        <v>0.42857142857142705</v>
      </c>
      <c r="K20" s="11">
        <f t="shared" si="1"/>
        <v>7.1111111111111083E-2</v>
      </c>
      <c r="L20" s="11">
        <f t="shared" si="1"/>
        <v>0.18367346938775381</v>
      </c>
      <c r="M20" s="15">
        <f t="shared" si="2"/>
        <v>4.5977011494252866E-2</v>
      </c>
      <c r="N20" s="15">
        <f t="shared" si="3"/>
        <v>7.389162561576329E-2</v>
      </c>
      <c r="O20" s="14"/>
      <c r="P20" s="22">
        <v>1967</v>
      </c>
      <c r="Q20" s="18">
        <f>Q19+$B$70*R19</f>
        <v>7.0272000000000006</v>
      </c>
      <c r="R20" s="16">
        <f t="shared" si="4"/>
        <v>-1.3272000000000004</v>
      </c>
      <c r="S20" s="16">
        <f t="shared" si="5"/>
        <v>1.761459840000001</v>
      </c>
      <c r="T20" s="16">
        <f t="shared" si="6"/>
        <v>1.3272000000000004</v>
      </c>
      <c r="U20" s="17">
        <f t="shared" si="7"/>
        <v>0.23284210526315796</v>
      </c>
      <c r="V20" s="17"/>
      <c r="W20" s="22">
        <v>1967</v>
      </c>
      <c r="X20" s="18">
        <f t="shared" si="18"/>
        <v>8.5124999999999993</v>
      </c>
      <c r="Y20" s="16">
        <f t="shared" si="8"/>
        <v>-2.8124999999999991</v>
      </c>
      <c r="Z20" s="16">
        <f t="shared" si="9"/>
        <v>7.9101562499999947</v>
      </c>
      <c r="AA20" s="16">
        <f t="shared" si="10"/>
        <v>2.8124999999999991</v>
      </c>
      <c r="AB20" s="17">
        <f t="shared" si="11"/>
        <v>0.49342105263157876</v>
      </c>
      <c r="AD20" s="22">
        <v>1967</v>
      </c>
      <c r="AE20" s="18">
        <f t="shared" si="19"/>
        <v>9.3048000000000002</v>
      </c>
      <c r="AF20" s="16">
        <f t="shared" si="12"/>
        <v>-3.6048</v>
      </c>
      <c r="AG20" s="16">
        <f t="shared" si="13"/>
        <v>12.99458304</v>
      </c>
      <c r="AH20" s="16">
        <f t="shared" si="14"/>
        <v>3.6048</v>
      </c>
      <c r="AI20" s="17">
        <f t="shared" si="15"/>
        <v>0.63242105263157888</v>
      </c>
    </row>
    <row r="21" spans="1:35" x14ac:dyDescent="0.3">
      <c r="A21" s="9">
        <v>25204</v>
      </c>
      <c r="B21" s="10">
        <v>8.1999999999999993</v>
      </c>
      <c r="C21" s="11">
        <f t="shared" si="16"/>
        <v>8.2333333333333343</v>
      </c>
      <c r="E21" s="7">
        <v>2007</v>
      </c>
      <c r="F21" s="11">
        <v>6.3666666666666671</v>
      </c>
      <c r="G21" s="11">
        <v>5.3</v>
      </c>
      <c r="H21" s="10">
        <v>4.5</v>
      </c>
      <c r="I21" s="11">
        <f t="shared" si="0"/>
        <v>1.8666666666666671</v>
      </c>
      <c r="J21" s="11">
        <f t="shared" si="0"/>
        <v>0.79999999999999982</v>
      </c>
      <c r="K21" s="11">
        <f t="shared" si="1"/>
        <v>3.484444444444446</v>
      </c>
      <c r="L21" s="11">
        <f t="shared" si="1"/>
        <v>0.63999999999999968</v>
      </c>
      <c r="M21" s="15">
        <f t="shared" si="2"/>
        <v>0.41481481481481491</v>
      </c>
      <c r="N21" s="15">
        <f t="shared" si="3"/>
        <v>0.17777777777777773</v>
      </c>
      <c r="O21" s="14"/>
      <c r="P21" s="22">
        <v>1968</v>
      </c>
      <c r="Q21" s="18">
        <f t="shared" si="17"/>
        <v>6.7617600000000007</v>
      </c>
      <c r="R21" s="16">
        <f t="shared" si="4"/>
        <v>2.6382399999999997</v>
      </c>
      <c r="S21" s="16">
        <f t="shared" si="5"/>
        <v>6.9603102975999986</v>
      </c>
      <c r="T21" s="16">
        <f t="shared" si="6"/>
        <v>2.6382399999999997</v>
      </c>
      <c r="U21" s="17">
        <f t="shared" si="7"/>
        <v>0.28066382978723398</v>
      </c>
      <c r="V21" s="17"/>
      <c r="W21" s="22">
        <v>1968</v>
      </c>
      <c r="X21" s="18">
        <f t="shared" si="18"/>
        <v>7.1062499999999993</v>
      </c>
      <c r="Y21" s="16">
        <f t="shared" si="8"/>
        <v>2.2937500000000011</v>
      </c>
      <c r="Z21" s="16">
        <f t="shared" si="9"/>
        <v>5.2612890625000048</v>
      </c>
      <c r="AA21" s="16">
        <f t="shared" si="10"/>
        <v>2.2937500000000011</v>
      </c>
      <c r="AB21" s="17">
        <f t="shared" si="11"/>
        <v>0.24401595744680862</v>
      </c>
      <c r="AD21" s="22">
        <v>1968</v>
      </c>
      <c r="AE21" s="18">
        <f t="shared" si="19"/>
        <v>6.42096</v>
      </c>
      <c r="AF21" s="16">
        <f t="shared" si="12"/>
        <v>2.9790400000000004</v>
      </c>
      <c r="AG21" s="16">
        <f t="shared" si="13"/>
        <v>8.8746793216000022</v>
      </c>
      <c r="AH21" s="16">
        <f t="shared" si="14"/>
        <v>2.9790400000000004</v>
      </c>
      <c r="AI21" s="17">
        <f t="shared" si="15"/>
        <v>0.31691914893617024</v>
      </c>
    </row>
    <row r="22" spans="1:35" x14ac:dyDescent="0.3">
      <c r="A22" s="9">
        <v>25569</v>
      </c>
      <c r="B22" s="10">
        <v>5.5</v>
      </c>
      <c r="C22" s="11">
        <f t="shared" si="16"/>
        <v>7.7666666666666666</v>
      </c>
      <c r="D22" s="11">
        <f>SUM(B15:B21)/7</f>
        <v>7.7428571428571429</v>
      </c>
      <c r="E22" s="7">
        <v>2008</v>
      </c>
      <c r="F22" s="11">
        <v>5.666666666666667</v>
      </c>
      <c r="G22" s="11">
        <v>5.0142857142857142</v>
      </c>
      <c r="H22" s="10">
        <v>1.7</v>
      </c>
      <c r="I22" s="11">
        <f t="shared" si="0"/>
        <v>3.9666666666666668</v>
      </c>
      <c r="J22" s="11">
        <f t="shared" si="0"/>
        <v>3.3142857142857141</v>
      </c>
      <c r="K22" s="11">
        <f t="shared" si="1"/>
        <v>15.734444444444446</v>
      </c>
      <c r="L22" s="11">
        <f t="shared" si="1"/>
        <v>10.984489795918366</v>
      </c>
      <c r="M22" s="15">
        <f t="shared" si="2"/>
        <v>2.3333333333333335</v>
      </c>
      <c r="N22" s="15">
        <f t="shared" si="3"/>
        <v>1.9495798319327731</v>
      </c>
      <c r="O22" s="14"/>
      <c r="P22" s="22">
        <v>1969</v>
      </c>
      <c r="Q22" s="18">
        <f t="shared" si="17"/>
        <v>7.2894080000000008</v>
      </c>
      <c r="R22" s="16">
        <f t="shared" si="4"/>
        <v>0.91059199999999851</v>
      </c>
      <c r="S22" s="16">
        <f t="shared" si="5"/>
        <v>0.82917779046399731</v>
      </c>
      <c r="T22" s="16">
        <f t="shared" si="6"/>
        <v>0.91059199999999851</v>
      </c>
      <c r="U22" s="17">
        <f t="shared" si="7"/>
        <v>0.11104780487804861</v>
      </c>
      <c r="V22" s="17"/>
      <c r="W22" s="22">
        <v>1969</v>
      </c>
      <c r="X22" s="18">
        <f t="shared" si="18"/>
        <v>8.2531250000000007</v>
      </c>
      <c r="Y22" s="16">
        <f t="shared" si="8"/>
        <v>-5.3125000000001421E-2</v>
      </c>
      <c r="Z22" s="16">
        <f t="shared" si="9"/>
        <v>2.822265625000151E-3</v>
      </c>
      <c r="AA22" s="16">
        <f t="shared" si="10"/>
        <v>5.3125000000001421E-2</v>
      </c>
      <c r="AB22" s="17">
        <f t="shared" si="11"/>
        <v>6.4786585365855399E-3</v>
      </c>
      <c r="AD22" s="22">
        <v>1969</v>
      </c>
      <c r="AE22" s="18">
        <f t="shared" si="19"/>
        <v>8.8041920000000005</v>
      </c>
      <c r="AF22" s="16">
        <f t="shared" si="12"/>
        <v>-0.60419200000000117</v>
      </c>
      <c r="AG22" s="16">
        <f t="shared" si="13"/>
        <v>0.36504797286400142</v>
      </c>
      <c r="AH22" s="16">
        <f t="shared" si="14"/>
        <v>0.60419200000000117</v>
      </c>
      <c r="AI22" s="17">
        <f t="shared" si="15"/>
        <v>7.3681951219512348E-2</v>
      </c>
    </row>
    <row r="23" spans="1:35" x14ac:dyDescent="0.3">
      <c r="A23" s="9">
        <v>25934</v>
      </c>
      <c r="B23" s="10">
        <v>8.5</v>
      </c>
      <c r="C23" s="11">
        <f t="shared" si="16"/>
        <v>7.7</v>
      </c>
      <c r="D23" s="11">
        <f>SUM(B16:B22)/7</f>
        <v>7.7428571428571429</v>
      </c>
      <c r="E23" s="7">
        <v>2009</v>
      </c>
      <c r="F23" s="11">
        <v>4</v>
      </c>
      <c r="G23" s="11">
        <v>4.7857142857142856</v>
      </c>
      <c r="H23" s="10">
        <v>-2</v>
      </c>
      <c r="I23" s="11">
        <f t="shared" si="0"/>
        <v>6</v>
      </c>
      <c r="J23" s="11">
        <f t="shared" si="0"/>
        <v>6.7857142857142856</v>
      </c>
      <c r="K23" s="11">
        <f t="shared" si="1"/>
        <v>36</v>
      </c>
      <c r="L23" s="11">
        <f t="shared" si="1"/>
        <v>46.045918367346935</v>
      </c>
      <c r="M23" s="15">
        <f t="shared" si="2"/>
        <v>-3</v>
      </c>
      <c r="N23" s="15">
        <f t="shared" si="3"/>
        <v>-3.3928571428571428</v>
      </c>
      <c r="O23" s="14"/>
      <c r="P23" s="22">
        <v>1970</v>
      </c>
      <c r="Q23" s="18">
        <f t="shared" si="17"/>
        <v>7.4715264000000001</v>
      </c>
      <c r="R23" s="16">
        <f t="shared" si="4"/>
        <v>-1.9715264000000001</v>
      </c>
      <c r="S23" s="16">
        <f t="shared" si="5"/>
        <v>3.8869163458969607</v>
      </c>
      <c r="T23" s="16">
        <f t="shared" si="6"/>
        <v>1.9715264000000001</v>
      </c>
      <c r="U23" s="17">
        <f t="shared" si="7"/>
        <v>0.3584593454545455</v>
      </c>
      <c r="V23" s="17"/>
      <c r="W23" s="22">
        <v>1970</v>
      </c>
      <c r="X23" s="18">
        <f t="shared" si="18"/>
        <v>8.2265625</v>
      </c>
      <c r="Y23" s="16">
        <f t="shared" si="8"/>
        <v>-2.7265625</v>
      </c>
      <c r="Z23" s="16">
        <f t="shared" si="9"/>
        <v>7.43414306640625</v>
      </c>
      <c r="AA23" s="16">
        <f t="shared" si="10"/>
        <v>2.7265625</v>
      </c>
      <c r="AB23" s="17">
        <f t="shared" si="11"/>
        <v>0.49573863636363635</v>
      </c>
      <c r="AD23" s="22">
        <v>1970</v>
      </c>
      <c r="AE23" s="18">
        <f t="shared" si="19"/>
        <v>8.3208383999999995</v>
      </c>
      <c r="AF23" s="16">
        <f t="shared" si="12"/>
        <v>-2.8208383999999995</v>
      </c>
      <c r="AG23" s="16">
        <f t="shared" si="13"/>
        <v>7.9571292789145573</v>
      </c>
      <c r="AH23" s="16">
        <f t="shared" si="14"/>
        <v>2.8208383999999995</v>
      </c>
      <c r="AI23" s="17">
        <f t="shared" si="15"/>
        <v>0.51287970909090896</v>
      </c>
    </row>
    <row r="24" spans="1:35" x14ac:dyDescent="0.3">
      <c r="A24" s="9">
        <v>26299</v>
      </c>
      <c r="B24" s="10">
        <v>9.8000000000000007</v>
      </c>
      <c r="C24" s="11">
        <f t="shared" si="16"/>
        <v>7.3999999999999995</v>
      </c>
      <c r="D24" s="11">
        <f t="shared" ref="D24:D67" si="20">SUM(B17:B23)/7</f>
        <v>7.8999999999999995</v>
      </c>
      <c r="E24" s="7">
        <v>2010</v>
      </c>
      <c r="F24" s="11">
        <v>1.4000000000000001</v>
      </c>
      <c r="G24" s="11">
        <v>4.0285714285714285</v>
      </c>
      <c r="H24" s="10">
        <v>3.8</v>
      </c>
      <c r="I24" s="11">
        <f t="shared" si="0"/>
        <v>2.3999999999999995</v>
      </c>
      <c r="J24" s="11">
        <f t="shared" si="0"/>
        <v>0.22857142857142865</v>
      </c>
      <c r="K24" s="11">
        <f t="shared" si="1"/>
        <v>5.7599999999999971</v>
      </c>
      <c r="L24" s="11">
        <f t="shared" si="1"/>
        <v>5.224489795918371E-2</v>
      </c>
      <c r="M24" s="15">
        <f t="shared" si="2"/>
        <v>0.63157894736842091</v>
      </c>
      <c r="N24" s="15">
        <f t="shared" si="3"/>
        <v>6.0150375939849648E-2</v>
      </c>
      <c r="O24" s="14"/>
      <c r="P24" s="22">
        <v>1971</v>
      </c>
      <c r="Q24" s="18">
        <f t="shared" si="17"/>
        <v>7.0772211199999999</v>
      </c>
      <c r="R24" s="16">
        <f t="shared" si="4"/>
        <v>1.4227788800000001</v>
      </c>
      <c r="S24" s="16">
        <f t="shared" si="5"/>
        <v>2.0242997413740547</v>
      </c>
      <c r="T24" s="16">
        <f t="shared" si="6"/>
        <v>1.4227788800000001</v>
      </c>
      <c r="U24" s="17">
        <f t="shared" si="7"/>
        <v>0.16738575058823529</v>
      </c>
      <c r="V24" s="17"/>
      <c r="W24" s="22">
        <v>1971</v>
      </c>
      <c r="X24" s="18">
        <f t="shared" si="18"/>
        <v>6.86328125</v>
      </c>
      <c r="Y24" s="16">
        <f t="shared" si="8"/>
        <v>1.63671875</v>
      </c>
      <c r="Z24" s="16">
        <f t="shared" si="9"/>
        <v>2.6788482666015625</v>
      </c>
      <c r="AA24" s="16">
        <f t="shared" si="10"/>
        <v>1.63671875</v>
      </c>
      <c r="AB24" s="17">
        <f t="shared" si="11"/>
        <v>0.19255514705882354</v>
      </c>
      <c r="AD24" s="22">
        <v>1971</v>
      </c>
      <c r="AE24" s="18">
        <f t="shared" si="19"/>
        <v>6.0641676799999997</v>
      </c>
      <c r="AF24" s="16">
        <f t="shared" si="12"/>
        <v>2.4358323200000003</v>
      </c>
      <c r="AG24" s="16">
        <f t="shared" si="13"/>
        <v>5.9332790911565834</v>
      </c>
      <c r="AH24" s="16">
        <f t="shared" si="14"/>
        <v>2.4358323200000003</v>
      </c>
      <c r="AI24" s="17">
        <f t="shared" si="15"/>
        <v>0.28656850823529417</v>
      </c>
    </row>
    <row r="25" spans="1:35" x14ac:dyDescent="0.3">
      <c r="A25" s="9">
        <v>26665</v>
      </c>
      <c r="B25" s="10">
        <v>11.4</v>
      </c>
      <c r="C25" s="11">
        <f t="shared" si="16"/>
        <v>7.9333333333333336</v>
      </c>
      <c r="D25" s="11">
        <f t="shared" si="20"/>
        <v>8.1</v>
      </c>
      <c r="E25" s="7">
        <v>2011</v>
      </c>
      <c r="F25" s="11">
        <v>1.1666666666666667</v>
      </c>
      <c r="G25" s="11">
        <v>3.8714285714285714</v>
      </c>
      <c r="H25" s="10">
        <v>3.7</v>
      </c>
      <c r="I25" s="11">
        <f t="shared" si="0"/>
        <v>2.5333333333333332</v>
      </c>
      <c r="J25" s="11">
        <f t="shared" si="0"/>
        <v>0.17142857142857126</v>
      </c>
      <c r="K25" s="11">
        <f t="shared" si="1"/>
        <v>6.4177777777777774</v>
      </c>
      <c r="L25" s="11">
        <f t="shared" si="1"/>
        <v>2.9387755102040759E-2</v>
      </c>
      <c r="M25" s="15">
        <f t="shared" si="2"/>
        <v>0.68468468468468457</v>
      </c>
      <c r="N25" s="15">
        <f t="shared" si="3"/>
        <v>4.6332046332046288E-2</v>
      </c>
      <c r="O25" s="14"/>
      <c r="P25" s="22">
        <v>1972</v>
      </c>
      <c r="Q25" s="18">
        <f t="shared" si="17"/>
        <v>7.3617768960000003</v>
      </c>
      <c r="R25" s="16">
        <f t="shared" si="4"/>
        <v>2.4382231040000004</v>
      </c>
      <c r="S25" s="16">
        <f t="shared" si="5"/>
        <v>5.9449319048793967</v>
      </c>
      <c r="T25" s="16">
        <f t="shared" si="6"/>
        <v>2.4382231040000004</v>
      </c>
      <c r="U25" s="17">
        <f t="shared" si="7"/>
        <v>0.24879827591836737</v>
      </c>
      <c r="V25" s="17"/>
      <c r="W25" s="22">
        <v>1972</v>
      </c>
      <c r="X25" s="18">
        <f t="shared" si="18"/>
        <v>7.681640625</v>
      </c>
      <c r="Y25" s="16">
        <f t="shared" si="8"/>
        <v>2.1183593750000007</v>
      </c>
      <c r="Z25" s="16">
        <f t="shared" si="9"/>
        <v>4.4874464416503939</v>
      </c>
      <c r="AA25" s="16">
        <f t="shared" si="10"/>
        <v>2.1183593750000007</v>
      </c>
      <c r="AB25" s="17">
        <f t="shared" si="11"/>
        <v>0.21615911989795925</v>
      </c>
      <c r="AD25" s="22">
        <v>1972</v>
      </c>
      <c r="AE25" s="18">
        <f t="shared" si="19"/>
        <v>8.0128335360000005</v>
      </c>
      <c r="AF25" s="16">
        <f t="shared" si="12"/>
        <v>1.7871664640000002</v>
      </c>
      <c r="AG25" s="16">
        <f t="shared" si="13"/>
        <v>3.1939639700462643</v>
      </c>
      <c r="AH25" s="16">
        <f t="shared" si="14"/>
        <v>1.7871664640000002</v>
      </c>
      <c r="AI25" s="17">
        <f t="shared" si="15"/>
        <v>0.18236392489795919</v>
      </c>
    </row>
    <row r="26" spans="1:35" x14ac:dyDescent="0.3">
      <c r="A26" s="9">
        <v>27030</v>
      </c>
      <c r="B26" s="10">
        <v>8.4</v>
      </c>
      <c r="C26" s="11">
        <f t="shared" si="16"/>
        <v>9.9</v>
      </c>
      <c r="D26" s="11">
        <f t="shared" si="20"/>
        <v>8.3571428571428559</v>
      </c>
      <c r="E26" s="7">
        <v>2012</v>
      </c>
      <c r="F26" s="11">
        <v>1.8333333333333333</v>
      </c>
      <c r="G26" s="11">
        <v>3.4571428571428569</v>
      </c>
      <c r="H26" s="10">
        <v>4.0999999999999996</v>
      </c>
      <c r="I26" s="11">
        <f t="shared" si="0"/>
        <v>2.2666666666666666</v>
      </c>
      <c r="J26" s="11">
        <f t="shared" si="0"/>
        <v>0.64285714285714279</v>
      </c>
      <c r="K26" s="11">
        <f t="shared" si="1"/>
        <v>5.1377777777777771</v>
      </c>
      <c r="L26" s="11">
        <f t="shared" si="1"/>
        <v>0.41326530612244888</v>
      </c>
      <c r="M26" s="15">
        <f t="shared" si="2"/>
        <v>0.55284552845528456</v>
      </c>
      <c r="N26" s="15">
        <f t="shared" si="3"/>
        <v>0.156794425087108</v>
      </c>
      <c r="O26" s="14"/>
      <c r="P26" s="22">
        <v>1973</v>
      </c>
      <c r="Q26" s="18">
        <f t="shared" si="17"/>
        <v>7.8494215168000006</v>
      </c>
      <c r="R26" s="16">
        <f t="shared" si="4"/>
        <v>3.5505784831999998</v>
      </c>
      <c r="S26" s="16">
        <f t="shared" si="5"/>
        <v>12.606607565362811</v>
      </c>
      <c r="T26" s="16">
        <f t="shared" si="6"/>
        <v>3.5505784831999998</v>
      </c>
      <c r="U26" s="17">
        <f t="shared" si="7"/>
        <v>0.31145425291228068</v>
      </c>
      <c r="V26" s="17"/>
      <c r="W26" s="22">
        <v>1973</v>
      </c>
      <c r="X26" s="18">
        <f t="shared" si="18"/>
        <v>8.7408203125000004</v>
      </c>
      <c r="Y26" s="16">
        <f t="shared" si="8"/>
        <v>2.6591796875</v>
      </c>
      <c r="Z26" s="16">
        <f t="shared" si="9"/>
        <v>7.0712366104125977</v>
      </c>
      <c r="AA26" s="16">
        <f t="shared" si="10"/>
        <v>2.6591796875</v>
      </c>
      <c r="AB26" s="17">
        <f t="shared" si="11"/>
        <v>0.23326137609649122</v>
      </c>
      <c r="AD26" s="22">
        <v>1973</v>
      </c>
      <c r="AE26" s="18">
        <f t="shared" si="19"/>
        <v>9.442566707200001</v>
      </c>
      <c r="AF26" s="16">
        <f t="shared" si="12"/>
        <v>1.9574332927999993</v>
      </c>
      <c r="AG26" s="16">
        <f t="shared" si="13"/>
        <v>3.831545095761848</v>
      </c>
      <c r="AH26" s="16">
        <f t="shared" si="14"/>
        <v>1.9574332927999993</v>
      </c>
      <c r="AI26" s="17">
        <f t="shared" si="15"/>
        <v>0.17170467480701748</v>
      </c>
    </row>
    <row r="27" spans="1:35" x14ac:dyDescent="0.3">
      <c r="A27" s="9">
        <v>27395</v>
      </c>
      <c r="B27" s="10">
        <v>9</v>
      </c>
      <c r="C27" s="11">
        <f t="shared" si="16"/>
        <v>9.8666666666666671</v>
      </c>
      <c r="D27" s="11">
        <f t="shared" si="20"/>
        <v>8.7428571428571438</v>
      </c>
      <c r="E27" s="7">
        <v>2013</v>
      </c>
      <c r="F27" s="11">
        <v>3.8666666666666667</v>
      </c>
      <c r="G27" s="11">
        <v>3.0857142857142859</v>
      </c>
      <c r="H27" s="10">
        <v>3.3</v>
      </c>
      <c r="I27" s="11">
        <f t="shared" si="0"/>
        <v>0.56666666666666687</v>
      </c>
      <c r="J27" s="11">
        <f t="shared" si="0"/>
        <v>0.21428571428571397</v>
      </c>
      <c r="K27" s="11">
        <f t="shared" si="1"/>
        <v>0.32111111111111135</v>
      </c>
      <c r="L27" s="11">
        <f t="shared" si="1"/>
        <v>4.5918367346938639E-2</v>
      </c>
      <c r="M27" s="15">
        <f t="shared" si="2"/>
        <v>0.1717171717171718</v>
      </c>
      <c r="N27" s="15">
        <f t="shared" si="3"/>
        <v>6.4935064935064846E-2</v>
      </c>
      <c r="O27" s="14"/>
      <c r="P27" s="22">
        <v>1974</v>
      </c>
      <c r="Q27" s="18">
        <f t="shared" si="17"/>
        <v>8.5595372134400005</v>
      </c>
      <c r="R27" s="16">
        <f t="shared" si="4"/>
        <v>-0.15953721344000016</v>
      </c>
      <c r="S27" s="16">
        <f t="shared" si="5"/>
        <v>2.5452122472200168E-2</v>
      </c>
      <c r="T27" s="16">
        <f t="shared" si="6"/>
        <v>0.15953721344000016</v>
      </c>
      <c r="U27" s="17">
        <f t="shared" si="7"/>
        <v>1.8992525409523828E-2</v>
      </c>
      <c r="V27" s="17"/>
      <c r="W27" s="22">
        <v>1974</v>
      </c>
      <c r="X27" s="18">
        <f t="shared" si="18"/>
        <v>10.07041015625</v>
      </c>
      <c r="Y27" s="16">
        <f t="shared" si="8"/>
        <v>-1.67041015625</v>
      </c>
      <c r="Z27" s="16">
        <f t="shared" si="9"/>
        <v>2.7902700901031494</v>
      </c>
      <c r="AA27" s="16">
        <f t="shared" si="10"/>
        <v>1.67041015625</v>
      </c>
      <c r="AB27" s="17">
        <f t="shared" si="11"/>
        <v>0.19885835193452381</v>
      </c>
      <c r="AD27" s="22">
        <v>1974</v>
      </c>
      <c r="AE27" s="18">
        <f t="shared" si="19"/>
        <v>11.00851334144</v>
      </c>
      <c r="AF27" s="16">
        <f t="shared" si="12"/>
        <v>-2.6085133414400001</v>
      </c>
      <c r="AG27" s="16">
        <f t="shared" si="13"/>
        <v>6.8043418524704746</v>
      </c>
      <c r="AH27" s="16">
        <f t="shared" si="14"/>
        <v>2.6085133414400001</v>
      </c>
      <c r="AI27" s="17">
        <f t="shared" si="15"/>
        <v>0.31053730255238093</v>
      </c>
    </row>
    <row r="28" spans="1:35" x14ac:dyDescent="0.3">
      <c r="A28" s="9">
        <v>27760</v>
      </c>
      <c r="B28" s="10">
        <v>11.2</v>
      </c>
      <c r="C28" s="11">
        <f t="shared" si="16"/>
        <v>9.6</v>
      </c>
      <c r="D28" s="11">
        <f t="shared" si="20"/>
        <v>8.6857142857142851</v>
      </c>
      <c r="E28" s="7">
        <v>2014</v>
      </c>
      <c r="F28" s="11">
        <v>3.6999999999999997</v>
      </c>
      <c r="G28" s="11">
        <v>2.7285714285714282</v>
      </c>
      <c r="H28" s="10">
        <v>4.2</v>
      </c>
      <c r="I28" s="11">
        <f t="shared" si="0"/>
        <v>0.50000000000000044</v>
      </c>
      <c r="J28" s="11">
        <f t="shared" si="0"/>
        <v>1.471428571428572</v>
      </c>
      <c r="K28" s="11">
        <f t="shared" si="1"/>
        <v>0.25000000000000044</v>
      </c>
      <c r="L28" s="11">
        <f t="shared" si="1"/>
        <v>2.1651020408163282</v>
      </c>
      <c r="M28" s="15">
        <f t="shared" si="2"/>
        <v>0.11904761904761915</v>
      </c>
      <c r="N28" s="15">
        <f t="shared" si="3"/>
        <v>0.35034013605442188</v>
      </c>
      <c r="O28" s="14"/>
      <c r="P28" s="22">
        <v>1975</v>
      </c>
      <c r="Q28" s="18">
        <f t="shared" si="17"/>
        <v>8.5276297707520001</v>
      </c>
      <c r="R28" s="16">
        <f t="shared" si="4"/>
        <v>0.47237022924799987</v>
      </c>
      <c r="S28" s="16">
        <f t="shared" si="5"/>
        <v>0.22313363347980794</v>
      </c>
      <c r="T28" s="16">
        <f t="shared" si="6"/>
        <v>0.47237022924799987</v>
      </c>
      <c r="U28" s="17">
        <f t="shared" si="7"/>
        <v>5.2485581027555545E-2</v>
      </c>
      <c r="V28" s="17"/>
      <c r="W28" s="22">
        <v>1975</v>
      </c>
      <c r="X28" s="18">
        <f t="shared" si="18"/>
        <v>9.2352050781250004</v>
      </c>
      <c r="Y28" s="16">
        <f t="shared" si="8"/>
        <v>-0.23520507812500036</v>
      </c>
      <c r="Z28" s="16">
        <f t="shared" si="9"/>
        <v>5.5321428775787523E-2</v>
      </c>
      <c r="AA28" s="16">
        <f t="shared" si="10"/>
        <v>0.23520507812500036</v>
      </c>
      <c r="AB28" s="17">
        <f t="shared" si="11"/>
        <v>2.6133897569444484E-2</v>
      </c>
      <c r="AD28" s="22">
        <v>1975</v>
      </c>
      <c r="AE28" s="18">
        <f t="shared" si="19"/>
        <v>8.9217026682880007</v>
      </c>
      <c r="AF28" s="16">
        <f t="shared" si="12"/>
        <v>7.8297331711999263E-2</v>
      </c>
      <c r="AG28" s="16">
        <f t="shared" si="13"/>
        <v>6.1304721532188453E-3</v>
      </c>
      <c r="AH28" s="16">
        <f t="shared" si="14"/>
        <v>7.8297331711999263E-2</v>
      </c>
      <c r="AI28" s="17">
        <f t="shared" si="15"/>
        <v>8.6997035235554729E-3</v>
      </c>
    </row>
    <row r="29" spans="1:35" x14ac:dyDescent="0.3">
      <c r="A29" s="9">
        <v>28126</v>
      </c>
      <c r="B29" s="10">
        <v>11.1</v>
      </c>
      <c r="C29" s="11">
        <f t="shared" si="16"/>
        <v>9.5333333333333332</v>
      </c>
      <c r="D29" s="11">
        <f t="shared" si="20"/>
        <v>9.1142857142857139</v>
      </c>
      <c r="E29" s="7">
        <v>2015</v>
      </c>
      <c r="F29" s="11">
        <v>3.8666666666666667</v>
      </c>
      <c r="G29" s="11">
        <v>2.6857142857142859</v>
      </c>
      <c r="H29" s="10">
        <v>3.7</v>
      </c>
      <c r="I29" s="11">
        <f t="shared" si="0"/>
        <v>0.16666666666666652</v>
      </c>
      <c r="J29" s="11">
        <f t="shared" si="0"/>
        <v>1.0142857142857142</v>
      </c>
      <c r="K29" s="11">
        <f t="shared" si="1"/>
        <v>2.7777777777777728E-2</v>
      </c>
      <c r="L29" s="11">
        <f t="shared" si="1"/>
        <v>1.0287755102040814</v>
      </c>
      <c r="M29" s="15">
        <f t="shared" si="2"/>
        <v>4.5045045045045001E-2</v>
      </c>
      <c r="N29" s="15">
        <f t="shared" si="3"/>
        <v>0.27413127413127408</v>
      </c>
      <c r="O29" s="14"/>
      <c r="P29" s="22">
        <v>1976</v>
      </c>
      <c r="Q29" s="18">
        <f t="shared" si="17"/>
        <v>8.6221038166015997</v>
      </c>
      <c r="R29" s="16">
        <f t="shared" si="4"/>
        <v>2.5778961833983995</v>
      </c>
      <c r="S29" s="16">
        <f t="shared" si="5"/>
        <v>6.6455487323800346</v>
      </c>
      <c r="T29" s="16">
        <f t="shared" si="6"/>
        <v>2.5778961833983995</v>
      </c>
      <c r="U29" s="17">
        <f t="shared" si="7"/>
        <v>0.23016930208914282</v>
      </c>
      <c r="V29" s="17"/>
      <c r="W29" s="22">
        <v>1976</v>
      </c>
      <c r="X29" s="18">
        <f t="shared" si="18"/>
        <v>9.1176025390624993</v>
      </c>
      <c r="Y29" s="16">
        <f t="shared" si="8"/>
        <v>2.0823974609375</v>
      </c>
      <c r="Z29" s="16">
        <f t="shared" si="9"/>
        <v>4.3363791853189468</v>
      </c>
      <c r="AA29" s="16">
        <f t="shared" si="10"/>
        <v>2.0823974609375</v>
      </c>
      <c r="AB29" s="17">
        <f t="shared" si="11"/>
        <v>0.1859283447265625</v>
      </c>
      <c r="AD29" s="22">
        <v>1976</v>
      </c>
      <c r="AE29" s="18">
        <f t="shared" si="19"/>
        <v>8.9843405336575994</v>
      </c>
      <c r="AF29" s="16">
        <f t="shared" si="12"/>
        <v>2.2156594663423999</v>
      </c>
      <c r="AG29" s="16">
        <f t="shared" si="13"/>
        <v>4.9091468707926884</v>
      </c>
      <c r="AH29" s="16">
        <f t="shared" si="14"/>
        <v>2.2156594663423999</v>
      </c>
      <c r="AI29" s="17">
        <f t="shared" si="15"/>
        <v>0.1978267380662857</v>
      </c>
    </row>
    <row r="30" spans="1:35" x14ac:dyDescent="0.3">
      <c r="A30" s="9">
        <v>28491</v>
      </c>
      <c r="B30" s="10">
        <v>13</v>
      </c>
      <c r="C30" s="11">
        <f t="shared" si="16"/>
        <v>10.433333333333332</v>
      </c>
      <c r="D30" s="11">
        <f t="shared" si="20"/>
        <v>9.9142857142857128</v>
      </c>
      <c r="H30" s="8" t="s">
        <v>19</v>
      </c>
      <c r="I30" s="11">
        <f>AVERAGE(I15:I29)</f>
        <v>2.0333333333333332</v>
      </c>
      <c r="J30" s="11">
        <f t="shared" ref="J30:L30" si="21">AVERAGE(J15:J29)</f>
        <v>1.548571428571428</v>
      </c>
      <c r="K30" s="11">
        <f t="shared" si="21"/>
        <v>6.4375555555555533</v>
      </c>
      <c r="L30" s="11">
        <f t="shared" si="21"/>
        <v>5.1915646258503383</v>
      </c>
      <c r="M30" s="15"/>
      <c r="N30" s="15"/>
      <c r="P30" s="22">
        <v>1977</v>
      </c>
      <c r="Q30" s="18">
        <f t="shared" si="17"/>
        <v>9.1376830532812789</v>
      </c>
      <c r="R30" s="16">
        <f t="shared" si="4"/>
        <v>1.9623169467187207</v>
      </c>
      <c r="S30" s="16">
        <f t="shared" si="5"/>
        <v>3.8506877993794824</v>
      </c>
      <c r="T30" s="16">
        <f t="shared" si="6"/>
        <v>1.9623169467187207</v>
      </c>
      <c r="U30" s="17">
        <f t="shared" si="7"/>
        <v>0.17678531051520008</v>
      </c>
      <c r="V30" s="17"/>
      <c r="W30" s="22">
        <v>1977</v>
      </c>
      <c r="X30" s="18">
        <f t="shared" si="18"/>
        <v>10.158801269531249</v>
      </c>
      <c r="Y30" s="16">
        <f t="shared" si="8"/>
        <v>0.94119873046875036</v>
      </c>
      <c r="Z30" s="16">
        <f t="shared" si="9"/>
        <v>0.88585505023598743</v>
      </c>
      <c r="AA30" s="16">
        <f t="shared" si="10"/>
        <v>0.94119873046875036</v>
      </c>
      <c r="AB30" s="17">
        <f t="shared" si="11"/>
        <v>8.4792678420608142E-2</v>
      </c>
      <c r="AD30" s="22">
        <v>1977</v>
      </c>
      <c r="AE30" s="18">
        <f t="shared" si="19"/>
        <v>10.75686810673152</v>
      </c>
      <c r="AF30" s="16">
        <f t="shared" si="12"/>
        <v>0.34313189326847926</v>
      </c>
      <c r="AG30" s="16">
        <f t="shared" si="13"/>
        <v>0.11773949617801105</v>
      </c>
      <c r="AH30" s="16">
        <f t="shared" si="14"/>
        <v>0.34313189326847926</v>
      </c>
      <c r="AI30" s="17">
        <f t="shared" si="15"/>
        <v>3.0912783177340475E-2</v>
      </c>
    </row>
    <row r="31" spans="1:35" x14ac:dyDescent="0.3">
      <c r="A31" s="9">
        <v>28856</v>
      </c>
      <c r="B31" s="10">
        <v>11.7</v>
      </c>
      <c r="C31" s="11">
        <f t="shared" si="16"/>
        <v>11.766666666666666</v>
      </c>
      <c r="D31" s="11">
        <f t="shared" si="20"/>
        <v>10.557142857142859</v>
      </c>
      <c r="J31" s="8" t="s">
        <v>20</v>
      </c>
      <c r="K31" s="11">
        <f>SQRT(K30)</f>
        <v>2.5372338393525249</v>
      </c>
      <c r="L31" s="11">
        <f>SQRT(L30)</f>
        <v>2.2785005213627532</v>
      </c>
      <c r="M31" s="15"/>
      <c r="N31" s="15"/>
      <c r="P31" s="22">
        <v>1978</v>
      </c>
      <c r="Q31" s="18">
        <f t="shared" si="17"/>
        <v>9.5301464426250231</v>
      </c>
      <c r="R31" s="16">
        <f t="shared" si="4"/>
        <v>3.4698535573749769</v>
      </c>
      <c r="S31" s="16">
        <f t="shared" si="5"/>
        <v>12.039883709627782</v>
      </c>
      <c r="T31" s="16">
        <f t="shared" si="6"/>
        <v>3.4698535573749769</v>
      </c>
      <c r="U31" s="17">
        <f t="shared" si="7"/>
        <v>0.26691181210576748</v>
      </c>
      <c r="V31" s="17"/>
      <c r="W31" s="22">
        <v>1978</v>
      </c>
      <c r="X31" s="18">
        <f t="shared" si="18"/>
        <v>10.629400634765624</v>
      </c>
      <c r="Y31" s="16">
        <f t="shared" si="8"/>
        <v>2.3705993652343764</v>
      </c>
      <c r="Z31" s="16">
        <f t="shared" si="9"/>
        <v>5.6197413504496287</v>
      </c>
      <c r="AA31" s="16">
        <f t="shared" si="10"/>
        <v>2.3705993652343764</v>
      </c>
      <c r="AB31" s="17">
        <f t="shared" si="11"/>
        <v>0.18235379732572127</v>
      </c>
      <c r="AD31" s="22">
        <v>1978</v>
      </c>
      <c r="AE31" s="18">
        <f t="shared" si="19"/>
        <v>11.031373621346305</v>
      </c>
      <c r="AF31" s="16">
        <f t="shared" si="12"/>
        <v>1.9686263786536955</v>
      </c>
      <c r="AG31" s="16">
        <f t="shared" si="13"/>
        <v>3.8754898187311633</v>
      </c>
      <c r="AH31" s="16">
        <f t="shared" si="14"/>
        <v>1.9686263786536955</v>
      </c>
      <c r="AI31" s="17">
        <f t="shared" si="15"/>
        <v>0.15143279835797657</v>
      </c>
    </row>
    <row r="32" spans="1:35" x14ac:dyDescent="0.3">
      <c r="A32" s="9">
        <v>29221</v>
      </c>
      <c r="B32" s="10">
        <v>8.8000000000000007</v>
      </c>
      <c r="C32" s="11">
        <f t="shared" si="16"/>
        <v>11.933333333333332</v>
      </c>
      <c r="D32" s="11">
        <f t="shared" si="20"/>
        <v>10.828571428571427</v>
      </c>
      <c r="L32" s="8" t="s">
        <v>26</v>
      </c>
      <c r="M32" s="15">
        <f>AVERAGE(M15:M29)</f>
        <v>0.28504064596371997</v>
      </c>
      <c r="N32" s="15">
        <f>AVERAGE(N15:N29)</f>
        <v>0.11665684701864555</v>
      </c>
      <c r="P32" s="22">
        <v>1979</v>
      </c>
      <c r="Q32" s="18">
        <f t="shared" si="17"/>
        <v>10.224117154100018</v>
      </c>
      <c r="R32" s="16">
        <f t="shared" si="4"/>
        <v>1.4758828458999815</v>
      </c>
      <c r="S32" s="16">
        <f t="shared" si="5"/>
        <v>2.1782301748218287</v>
      </c>
      <c r="T32" s="16">
        <f t="shared" si="6"/>
        <v>1.4758828458999815</v>
      </c>
      <c r="U32" s="17">
        <f t="shared" si="7"/>
        <v>0.12614383298290441</v>
      </c>
      <c r="V32" s="17"/>
      <c r="W32" s="22">
        <v>1979</v>
      </c>
      <c r="X32" s="18">
        <f t="shared" si="18"/>
        <v>11.814700317382812</v>
      </c>
      <c r="Y32" s="16">
        <f t="shared" si="8"/>
        <v>-0.1147003173828125</v>
      </c>
      <c r="Z32" s="16">
        <f t="shared" si="9"/>
        <v>1.3156162807717919E-2</v>
      </c>
      <c r="AA32" s="16">
        <f t="shared" si="10"/>
        <v>0.1147003173828125</v>
      </c>
      <c r="AB32" s="17">
        <f t="shared" si="11"/>
        <v>9.8034459301549158E-3</v>
      </c>
      <c r="AD32" s="22">
        <v>1979</v>
      </c>
      <c r="AE32" s="18">
        <f t="shared" si="19"/>
        <v>12.606274724269261</v>
      </c>
      <c r="AF32" s="16">
        <f t="shared" si="12"/>
        <v>-0.90627472426926126</v>
      </c>
      <c r="AG32" s="16">
        <f t="shared" si="13"/>
        <v>0.82133387584932549</v>
      </c>
      <c r="AH32" s="16">
        <f t="shared" si="14"/>
        <v>0.90627472426926126</v>
      </c>
      <c r="AI32" s="17">
        <f t="shared" si="15"/>
        <v>7.7459378142671911E-2</v>
      </c>
    </row>
    <row r="33" spans="1:35" x14ac:dyDescent="0.3">
      <c r="A33" s="9">
        <v>29587</v>
      </c>
      <c r="B33" s="10">
        <v>12.2</v>
      </c>
      <c r="C33" s="11">
        <f t="shared" si="16"/>
        <v>11.166666666666666</v>
      </c>
      <c r="D33" s="11">
        <f t="shared" si="20"/>
        <v>10.457142857142856</v>
      </c>
      <c r="P33" s="22">
        <v>1980</v>
      </c>
      <c r="Q33" s="18">
        <f t="shared" si="17"/>
        <v>10.519293723280015</v>
      </c>
      <c r="R33" s="16">
        <f t="shared" si="4"/>
        <v>-1.7192937232800141</v>
      </c>
      <c r="S33" s="16">
        <f t="shared" si="5"/>
        <v>2.9559709069100535</v>
      </c>
      <c r="T33" s="16">
        <f t="shared" si="6"/>
        <v>1.7192937232800141</v>
      </c>
      <c r="U33" s="17">
        <f t="shared" si="7"/>
        <v>0.19537428673636523</v>
      </c>
      <c r="V33" s="17"/>
      <c r="W33" s="22">
        <v>1980</v>
      </c>
      <c r="X33" s="18">
        <f t="shared" si="18"/>
        <v>11.757350158691406</v>
      </c>
      <c r="Y33" s="16">
        <f t="shared" si="8"/>
        <v>-2.9573501586914048</v>
      </c>
      <c r="Z33" s="16">
        <f t="shared" si="9"/>
        <v>8.7459199611120777</v>
      </c>
      <c r="AA33" s="16">
        <f t="shared" si="10"/>
        <v>2.9573501586914048</v>
      </c>
      <c r="AB33" s="17">
        <f t="shared" si="11"/>
        <v>0.33606251803311415</v>
      </c>
      <c r="AD33" s="22">
        <v>1980</v>
      </c>
      <c r="AE33" s="18">
        <f t="shared" si="19"/>
        <v>11.881254944853852</v>
      </c>
      <c r="AF33" s="16">
        <f t="shared" si="12"/>
        <v>-3.0812549448538515</v>
      </c>
      <c r="AG33" s="16">
        <f t="shared" si="13"/>
        <v>9.4941320351863112</v>
      </c>
      <c r="AH33" s="16">
        <f t="shared" si="14"/>
        <v>3.0812549448538515</v>
      </c>
      <c r="AI33" s="17">
        <f t="shared" si="15"/>
        <v>0.35014260736975583</v>
      </c>
    </row>
    <row r="34" spans="1:35" x14ac:dyDescent="0.3">
      <c r="A34" s="9">
        <v>29952</v>
      </c>
      <c r="B34" s="10">
        <v>4.2</v>
      </c>
      <c r="C34" s="11">
        <f t="shared" si="16"/>
        <v>10.9</v>
      </c>
      <c r="D34" s="11">
        <f t="shared" si="20"/>
        <v>11</v>
      </c>
      <c r="P34" s="22">
        <v>1981</v>
      </c>
      <c r="Q34" s="18">
        <f t="shared" si="17"/>
        <v>10.175434978624011</v>
      </c>
      <c r="R34" s="16">
        <f t="shared" si="4"/>
        <v>2.024565021375988</v>
      </c>
      <c r="S34" s="16">
        <f t="shared" si="5"/>
        <v>4.098863525779155</v>
      </c>
      <c r="T34" s="16">
        <f t="shared" si="6"/>
        <v>2.024565021375988</v>
      </c>
      <c r="U34" s="17">
        <f t="shared" si="7"/>
        <v>0.16594795257180231</v>
      </c>
      <c r="V34" s="17"/>
      <c r="W34" s="22">
        <v>1981</v>
      </c>
      <c r="X34" s="18">
        <f t="shared" si="18"/>
        <v>10.278675079345703</v>
      </c>
      <c r="Y34" s="16">
        <f t="shared" si="8"/>
        <v>1.9213249206542962</v>
      </c>
      <c r="Z34" s="16">
        <f t="shared" si="9"/>
        <v>3.6914894507272376</v>
      </c>
      <c r="AA34" s="16">
        <f t="shared" si="10"/>
        <v>1.9213249206542962</v>
      </c>
      <c r="AB34" s="17">
        <f t="shared" si="11"/>
        <v>0.15748564923395872</v>
      </c>
      <c r="AD34" s="22">
        <v>1981</v>
      </c>
      <c r="AE34" s="18">
        <f t="shared" si="19"/>
        <v>9.41625098897077</v>
      </c>
      <c r="AF34" s="16">
        <f t="shared" si="12"/>
        <v>2.7837490110292293</v>
      </c>
      <c r="AG34" s="16">
        <f t="shared" si="13"/>
        <v>7.749258556406212</v>
      </c>
      <c r="AH34" s="16">
        <f t="shared" si="14"/>
        <v>2.7837490110292293</v>
      </c>
      <c r="AI34" s="17">
        <f t="shared" si="15"/>
        <v>0.22817614844501882</v>
      </c>
    </row>
    <row r="35" spans="1:35" x14ac:dyDescent="0.3">
      <c r="A35" s="9">
        <v>30317</v>
      </c>
      <c r="B35" s="10">
        <v>8.8000000000000007</v>
      </c>
      <c r="C35" s="11">
        <f t="shared" si="16"/>
        <v>8.4</v>
      </c>
      <c r="D35" s="11">
        <f t="shared" si="20"/>
        <v>10.314285714285715</v>
      </c>
      <c r="P35" s="22">
        <v>1982</v>
      </c>
      <c r="Q35" s="18">
        <f t="shared" si="17"/>
        <v>10.580347982899209</v>
      </c>
      <c r="R35" s="16">
        <f t="shared" si="4"/>
        <v>-6.3803479828992087</v>
      </c>
      <c r="S35" s="16">
        <f t="shared" si="5"/>
        <v>40.708840382886002</v>
      </c>
      <c r="T35" s="16">
        <f t="shared" si="6"/>
        <v>6.3803479828992087</v>
      </c>
      <c r="U35" s="17">
        <f t="shared" si="7"/>
        <v>1.5191304721188592</v>
      </c>
      <c r="V35" s="17"/>
      <c r="W35" s="22">
        <v>1982</v>
      </c>
      <c r="X35" s="18">
        <f t="shared" si="18"/>
        <v>11.239337539672851</v>
      </c>
      <c r="Y35" s="16">
        <f t="shared" si="8"/>
        <v>-7.039337539672851</v>
      </c>
      <c r="Z35" s="16">
        <f t="shared" si="9"/>
        <v>49.552272997447425</v>
      </c>
      <c r="AA35" s="16">
        <f t="shared" si="10"/>
        <v>7.039337539672851</v>
      </c>
      <c r="AB35" s="17">
        <f t="shared" si="11"/>
        <v>1.6760327475411549</v>
      </c>
      <c r="AD35" s="22">
        <v>1982</v>
      </c>
      <c r="AE35" s="18">
        <f t="shared" si="19"/>
        <v>11.643250197794153</v>
      </c>
      <c r="AF35" s="16">
        <f t="shared" si="12"/>
        <v>-7.4432501977941525</v>
      </c>
      <c r="AG35" s="16">
        <f t="shared" si="13"/>
        <v>55.40197350696269</v>
      </c>
      <c r="AH35" s="16">
        <f t="shared" si="14"/>
        <v>7.4432501977941525</v>
      </c>
      <c r="AI35" s="17">
        <f t="shared" si="15"/>
        <v>1.7722024280462267</v>
      </c>
    </row>
    <row r="36" spans="1:35" x14ac:dyDescent="0.3">
      <c r="A36" s="9">
        <v>30682</v>
      </c>
      <c r="B36" s="10">
        <v>11.1</v>
      </c>
      <c r="C36" s="11">
        <f t="shared" si="16"/>
        <v>8.4</v>
      </c>
      <c r="D36" s="11">
        <f t="shared" si="20"/>
        <v>9.9714285714285715</v>
      </c>
      <c r="P36" s="22">
        <v>1983</v>
      </c>
      <c r="Q36" s="18">
        <f t="shared" si="17"/>
        <v>9.3042783863193677</v>
      </c>
      <c r="R36" s="16">
        <f t="shared" si="4"/>
        <v>-0.50427838631936694</v>
      </c>
      <c r="S36" s="16">
        <f t="shared" si="5"/>
        <v>0.2542966909088647</v>
      </c>
      <c r="T36" s="16">
        <f t="shared" si="6"/>
        <v>0.50427838631936694</v>
      </c>
      <c r="U36" s="17">
        <f t="shared" si="7"/>
        <v>5.7304362081746239E-2</v>
      </c>
      <c r="V36" s="17"/>
      <c r="W36" s="22">
        <v>1983</v>
      </c>
      <c r="X36" s="18">
        <f t="shared" si="18"/>
        <v>7.7196687698364261</v>
      </c>
      <c r="Y36" s="16">
        <f t="shared" si="8"/>
        <v>1.0803312301635746</v>
      </c>
      <c r="Z36" s="16">
        <f t="shared" si="9"/>
        <v>1.1671155668667423</v>
      </c>
      <c r="AA36" s="16">
        <f t="shared" si="10"/>
        <v>1.0803312301635746</v>
      </c>
      <c r="AB36" s="17">
        <f t="shared" si="11"/>
        <v>0.12276491251858801</v>
      </c>
      <c r="AD36" s="22">
        <v>1983</v>
      </c>
      <c r="AE36" s="18">
        <f t="shared" si="19"/>
        <v>5.68865003955883</v>
      </c>
      <c r="AF36" s="16">
        <f t="shared" si="12"/>
        <v>3.1113499604411707</v>
      </c>
      <c r="AG36" s="16">
        <f t="shared" si="13"/>
        <v>9.6804985763372748</v>
      </c>
      <c r="AH36" s="16">
        <f t="shared" si="14"/>
        <v>3.1113499604411707</v>
      </c>
      <c r="AI36" s="17">
        <f t="shared" si="15"/>
        <v>0.35356249550467844</v>
      </c>
    </row>
    <row r="37" spans="1:35" x14ac:dyDescent="0.3">
      <c r="A37" s="9">
        <v>31048</v>
      </c>
      <c r="B37" s="10">
        <v>7.6</v>
      </c>
      <c r="C37" s="11">
        <f t="shared" si="16"/>
        <v>8.0333333333333332</v>
      </c>
      <c r="D37" s="11">
        <f t="shared" si="20"/>
        <v>9.9714285714285715</v>
      </c>
      <c r="P37" s="22">
        <v>1984</v>
      </c>
      <c r="Q37" s="18">
        <f t="shared" si="17"/>
        <v>9.203422709055495</v>
      </c>
      <c r="R37" s="16">
        <f t="shared" si="4"/>
        <v>1.8965772909445047</v>
      </c>
      <c r="S37" s="16">
        <f t="shared" si="5"/>
        <v>3.5970054205263962</v>
      </c>
      <c r="T37" s="16">
        <f t="shared" si="6"/>
        <v>1.8965772909445047</v>
      </c>
      <c r="U37" s="17">
        <f t="shared" si="7"/>
        <v>0.17086281900400943</v>
      </c>
      <c r="V37" s="17"/>
      <c r="W37" s="22">
        <v>1984</v>
      </c>
      <c r="X37" s="18">
        <f t="shared" si="18"/>
        <v>8.2598343849182143</v>
      </c>
      <c r="Y37" s="16">
        <f t="shared" si="8"/>
        <v>2.8401656150817853</v>
      </c>
      <c r="Z37" s="16">
        <f t="shared" si="9"/>
        <v>8.0665407210928954</v>
      </c>
      <c r="AA37" s="16">
        <f t="shared" si="10"/>
        <v>2.8401656150817853</v>
      </c>
      <c r="AB37" s="17">
        <f t="shared" si="11"/>
        <v>0.25587077613349418</v>
      </c>
      <c r="AD37" s="22">
        <v>1984</v>
      </c>
      <c r="AE37" s="18">
        <f t="shared" si="19"/>
        <v>8.1777300079117659</v>
      </c>
      <c r="AF37" s="16">
        <f t="shared" si="12"/>
        <v>2.9222699920882338</v>
      </c>
      <c r="AG37" s="16">
        <f t="shared" si="13"/>
        <v>8.5396619066593669</v>
      </c>
      <c r="AH37" s="16">
        <f t="shared" si="14"/>
        <v>2.9222699920882338</v>
      </c>
      <c r="AI37" s="17">
        <f t="shared" si="15"/>
        <v>0.26326756685479585</v>
      </c>
    </row>
    <row r="38" spans="1:35" x14ac:dyDescent="0.3">
      <c r="A38" s="9">
        <v>31413</v>
      </c>
      <c r="B38" s="10">
        <v>5.6</v>
      </c>
      <c r="C38" s="11">
        <f t="shared" si="16"/>
        <v>9.1666666666666661</v>
      </c>
      <c r="D38" s="11">
        <f t="shared" si="20"/>
        <v>9.2000000000000011</v>
      </c>
      <c r="P38" s="22">
        <v>1985</v>
      </c>
      <c r="Q38" s="18">
        <f t="shared" si="17"/>
        <v>9.5827381672443952</v>
      </c>
      <c r="R38" s="16">
        <f t="shared" si="4"/>
        <v>-1.9827381672443956</v>
      </c>
      <c r="S38" s="16">
        <f t="shared" si="5"/>
        <v>3.9312506398476645</v>
      </c>
      <c r="T38" s="16">
        <f t="shared" si="6"/>
        <v>1.9827381672443956</v>
      </c>
      <c r="U38" s="17">
        <f t="shared" si="7"/>
        <v>0.26088660095320998</v>
      </c>
      <c r="V38" s="17"/>
      <c r="W38" s="22">
        <v>1985</v>
      </c>
      <c r="X38" s="18">
        <f t="shared" si="18"/>
        <v>9.6799171924591079</v>
      </c>
      <c r="Y38" s="16">
        <f t="shared" si="8"/>
        <v>-2.0799171924591082</v>
      </c>
      <c r="Z38" s="16">
        <f t="shared" si="9"/>
        <v>4.3260555274869787</v>
      </c>
      <c r="AA38" s="16">
        <f t="shared" si="10"/>
        <v>2.0799171924591082</v>
      </c>
      <c r="AB38" s="17">
        <f t="shared" si="11"/>
        <v>0.2736733147972511</v>
      </c>
      <c r="AD38" s="22">
        <v>1985</v>
      </c>
      <c r="AE38" s="18">
        <f t="shared" si="19"/>
        <v>10.515546001582353</v>
      </c>
      <c r="AF38" s="16">
        <f t="shared" si="12"/>
        <v>-2.9155460015823529</v>
      </c>
      <c r="AG38" s="16">
        <f t="shared" si="13"/>
        <v>8.5004084873428454</v>
      </c>
      <c r="AH38" s="16">
        <f t="shared" si="14"/>
        <v>2.9155460015823529</v>
      </c>
      <c r="AI38" s="17">
        <f t="shared" si="15"/>
        <v>0.38362447389241489</v>
      </c>
    </row>
    <row r="39" spans="1:35" x14ac:dyDescent="0.3">
      <c r="A39" s="9">
        <v>31778</v>
      </c>
      <c r="B39" s="10">
        <v>6.1</v>
      </c>
      <c r="C39" s="11">
        <f t="shared" si="16"/>
        <v>8.1</v>
      </c>
      <c r="D39" s="11">
        <f t="shared" si="20"/>
        <v>8.3285714285714292</v>
      </c>
      <c r="P39" s="22">
        <v>1986</v>
      </c>
      <c r="Q39" s="18">
        <f t="shared" si="17"/>
        <v>9.1861905337955161</v>
      </c>
      <c r="R39" s="16">
        <f t="shared" si="4"/>
        <v>-3.5861905337955164</v>
      </c>
      <c r="S39" s="16">
        <f t="shared" si="5"/>
        <v>12.860762544684571</v>
      </c>
      <c r="T39" s="16">
        <f t="shared" si="6"/>
        <v>3.5861905337955164</v>
      </c>
      <c r="U39" s="17">
        <f t="shared" si="7"/>
        <v>0.64039116674919938</v>
      </c>
      <c r="V39" s="17"/>
      <c r="W39" s="22">
        <v>1986</v>
      </c>
      <c r="X39" s="18">
        <f t="shared" si="18"/>
        <v>8.6399585962295546</v>
      </c>
      <c r="Y39" s="16">
        <f t="shared" si="8"/>
        <v>-3.039958596229555</v>
      </c>
      <c r="Z39" s="16">
        <f t="shared" si="9"/>
        <v>9.2413482667899665</v>
      </c>
      <c r="AA39" s="16">
        <f t="shared" si="10"/>
        <v>3.039958596229555</v>
      </c>
      <c r="AB39" s="17">
        <f t="shared" si="11"/>
        <v>0.54284974932670627</v>
      </c>
      <c r="AD39" s="22">
        <v>1986</v>
      </c>
      <c r="AE39" s="18">
        <f t="shared" si="19"/>
        <v>8.1831092003164692</v>
      </c>
      <c r="AF39" s="16">
        <f t="shared" si="12"/>
        <v>-2.5831092003164695</v>
      </c>
      <c r="AG39" s="16">
        <f t="shared" si="13"/>
        <v>6.6724531407595906</v>
      </c>
      <c r="AH39" s="16">
        <f t="shared" si="14"/>
        <v>2.5831092003164695</v>
      </c>
      <c r="AI39" s="17">
        <f t="shared" si="15"/>
        <v>0.46126950005651246</v>
      </c>
    </row>
    <row r="40" spans="1:35" x14ac:dyDescent="0.3">
      <c r="A40" s="9">
        <v>32143</v>
      </c>
      <c r="B40" s="10">
        <v>7.9</v>
      </c>
      <c r="C40" s="11">
        <f t="shared" si="16"/>
        <v>6.4333333333333327</v>
      </c>
      <c r="D40" s="11">
        <f t="shared" si="20"/>
        <v>7.9428571428571431</v>
      </c>
      <c r="P40" s="22">
        <v>1987</v>
      </c>
      <c r="Q40" s="18">
        <f t="shared" si="17"/>
        <v>8.4689524270364132</v>
      </c>
      <c r="R40" s="16">
        <f t="shared" si="4"/>
        <v>-2.3689524270364135</v>
      </c>
      <c r="S40" s="16">
        <f t="shared" si="5"/>
        <v>5.6119356015617141</v>
      </c>
      <c r="T40" s="16">
        <f t="shared" si="6"/>
        <v>2.3689524270364135</v>
      </c>
      <c r="U40" s="17">
        <f t="shared" si="7"/>
        <v>0.38835285689121535</v>
      </c>
      <c r="V40" s="17"/>
      <c r="W40" s="22">
        <v>1987</v>
      </c>
      <c r="X40" s="18">
        <f t="shared" si="18"/>
        <v>7.1199792981147771</v>
      </c>
      <c r="Y40" s="16">
        <f t="shared" si="8"/>
        <v>-1.0199792981147775</v>
      </c>
      <c r="Z40" s="16">
        <f t="shared" si="9"/>
        <v>1.0403577685827141</v>
      </c>
      <c r="AA40" s="16">
        <f t="shared" si="10"/>
        <v>1.0199792981147775</v>
      </c>
      <c r="AB40" s="17">
        <f t="shared" si="11"/>
        <v>0.16720972100242254</v>
      </c>
      <c r="AD40" s="22">
        <v>1987</v>
      </c>
      <c r="AE40" s="18">
        <f t="shared" si="19"/>
        <v>6.1166218400632939</v>
      </c>
      <c r="AF40" s="16">
        <f t="shared" si="12"/>
        <v>-1.6621840063294258E-2</v>
      </c>
      <c r="AG40" s="16">
        <f t="shared" si="13"/>
        <v>2.7628556708973403E-4</v>
      </c>
      <c r="AH40" s="16">
        <f t="shared" si="14"/>
        <v>1.6621840063294258E-2</v>
      </c>
      <c r="AI40" s="17">
        <f t="shared" si="15"/>
        <v>2.7248918136547964E-3</v>
      </c>
    </row>
    <row r="41" spans="1:35" x14ac:dyDescent="0.3">
      <c r="A41" s="9">
        <v>32509</v>
      </c>
      <c r="B41" s="10">
        <v>7.7</v>
      </c>
      <c r="C41" s="11">
        <f t="shared" si="16"/>
        <v>6.5333333333333341</v>
      </c>
      <c r="D41" s="11">
        <f t="shared" si="20"/>
        <v>7.3285714285714292</v>
      </c>
      <c r="P41" s="22">
        <v>1988</v>
      </c>
      <c r="Q41" s="18">
        <f t="shared" si="17"/>
        <v>7.9951619416291306</v>
      </c>
      <c r="R41" s="16">
        <f t="shared" si="4"/>
        <v>-9.5161941629130276E-2</v>
      </c>
      <c r="S41" s="16">
        <f t="shared" si="5"/>
        <v>9.055795134625998E-3</v>
      </c>
      <c r="T41" s="16">
        <f t="shared" si="6"/>
        <v>9.5161941629130276E-2</v>
      </c>
      <c r="U41" s="17">
        <f t="shared" si="7"/>
        <v>1.204581539609244E-2</v>
      </c>
      <c r="V41" s="17"/>
      <c r="W41" s="22">
        <v>1988</v>
      </c>
      <c r="X41" s="18">
        <f t="shared" si="18"/>
        <v>6.609989649057388</v>
      </c>
      <c r="Y41" s="16">
        <f t="shared" si="8"/>
        <v>1.2900103509426124</v>
      </c>
      <c r="Z41" s="16">
        <f t="shared" si="9"/>
        <v>1.664126705539082</v>
      </c>
      <c r="AA41" s="16">
        <f t="shared" si="10"/>
        <v>1.2900103509426124</v>
      </c>
      <c r="AB41" s="17">
        <f t="shared" si="11"/>
        <v>0.16329244948640662</v>
      </c>
      <c r="AD41" s="22">
        <v>1988</v>
      </c>
      <c r="AE41" s="18">
        <f t="shared" si="19"/>
        <v>6.1033243680126583</v>
      </c>
      <c r="AF41" s="16">
        <f t="shared" si="12"/>
        <v>1.796675631987342</v>
      </c>
      <c r="AG41" s="16">
        <f t="shared" si="13"/>
        <v>3.2280433265771151</v>
      </c>
      <c r="AH41" s="16">
        <f t="shared" si="14"/>
        <v>1.796675631987342</v>
      </c>
      <c r="AI41" s="17">
        <f t="shared" si="15"/>
        <v>0.22742729518827112</v>
      </c>
    </row>
    <row r="42" spans="1:35" x14ac:dyDescent="0.3">
      <c r="A42" s="9">
        <v>32874</v>
      </c>
      <c r="B42" s="10">
        <v>5.7</v>
      </c>
      <c r="C42" s="11">
        <f t="shared" si="16"/>
        <v>7.2333333333333334</v>
      </c>
      <c r="D42" s="11">
        <f t="shared" si="20"/>
        <v>7.8285714285714292</v>
      </c>
      <c r="P42" s="22">
        <v>1989</v>
      </c>
      <c r="Q42" s="18">
        <f t="shared" si="17"/>
        <v>7.9761295533033048</v>
      </c>
      <c r="R42" s="16">
        <f t="shared" si="4"/>
        <v>-0.27612955330330458</v>
      </c>
      <c r="S42" s="16">
        <f t="shared" si="5"/>
        <v>7.6247530207482525E-2</v>
      </c>
      <c r="T42" s="16">
        <f t="shared" si="6"/>
        <v>0.27612955330330458</v>
      </c>
      <c r="U42" s="17">
        <f t="shared" si="7"/>
        <v>3.5860980948481114E-2</v>
      </c>
      <c r="V42" s="17"/>
      <c r="W42" s="22">
        <v>1989</v>
      </c>
      <c r="X42" s="18">
        <f t="shared" si="18"/>
        <v>7.2549948245286942</v>
      </c>
      <c r="Y42" s="16">
        <f t="shared" si="8"/>
        <v>0.44500517547130602</v>
      </c>
      <c r="Z42" s="16">
        <f t="shared" si="9"/>
        <v>0.19802960619624788</v>
      </c>
      <c r="AA42" s="16">
        <f t="shared" si="10"/>
        <v>0.44500517547130602</v>
      </c>
      <c r="AB42" s="17">
        <f t="shared" si="11"/>
        <v>5.7792879931338442E-2</v>
      </c>
      <c r="AD42" s="22">
        <v>1989</v>
      </c>
      <c r="AE42" s="18">
        <f t="shared" si="19"/>
        <v>7.5406648736025321</v>
      </c>
      <c r="AF42" s="16">
        <f t="shared" si="12"/>
        <v>0.15933512639746805</v>
      </c>
      <c r="AG42" s="16">
        <f t="shared" si="13"/>
        <v>2.538768250409712E-2</v>
      </c>
      <c r="AH42" s="16">
        <f t="shared" si="14"/>
        <v>0.15933512639746805</v>
      </c>
      <c r="AI42" s="17">
        <f t="shared" si="15"/>
        <v>2.0692873558112734E-2</v>
      </c>
    </row>
    <row r="43" spans="1:35" x14ac:dyDescent="0.3">
      <c r="A43" s="9">
        <v>33239</v>
      </c>
      <c r="B43" s="10">
        <v>3.3</v>
      </c>
      <c r="C43" s="11">
        <f t="shared" si="16"/>
        <v>7.1000000000000005</v>
      </c>
      <c r="D43" s="11">
        <f t="shared" si="20"/>
        <v>7.3857142857142861</v>
      </c>
      <c r="P43" s="22">
        <v>1990</v>
      </c>
      <c r="Q43" s="18">
        <f t="shared" si="17"/>
        <v>7.920903642642644</v>
      </c>
      <c r="R43" s="16">
        <f t="shared" si="4"/>
        <v>-2.2209036426426438</v>
      </c>
      <c r="S43" s="16">
        <f t="shared" si="5"/>
        <v>4.932412989903364</v>
      </c>
      <c r="T43" s="16">
        <f t="shared" si="6"/>
        <v>2.2209036426426438</v>
      </c>
      <c r="U43" s="17">
        <f t="shared" si="7"/>
        <v>0.38963221800748138</v>
      </c>
      <c r="V43" s="17"/>
      <c r="W43" s="22">
        <v>1990</v>
      </c>
      <c r="X43" s="18">
        <f t="shared" si="18"/>
        <v>7.4774974122643467</v>
      </c>
      <c r="Y43" s="16">
        <f t="shared" si="8"/>
        <v>-1.7774974122643465</v>
      </c>
      <c r="Z43" s="16">
        <f t="shared" si="9"/>
        <v>3.1594970506064484</v>
      </c>
      <c r="AA43" s="16">
        <f t="shared" si="10"/>
        <v>1.7774974122643465</v>
      </c>
      <c r="AB43" s="17">
        <f t="shared" si="11"/>
        <v>0.31184165127444674</v>
      </c>
      <c r="AD43" s="22">
        <v>1990</v>
      </c>
      <c r="AE43" s="18">
        <f t="shared" si="19"/>
        <v>7.6681329747205069</v>
      </c>
      <c r="AF43" s="16">
        <f t="shared" si="12"/>
        <v>-1.9681329747205067</v>
      </c>
      <c r="AG43" s="16">
        <f t="shared" si="13"/>
        <v>3.8735474061821908</v>
      </c>
      <c r="AH43" s="16">
        <f t="shared" si="14"/>
        <v>1.9681329747205067</v>
      </c>
      <c r="AI43" s="17">
        <f t="shared" si="15"/>
        <v>0.34528648679307133</v>
      </c>
    </row>
    <row r="44" spans="1:35" x14ac:dyDescent="0.3">
      <c r="A44" s="9">
        <v>33604</v>
      </c>
      <c r="B44" s="10">
        <v>5.9</v>
      </c>
      <c r="C44" s="11">
        <f t="shared" si="16"/>
        <v>5.5666666666666664</v>
      </c>
      <c r="D44" s="11">
        <f t="shared" si="20"/>
        <v>6.2714285714285714</v>
      </c>
      <c r="P44" s="22">
        <v>1991</v>
      </c>
      <c r="Q44" s="18">
        <f t="shared" si="17"/>
        <v>7.4767229141141156</v>
      </c>
      <c r="R44" s="16">
        <f t="shared" si="4"/>
        <v>-4.1767229141141158</v>
      </c>
      <c r="S44" s="16">
        <f t="shared" si="5"/>
        <v>17.445014301285912</v>
      </c>
      <c r="T44" s="16">
        <f t="shared" si="6"/>
        <v>4.1767229141141158</v>
      </c>
      <c r="U44" s="17">
        <f t="shared" si="7"/>
        <v>1.2656736103376109</v>
      </c>
      <c r="V44" s="17"/>
      <c r="W44" s="22">
        <v>1991</v>
      </c>
      <c r="X44" s="18">
        <f t="shared" si="18"/>
        <v>6.5887487061321739</v>
      </c>
      <c r="Y44" s="16">
        <f t="shared" si="8"/>
        <v>-3.2887487061321741</v>
      </c>
      <c r="Z44" s="16">
        <f t="shared" si="9"/>
        <v>10.815868052086049</v>
      </c>
      <c r="AA44" s="16">
        <f t="shared" si="10"/>
        <v>3.2887487061321741</v>
      </c>
      <c r="AB44" s="17">
        <f t="shared" si="11"/>
        <v>0.99659051700974977</v>
      </c>
      <c r="AD44" s="22">
        <v>1991</v>
      </c>
      <c r="AE44" s="18">
        <f t="shared" si="19"/>
        <v>6.0936265949441015</v>
      </c>
      <c r="AF44" s="16">
        <f t="shared" si="12"/>
        <v>-2.7936265949441017</v>
      </c>
      <c r="AG44" s="16">
        <f t="shared" si="13"/>
        <v>7.8043495519789765</v>
      </c>
      <c r="AH44" s="16">
        <f t="shared" si="14"/>
        <v>2.7936265949441017</v>
      </c>
      <c r="AI44" s="17">
        <f t="shared" si="15"/>
        <v>0.84655351361942477</v>
      </c>
    </row>
    <row r="45" spans="1:35" x14ac:dyDescent="0.3">
      <c r="A45" s="9">
        <v>33970</v>
      </c>
      <c r="B45" s="10">
        <v>5.2</v>
      </c>
      <c r="C45" s="11">
        <f t="shared" si="16"/>
        <v>4.9666666666666668</v>
      </c>
      <c r="D45" s="11">
        <f t="shared" si="20"/>
        <v>6.0285714285714276</v>
      </c>
      <c r="P45" s="22">
        <v>1992</v>
      </c>
      <c r="Q45" s="18">
        <f t="shared" si="17"/>
        <v>6.6413783312912926</v>
      </c>
      <c r="R45" s="16">
        <f t="shared" si="4"/>
        <v>-0.74137833129129227</v>
      </c>
      <c r="S45" s="16">
        <f t="shared" si="5"/>
        <v>0.54964183010826106</v>
      </c>
      <c r="T45" s="16">
        <f t="shared" si="6"/>
        <v>0.74137833129129227</v>
      </c>
      <c r="U45" s="17">
        <f t="shared" si="7"/>
        <v>0.1256573442866597</v>
      </c>
      <c r="V45" s="17"/>
      <c r="W45" s="22">
        <v>1992</v>
      </c>
      <c r="X45" s="18">
        <f t="shared" si="18"/>
        <v>4.9443743530660864</v>
      </c>
      <c r="Y45" s="16">
        <f t="shared" si="8"/>
        <v>0.95562564693391394</v>
      </c>
      <c r="Z45" s="16">
        <f t="shared" si="9"/>
        <v>0.91322037707786152</v>
      </c>
      <c r="AA45" s="16">
        <f t="shared" si="10"/>
        <v>0.95562564693391394</v>
      </c>
      <c r="AB45" s="17">
        <f t="shared" si="11"/>
        <v>0.16197044863286675</v>
      </c>
      <c r="AD45" s="22">
        <v>1992</v>
      </c>
      <c r="AE45" s="18">
        <f t="shared" si="19"/>
        <v>3.85872531898882</v>
      </c>
      <c r="AF45" s="16">
        <f t="shared" si="12"/>
        <v>2.0412746810111804</v>
      </c>
      <c r="AG45" s="16">
        <f t="shared" si="13"/>
        <v>4.1668023233372962</v>
      </c>
      <c r="AH45" s="16">
        <f t="shared" si="14"/>
        <v>2.0412746810111804</v>
      </c>
      <c r="AI45" s="17">
        <f t="shared" si="15"/>
        <v>0.34597875949342038</v>
      </c>
    </row>
    <row r="46" spans="1:35" x14ac:dyDescent="0.3">
      <c r="A46" s="9">
        <v>34335</v>
      </c>
      <c r="B46" s="10">
        <v>6.3</v>
      </c>
      <c r="C46" s="11">
        <f t="shared" si="16"/>
        <v>4.8</v>
      </c>
      <c r="D46" s="11">
        <f t="shared" si="20"/>
        <v>5.9714285714285724</v>
      </c>
      <c r="P46" s="22">
        <v>1993</v>
      </c>
      <c r="Q46" s="18">
        <f t="shared" si="17"/>
        <v>6.4931026650330343</v>
      </c>
      <c r="R46" s="16">
        <f t="shared" si="4"/>
        <v>-1.2931026650330342</v>
      </c>
      <c r="S46" s="16">
        <f t="shared" si="5"/>
        <v>1.6721145023155353</v>
      </c>
      <c r="T46" s="16">
        <f t="shared" si="6"/>
        <v>1.2931026650330342</v>
      </c>
      <c r="U46" s="17">
        <f t="shared" si="7"/>
        <v>0.24867358942942963</v>
      </c>
      <c r="V46" s="17"/>
      <c r="W46" s="22">
        <v>1993</v>
      </c>
      <c r="X46" s="18">
        <f t="shared" si="18"/>
        <v>5.4221871765330434</v>
      </c>
      <c r="Y46" s="16">
        <f t="shared" si="8"/>
        <v>-0.22218717653304321</v>
      </c>
      <c r="Z46" s="16">
        <f t="shared" si="9"/>
        <v>4.9367141415725707E-2</v>
      </c>
      <c r="AA46" s="16">
        <f t="shared" si="10"/>
        <v>0.22218717653304321</v>
      </c>
      <c r="AB46" s="17">
        <f t="shared" si="11"/>
        <v>4.2728303179431382E-2</v>
      </c>
      <c r="AD46" s="22">
        <v>1993</v>
      </c>
      <c r="AE46" s="18">
        <f t="shared" si="19"/>
        <v>5.4917450637977643</v>
      </c>
      <c r="AF46" s="16">
        <f t="shared" si="12"/>
        <v>-0.2917450637977641</v>
      </c>
      <c r="AG46" s="16">
        <f t="shared" si="13"/>
        <v>8.5115182250361451E-2</v>
      </c>
      <c r="AH46" s="16">
        <f t="shared" si="14"/>
        <v>0.2917450637977641</v>
      </c>
      <c r="AI46" s="17">
        <f t="shared" si="15"/>
        <v>5.6104819961108478E-2</v>
      </c>
    </row>
    <row r="47" spans="1:35" x14ac:dyDescent="0.3">
      <c r="A47" s="9">
        <v>34700</v>
      </c>
      <c r="B47" s="10">
        <v>4.9000000000000004</v>
      </c>
      <c r="C47" s="11">
        <f t="shared" si="16"/>
        <v>5.8000000000000007</v>
      </c>
      <c r="D47" s="11">
        <f t="shared" si="20"/>
        <v>6</v>
      </c>
      <c r="P47" s="22">
        <v>1994</v>
      </c>
      <c r="Q47" s="18">
        <f t="shared" si="17"/>
        <v>6.2344821320264279</v>
      </c>
      <c r="R47" s="16">
        <f t="shared" si="4"/>
        <v>6.5517867973571953E-2</v>
      </c>
      <c r="S47" s="16">
        <f t="shared" si="5"/>
        <v>4.2925910238024055E-3</v>
      </c>
      <c r="T47" s="16">
        <f t="shared" si="6"/>
        <v>6.5517867973571953E-2</v>
      </c>
      <c r="U47" s="17">
        <f t="shared" si="7"/>
        <v>1.0399661583106659E-2</v>
      </c>
      <c r="V47" s="17"/>
      <c r="W47" s="22">
        <v>1994</v>
      </c>
      <c r="X47" s="18">
        <f t="shared" si="18"/>
        <v>5.3110935882665213</v>
      </c>
      <c r="Y47" s="16">
        <f t="shared" si="8"/>
        <v>0.98890641173347849</v>
      </c>
      <c r="Z47" s="16">
        <f t="shared" si="9"/>
        <v>0.97793589116758406</v>
      </c>
      <c r="AA47" s="16">
        <f t="shared" si="10"/>
        <v>0.98890641173347849</v>
      </c>
      <c r="AB47" s="17">
        <f t="shared" si="11"/>
        <v>0.15696927170372674</v>
      </c>
      <c r="AD47" s="22">
        <v>1994</v>
      </c>
      <c r="AE47" s="18">
        <f t="shared" si="19"/>
        <v>5.2583490127595534</v>
      </c>
      <c r="AF47" s="16">
        <f t="shared" si="12"/>
        <v>1.0416509872404465</v>
      </c>
      <c r="AG47" s="16">
        <f t="shared" si="13"/>
        <v>1.0850367792189968</v>
      </c>
      <c r="AH47" s="16">
        <f t="shared" si="14"/>
        <v>1.0416509872404465</v>
      </c>
      <c r="AI47" s="17">
        <f t="shared" si="15"/>
        <v>0.16534142654610262</v>
      </c>
    </row>
    <row r="48" spans="1:35" x14ac:dyDescent="0.3">
      <c r="A48" s="9">
        <v>35065</v>
      </c>
      <c r="B48" s="10">
        <v>5.7</v>
      </c>
      <c r="C48" s="11">
        <f t="shared" si="16"/>
        <v>5.4666666666666659</v>
      </c>
      <c r="D48" s="11">
        <f t="shared" si="20"/>
        <v>5.5714285714285712</v>
      </c>
      <c r="P48" s="22">
        <v>1995</v>
      </c>
      <c r="Q48" s="18">
        <f t="shared" si="17"/>
        <v>6.2475857056211419</v>
      </c>
      <c r="R48" s="16">
        <f t="shared" si="4"/>
        <v>-1.3475857056211415</v>
      </c>
      <c r="S48" s="16">
        <f t="shared" si="5"/>
        <v>1.8159872339944301</v>
      </c>
      <c r="T48" s="16">
        <f t="shared" si="6"/>
        <v>1.3475857056211415</v>
      </c>
      <c r="U48" s="17">
        <f t="shared" si="7"/>
        <v>0.27501749094309008</v>
      </c>
      <c r="V48" s="17"/>
      <c r="W48" s="22">
        <v>1995</v>
      </c>
      <c r="X48" s="18">
        <f t="shared" si="18"/>
        <v>5.8055467941332601</v>
      </c>
      <c r="Y48" s="16">
        <f t="shared" si="8"/>
        <v>-0.90554679413325978</v>
      </c>
      <c r="Z48" s="16">
        <f t="shared" si="9"/>
        <v>0.8200149963650244</v>
      </c>
      <c r="AA48" s="16">
        <f t="shared" si="10"/>
        <v>0.90554679413325978</v>
      </c>
      <c r="AB48" s="17">
        <f t="shared" si="11"/>
        <v>0.18480546819046118</v>
      </c>
      <c r="AD48" s="22">
        <v>1995</v>
      </c>
      <c r="AE48" s="18">
        <f t="shared" si="19"/>
        <v>6.0916698025519107</v>
      </c>
      <c r="AF48" s="16">
        <f t="shared" si="12"/>
        <v>-1.1916698025519104</v>
      </c>
      <c r="AG48" s="16">
        <f t="shared" si="13"/>
        <v>1.4200769183141091</v>
      </c>
      <c r="AH48" s="16">
        <f t="shared" si="14"/>
        <v>1.1916698025519104</v>
      </c>
      <c r="AI48" s="17">
        <f t="shared" si="15"/>
        <v>0.24319791888814496</v>
      </c>
    </row>
    <row r="49" spans="1:35" x14ac:dyDescent="0.3">
      <c r="A49" s="9">
        <v>35431</v>
      </c>
      <c r="B49" s="10">
        <v>6.3</v>
      </c>
      <c r="C49" s="11">
        <f t="shared" si="16"/>
        <v>5.6333333333333329</v>
      </c>
      <c r="D49" s="11">
        <f t="shared" si="20"/>
        <v>5.2857142857142865</v>
      </c>
      <c r="P49" s="22">
        <v>1996</v>
      </c>
      <c r="Q49" s="18">
        <f t="shared" si="17"/>
        <v>5.9780685644969136</v>
      </c>
      <c r="R49" s="16">
        <f t="shared" si="4"/>
        <v>-0.27806856449691342</v>
      </c>
      <c r="S49" s="16">
        <f t="shared" si="5"/>
        <v>7.7322126561374091E-2</v>
      </c>
      <c r="T49" s="16">
        <f t="shared" si="6"/>
        <v>0.27806856449691342</v>
      </c>
      <c r="U49" s="17">
        <f t="shared" si="7"/>
        <v>4.8783958683669019E-2</v>
      </c>
      <c r="V49" s="17"/>
      <c r="W49" s="22">
        <v>1996</v>
      </c>
      <c r="X49" s="18">
        <f t="shared" si="18"/>
        <v>5.3527733970666302</v>
      </c>
      <c r="Y49" s="16">
        <f t="shared" si="8"/>
        <v>0.34722660293336993</v>
      </c>
      <c r="Z49" s="16">
        <f t="shared" si="9"/>
        <v>0.12056631378464815</v>
      </c>
      <c r="AA49" s="16">
        <f t="shared" si="10"/>
        <v>0.34722660293336993</v>
      </c>
      <c r="AB49" s="17">
        <f t="shared" si="11"/>
        <v>6.0916947883047357E-2</v>
      </c>
      <c r="AD49" s="22">
        <v>1996</v>
      </c>
      <c r="AE49" s="18">
        <f t="shared" si="19"/>
        <v>5.1383339605103826</v>
      </c>
      <c r="AF49" s="16">
        <f t="shared" si="12"/>
        <v>0.56166603948961757</v>
      </c>
      <c r="AG49" s="16">
        <f t="shared" si="13"/>
        <v>0.31546873991595265</v>
      </c>
      <c r="AH49" s="16">
        <f t="shared" si="14"/>
        <v>0.56166603948961757</v>
      </c>
      <c r="AI49" s="17">
        <f t="shared" si="15"/>
        <v>9.853790166484519E-2</v>
      </c>
    </row>
    <row r="50" spans="1:35" x14ac:dyDescent="0.3">
      <c r="A50" s="9">
        <v>35796</v>
      </c>
      <c r="B50" s="10">
        <v>5.6</v>
      </c>
      <c r="C50" s="11">
        <f t="shared" si="16"/>
        <v>5.6333333333333337</v>
      </c>
      <c r="D50" s="11">
        <f t="shared" si="20"/>
        <v>5.3714285714285719</v>
      </c>
      <c r="P50" s="22">
        <v>1997</v>
      </c>
      <c r="Q50" s="18">
        <f t="shared" si="17"/>
        <v>5.9224548515975313</v>
      </c>
      <c r="R50" s="16">
        <f t="shared" si="4"/>
        <v>0.37754514840246856</v>
      </c>
      <c r="S50" s="16">
        <f t="shared" si="5"/>
        <v>0.14254033908224201</v>
      </c>
      <c r="T50" s="16">
        <f t="shared" si="6"/>
        <v>0.37754514840246856</v>
      </c>
      <c r="U50" s="17">
        <f t="shared" si="7"/>
        <v>5.9927801333725168E-2</v>
      </c>
      <c r="V50" s="17"/>
      <c r="W50" s="22">
        <v>1997</v>
      </c>
      <c r="X50" s="18">
        <f t="shared" si="18"/>
        <v>5.5263866985333152</v>
      </c>
      <c r="Y50" s="16">
        <f t="shared" si="8"/>
        <v>0.77361330146668461</v>
      </c>
      <c r="Z50" s="16">
        <f t="shared" si="9"/>
        <v>0.59847754020618349</v>
      </c>
      <c r="AA50" s="16">
        <f t="shared" si="10"/>
        <v>0.77361330146668461</v>
      </c>
      <c r="AB50" s="17">
        <f t="shared" si="11"/>
        <v>0.12279576213756899</v>
      </c>
      <c r="AD50" s="22">
        <v>1997</v>
      </c>
      <c r="AE50" s="18">
        <f t="shared" si="19"/>
        <v>5.5876667921020768</v>
      </c>
      <c r="AF50" s="16">
        <f t="shared" si="12"/>
        <v>0.71233320789792298</v>
      </c>
      <c r="AG50" s="16">
        <f t="shared" si="13"/>
        <v>0.50741859907414555</v>
      </c>
      <c r="AH50" s="16">
        <f t="shared" si="14"/>
        <v>0.71233320789792298</v>
      </c>
      <c r="AI50" s="17">
        <f t="shared" si="15"/>
        <v>0.11306876315840048</v>
      </c>
    </row>
    <row r="51" spans="1:35" x14ac:dyDescent="0.3">
      <c r="A51" s="9">
        <v>36161</v>
      </c>
      <c r="B51" s="10">
        <v>6.3</v>
      </c>
      <c r="C51" s="11">
        <f t="shared" si="16"/>
        <v>5.8666666666666671</v>
      </c>
      <c r="D51" s="11">
        <f t="shared" si="20"/>
        <v>5.7000000000000011</v>
      </c>
      <c r="P51" s="22">
        <v>1998</v>
      </c>
      <c r="Q51" s="18">
        <f t="shared" si="17"/>
        <v>5.9979638812780252</v>
      </c>
      <c r="R51" s="16">
        <f t="shared" si="4"/>
        <v>-0.39796388127802551</v>
      </c>
      <c r="S51" s="16">
        <f t="shared" si="5"/>
        <v>0.15837525080187037</v>
      </c>
      <c r="T51" s="16">
        <f t="shared" si="6"/>
        <v>0.39796388127802551</v>
      </c>
      <c r="U51" s="17">
        <f t="shared" si="7"/>
        <v>7.1064978799647419E-2</v>
      </c>
      <c r="V51" s="17"/>
      <c r="W51" s="22">
        <v>1998</v>
      </c>
      <c r="X51" s="18">
        <f t="shared" si="18"/>
        <v>5.913193349266658</v>
      </c>
      <c r="Y51" s="16">
        <f t="shared" si="8"/>
        <v>-0.31319334926665832</v>
      </c>
      <c r="Z51" s="16">
        <f t="shared" si="9"/>
        <v>9.8090074024867024E-2</v>
      </c>
      <c r="AA51" s="16">
        <f t="shared" si="10"/>
        <v>0.31319334926665832</v>
      </c>
      <c r="AB51" s="17">
        <f t="shared" si="11"/>
        <v>5.5927383797617559E-2</v>
      </c>
      <c r="AD51" s="22">
        <v>1998</v>
      </c>
      <c r="AE51" s="18">
        <f t="shared" si="19"/>
        <v>6.157533358420415</v>
      </c>
      <c r="AF51" s="16">
        <f t="shared" si="12"/>
        <v>-0.5575333584204154</v>
      </c>
      <c r="AG51" s="16">
        <f t="shared" si="13"/>
        <v>0.31084344575154738</v>
      </c>
      <c r="AH51" s="16">
        <f t="shared" si="14"/>
        <v>0.5575333584204154</v>
      </c>
      <c r="AI51" s="17">
        <f t="shared" si="15"/>
        <v>9.9559528289359905E-2</v>
      </c>
    </row>
    <row r="52" spans="1:35" x14ac:dyDescent="0.3">
      <c r="A52" s="9">
        <v>36526</v>
      </c>
      <c r="B52" s="10">
        <v>6.5</v>
      </c>
      <c r="C52" s="11">
        <f t="shared" si="16"/>
        <v>6.0666666666666664</v>
      </c>
      <c r="D52" s="11">
        <f t="shared" si="20"/>
        <v>5.7571428571428571</v>
      </c>
      <c r="P52" s="22">
        <v>1999</v>
      </c>
      <c r="Q52" s="18">
        <f t="shared" si="17"/>
        <v>5.9183711050224197</v>
      </c>
      <c r="R52" s="16">
        <f t="shared" si="4"/>
        <v>0.38162889497758012</v>
      </c>
      <c r="S52" s="16">
        <f t="shared" si="5"/>
        <v>0.14564061348180887</v>
      </c>
      <c r="T52" s="16">
        <f t="shared" si="6"/>
        <v>0.38162889497758012</v>
      </c>
      <c r="U52" s="17">
        <f t="shared" si="7"/>
        <v>6.0576015075806372E-2</v>
      </c>
      <c r="V52" s="17"/>
      <c r="W52" s="22">
        <v>1999</v>
      </c>
      <c r="X52" s="18">
        <f t="shared" si="18"/>
        <v>5.7565966746333288</v>
      </c>
      <c r="Y52" s="16">
        <f t="shared" si="8"/>
        <v>0.54340332536667102</v>
      </c>
      <c r="Z52" s="16">
        <f t="shared" si="9"/>
        <v>0.29528717401955612</v>
      </c>
      <c r="AA52" s="16">
        <f t="shared" si="10"/>
        <v>0.54340332536667102</v>
      </c>
      <c r="AB52" s="17">
        <f t="shared" si="11"/>
        <v>8.6254496089947785E-2</v>
      </c>
      <c r="AD52" s="22">
        <v>1999</v>
      </c>
      <c r="AE52" s="18">
        <f t="shared" si="19"/>
        <v>5.7115066716840825</v>
      </c>
      <c r="AF52" s="16">
        <f t="shared" si="12"/>
        <v>0.58849332831591727</v>
      </c>
      <c r="AG52" s="16">
        <f t="shared" si="13"/>
        <v>0.346324397472346</v>
      </c>
      <c r="AH52" s="16">
        <f t="shared" si="14"/>
        <v>0.58849332831591727</v>
      </c>
      <c r="AI52" s="17">
        <f t="shared" si="15"/>
        <v>9.341163941522497E-2</v>
      </c>
    </row>
    <row r="53" spans="1:35" x14ac:dyDescent="0.3">
      <c r="A53" s="9">
        <v>36892</v>
      </c>
      <c r="B53" s="10">
        <v>3.3</v>
      </c>
      <c r="C53" s="11">
        <f t="shared" si="16"/>
        <v>6.1333333333333329</v>
      </c>
      <c r="D53" s="11">
        <f t="shared" si="20"/>
        <v>5.9428571428571422</v>
      </c>
      <c r="P53" s="22">
        <v>2000</v>
      </c>
      <c r="Q53" s="18">
        <f t="shared" si="17"/>
        <v>5.9946968840179355</v>
      </c>
      <c r="R53" s="16">
        <f t="shared" si="4"/>
        <v>0.50530311598206445</v>
      </c>
      <c r="S53" s="16">
        <f t="shared" si="5"/>
        <v>0.25533123902118371</v>
      </c>
      <c r="T53" s="16">
        <f t="shared" si="6"/>
        <v>0.50530311598206445</v>
      </c>
      <c r="U53" s="17">
        <f t="shared" si="7"/>
        <v>7.7738940920317606E-2</v>
      </c>
      <c r="V53" s="17"/>
      <c r="W53" s="22">
        <v>2000</v>
      </c>
      <c r="X53" s="18">
        <f t="shared" si="18"/>
        <v>6.0282983373166648</v>
      </c>
      <c r="Y53" s="16">
        <f t="shared" si="8"/>
        <v>0.47170166268333524</v>
      </c>
      <c r="Z53" s="16">
        <f t="shared" si="9"/>
        <v>0.22250245857822298</v>
      </c>
      <c r="AA53" s="16">
        <f t="shared" si="10"/>
        <v>0.47170166268333524</v>
      </c>
      <c r="AB53" s="17">
        <f t="shared" si="11"/>
        <v>7.2569486566666966E-2</v>
      </c>
      <c r="AD53" s="22">
        <v>2000</v>
      </c>
      <c r="AE53" s="18">
        <f t="shared" si="19"/>
        <v>6.1823013343368167</v>
      </c>
      <c r="AF53" s="16">
        <f t="shared" si="12"/>
        <v>0.31769866566318328</v>
      </c>
      <c r="AG53" s="16">
        <f t="shared" si="13"/>
        <v>0.10093244216416711</v>
      </c>
      <c r="AH53" s="16">
        <f t="shared" si="14"/>
        <v>0.31769866566318328</v>
      </c>
      <c r="AI53" s="17">
        <f t="shared" si="15"/>
        <v>4.8876717794335889E-2</v>
      </c>
    </row>
    <row r="54" spans="1:35" x14ac:dyDescent="0.3">
      <c r="A54" s="9">
        <v>37257</v>
      </c>
      <c r="B54" s="10">
        <v>3.3</v>
      </c>
      <c r="C54" s="11">
        <f t="shared" si="16"/>
        <v>5.3666666666666671</v>
      </c>
      <c r="D54" s="11">
        <f t="shared" si="20"/>
        <v>5.5142857142857133</v>
      </c>
      <c r="P54" s="22">
        <v>2001</v>
      </c>
      <c r="Q54" s="18">
        <f t="shared" si="17"/>
        <v>6.0957575072143486</v>
      </c>
      <c r="R54" s="16">
        <f t="shared" si="4"/>
        <v>-2.7957575072143488</v>
      </c>
      <c r="S54" s="16">
        <f t="shared" si="5"/>
        <v>7.8162600391453898</v>
      </c>
      <c r="T54" s="16">
        <f t="shared" si="6"/>
        <v>2.7957575072143488</v>
      </c>
      <c r="U54" s="17">
        <f t="shared" si="7"/>
        <v>0.84719924461040874</v>
      </c>
      <c r="V54" s="17"/>
      <c r="W54" s="22">
        <v>2001</v>
      </c>
      <c r="X54" s="18">
        <f t="shared" si="18"/>
        <v>6.2641491686583324</v>
      </c>
      <c r="Y54" s="16">
        <f t="shared" si="8"/>
        <v>-2.9641491686583326</v>
      </c>
      <c r="Z54" s="16">
        <f t="shared" si="9"/>
        <v>8.7861802940578837</v>
      </c>
      <c r="AA54" s="16">
        <f t="shared" si="10"/>
        <v>2.9641491686583326</v>
      </c>
      <c r="AB54" s="17">
        <f t="shared" si="11"/>
        <v>0.89822702080555539</v>
      </c>
      <c r="AD54" s="22">
        <v>2001</v>
      </c>
      <c r="AE54" s="18">
        <f t="shared" si="19"/>
        <v>6.4364602668673632</v>
      </c>
      <c r="AF54" s="16">
        <f t="shared" si="12"/>
        <v>-3.1364602668673633</v>
      </c>
      <c r="AG54" s="16">
        <f t="shared" si="13"/>
        <v>9.8373830056376921</v>
      </c>
      <c r="AH54" s="16">
        <f t="shared" si="14"/>
        <v>3.1364602668673633</v>
      </c>
      <c r="AI54" s="17">
        <f t="shared" si="15"/>
        <v>0.95044250511132222</v>
      </c>
    </row>
    <row r="55" spans="1:35" x14ac:dyDescent="0.3">
      <c r="A55" s="9">
        <v>37622</v>
      </c>
      <c r="B55" s="10">
        <v>4.9000000000000004</v>
      </c>
      <c r="C55" s="11">
        <f t="shared" si="16"/>
        <v>4.3666666666666671</v>
      </c>
      <c r="D55" s="11">
        <f t="shared" si="20"/>
        <v>5.2857142857142856</v>
      </c>
      <c r="P55" s="22">
        <v>2002</v>
      </c>
      <c r="Q55" s="18">
        <f t="shared" si="17"/>
        <v>5.5366060057714792</v>
      </c>
      <c r="R55" s="16">
        <f t="shared" si="4"/>
        <v>-2.2366060057714794</v>
      </c>
      <c r="S55" s="16">
        <f t="shared" si="5"/>
        <v>5.0024064250530511</v>
      </c>
      <c r="T55" s="16">
        <f t="shared" si="6"/>
        <v>2.2366060057714794</v>
      </c>
      <c r="U55" s="17">
        <f t="shared" si="7"/>
        <v>0.6777593956883271</v>
      </c>
      <c r="V55" s="17"/>
      <c r="W55" s="22">
        <v>2002</v>
      </c>
      <c r="X55" s="18">
        <f t="shared" si="18"/>
        <v>4.7820745843291661</v>
      </c>
      <c r="Y55" s="16">
        <f t="shared" si="8"/>
        <v>-1.4820745843291663</v>
      </c>
      <c r="Z55" s="16">
        <f t="shared" si="9"/>
        <v>2.1965450735144709</v>
      </c>
      <c r="AA55" s="16">
        <f t="shared" si="10"/>
        <v>1.4820745843291663</v>
      </c>
      <c r="AB55" s="17">
        <f t="shared" si="11"/>
        <v>0.44911351040277769</v>
      </c>
      <c r="AD55" s="22">
        <v>2002</v>
      </c>
      <c r="AE55" s="18">
        <f t="shared" si="19"/>
        <v>3.9272920533734723</v>
      </c>
      <c r="AF55" s="16">
        <f t="shared" si="12"/>
        <v>-0.62729205337347249</v>
      </c>
      <c r="AG55" s="16">
        <f t="shared" si="13"/>
        <v>0.39349532022550748</v>
      </c>
      <c r="AH55" s="16">
        <f t="shared" si="14"/>
        <v>0.62729205337347249</v>
      </c>
      <c r="AI55" s="17">
        <f t="shared" si="15"/>
        <v>0.19008850102226441</v>
      </c>
    </row>
    <row r="56" spans="1:35" x14ac:dyDescent="0.3">
      <c r="A56" s="9">
        <v>37987</v>
      </c>
      <c r="B56" s="10">
        <v>6.6</v>
      </c>
      <c r="C56" s="11">
        <f t="shared" si="16"/>
        <v>3.8333333333333335</v>
      </c>
      <c r="D56" s="11">
        <f t="shared" si="20"/>
        <v>5.1714285714285717</v>
      </c>
      <c r="P56" s="22">
        <v>2003</v>
      </c>
      <c r="Q56" s="18">
        <f t="shared" si="17"/>
        <v>5.0892848046171837</v>
      </c>
      <c r="R56" s="16">
        <f t="shared" si="4"/>
        <v>-0.18928480461718333</v>
      </c>
      <c r="S56" s="16">
        <f t="shared" si="5"/>
        <v>3.5828737258965272E-2</v>
      </c>
      <c r="T56" s="16">
        <f t="shared" si="6"/>
        <v>0.18928480461718333</v>
      </c>
      <c r="U56" s="17">
        <f t="shared" si="7"/>
        <v>3.8629551962690474E-2</v>
      </c>
      <c r="V56" s="17"/>
      <c r="W56" s="22">
        <v>2003</v>
      </c>
      <c r="X56" s="18">
        <f t="shared" si="18"/>
        <v>4.0410372921645834</v>
      </c>
      <c r="Y56" s="16">
        <f t="shared" si="8"/>
        <v>0.85896270783541695</v>
      </c>
      <c r="Z56" s="16">
        <f t="shared" si="9"/>
        <v>0.73781693345195187</v>
      </c>
      <c r="AA56" s="16">
        <f t="shared" si="10"/>
        <v>0.85896270783541695</v>
      </c>
      <c r="AB56" s="17">
        <f t="shared" si="11"/>
        <v>0.17529851180314632</v>
      </c>
      <c r="AD56" s="22">
        <v>2003</v>
      </c>
      <c r="AE56" s="18">
        <f t="shared" si="19"/>
        <v>3.4254584106746941</v>
      </c>
      <c r="AF56" s="16">
        <f t="shared" si="12"/>
        <v>1.4745415893253062</v>
      </c>
      <c r="AG56" s="16">
        <f t="shared" si="13"/>
        <v>2.17427289865</v>
      </c>
      <c r="AH56" s="16">
        <f t="shared" si="14"/>
        <v>1.4745415893253062</v>
      </c>
      <c r="AI56" s="17">
        <f t="shared" si="15"/>
        <v>0.30092685496434818</v>
      </c>
    </row>
    <row r="57" spans="1:35" x14ac:dyDescent="0.3">
      <c r="A57" s="9">
        <v>38353</v>
      </c>
      <c r="B57" s="10">
        <v>6.7</v>
      </c>
      <c r="C57" s="11">
        <f t="shared" si="16"/>
        <v>4.9333333333333327</v>
      </c>
      <c r="D57" s="11">
        <f t="shared" si="20"/>
        <v>5.2142857142857144</v>
      </c>
      <c r="P57" s="22">
        <v>2004</v>
      </c>
      <c r="Q57" s="18">
        <f t="shared" si="17"/>
        <v>5.0514278436937472</v>
      </c>
      <c r="R57" s="16">
        <f t="shared" si="4"/>
        <v>1.5485721563062524</v>
      </c>
      <c r="S57" s="16">
        <f t="shared" si="5"/>
        <v>2.3980757232869965</v>
      </c>
      <c r="T57" s="16">
        <f t="shared" si="6"/>
        <v>1.5485721563062524</v>
      </c>
      <c r="U57" s="17">
        <f t="shared" si="7"/>
        <v>0.23463214489488673</v>
      </c>
      <c r="V57" s="17"/>
      <c r="W57" s="22">
        <v>2004</v>
      </c>
      <c r="X57" s="18">
        <f t="shared" si="18"/>
        <v>4.4705186460822919</v>
      </c>
      <c r="Y57" s="16">
        <f t="shared" si="8"/>
        <v>2.1294813539177078</v>
      </c>
      <c r="Z57" s="16">
        <f t="shared" si="9"/>
        <v>4.5346908366831942</v>
      </c>
      <c r="AA57" s="16">
        <f t="shared" si="10"/>
        <v>2.1294813539177078</v>
      </c>
      <c r="AB57" s="17">
        <f t="shared" si="11"/>
        <v>0.32264868998753149</v>
      </c>
      <c r="AD57" s="22">
        <v>2004</v>
      </c>
      <c r="AE57" s="18">
        <f t="shared" si="19"/>
        <v>4.6050916821349395</v>
      </c>
      <c r="AF57" s="16">
        <f t="shared" si="12"/>
        <v>1.9949083178650602</v>
      </c>
      <c r="AG57" s="16">
        <f t="shared" si="13"/>
        <v>3.9796591966872041</v>
      </c>
      <c r="AH57" s="16">
        <f t="shared" si="14"/>
        <v>1.9949083178650602</v>
      </c>
      <c r="AI57" s="17">
        <f t="shared" si="15"/>
        <v>0.30225883604016063</v>
      </c>
    </row>
    <row r="58" spans="1:35" x14ac:dyDescent="0.3">
      <c r="A58" s="9">
        <v>38718</v>
      </c>
      <c r="B58" s="10">
        <v>5.8</v>
      </c>
      <c r="C58" s="11">
        <f t="shared" si="16"/>
        <v>6.0666666666666664</v>
      </c>
      <c r="D58" s="11">
        <f t="shared" si="20"/>
        <v>5.3714285714285728</v>
      </c>
      <c r="P58" s="22">
        <v>2005</v>
      </c>
      <c r="Q58" s="18">
        <f t="shared" si="17"/>
        <v>5.3611422749549975</v>
      </c>
      <c r="R58" s="16">
        <f t="shared" si="4"/>
        <v>1.3388577250450027</v>
      </c>
      <c r="S58" s="16">
        <f t="shared" si="5"/>
        <v>1.7925400079126799</v>
      </c>
      <c r="T58" s="16">
        <f t="shared" si="6"/>
        <v>1.3388577250450027</v>
      </c>
      <c r="U58" s="17">
        <f t="shared" si="7"/>
        <v>0.19982951120074666</v>
      </c>
      <c r="V58" s="17"/>
      <c r="W58" s="22">
        <v>2005</v>
      </c>
      <c r="X58" s="18">
        <f t="shared" si="18"/>
        <v>5.5352593230411458</v>
      </c>
      <c r="Y58" s="16">
        <f t="shared" si="8"/>
        <v>1.1647406769588544</v>
      </c>
      <c r="Z58" s="16">
        <f t="shared" si="9"/>
        <v>1.3566208445625705</v>
      </c>
      <c r="AA58" s="16">
        <f t="shared" si="10"/>
        <v>1.1647406769588544</v>
      </c>
      <c r="AB58" s="17">
        <f t="shared" si="11"/>
        <v>0.17384189208341111</v>
      </c>
      <c r="AD58" s="22">
        <v>2005</v>
      </c>
      <c r="AE58" s="18">
        <f t="shared" si="19"/>
        <v>6.201018336426988</v>
      </c>
      <c r="AF58" s="16">
        <f t="shared" si="12"/>
        <v>0.49898166357301221</v>
      </c>
      <c r="AG58" s="16">
        <f t="shared" si="13"/>
        <v>0.24898270058209074</v>
      </c>
      <c r="AH58" s="16">
        <f t="shared" si="14"/>
        <v>0.49898166357301221</v>
      </c>
      <c r="AI58" s="17">
        <f t="shared" si="15"/>
        <v>7.4474875160151069E-2</v>
      </c>
    </row>
    <row r="59" spans="1:35" x14ac:dyDescent="0.3">
      <c r="A59" s="9">
        <v>39083</v>
      </c>
      <c r="B59" s="10">
        <v>4.5</v>
      </c>
      <c r="C59" s="11">
        <f t="shared" si="16"/>
        <v>6.3666666666666671</v>
      </c>
      <c r="D59" s="11">
        <f t="shared" si="20"/>
        <v>5.3</v>
      </c>
      <c r="P59" s="22">
        <v>2006</v>
      </c>
      <c r="Q59" s="18">
        <f t="shared" si="17"/>
        <v>5.6289138199639979</v>
      </c>
      <c r="R59" s="16">
        <f t="shared" si="4"/>
        <v>0.17108618003600196</v>
      </c>
      <c r="S59" s="16">
        <f t="shared" si="5"/>
        <v>2.9270480999311274E-2</v>
      </c>
      <c r="T59" s="16">
        <f t="shared" si="6"/>
        <v>0.17108618003600196</v>
      </c>
      <c r="U59" s="17">
        <f t="shared" si="7"/>
        <v>2.9497617247586545E-2</v>
      </c>
      <c r="V59" s="17"/>
      <c r="W59" s="22">
        <v>2006</v>
      </c>
      <c r="X59" s="18">
        <f t="shared" si="18"/>
        <v>6.1176296615205725</v>
      </c>
      <c r="Y59" s="16">
        <f t="shared" si="8"/>
        <v>-0.3176296615205727</v>
      </c>
      <c r="Z59" s="16">
        <f t="shared" si="9"/>
        <v>0.10088860187767358</v>
      </c>
      <c r="AA59" s="16">
        <f t="shared" si="10"/>
        <v>0.3176296615205727</v>
      </c>
      <c r="AB59" s="17">
        <f t="shared" si="11"/>
        <v>5.476373474492633E-2</v>
      </c>
      <c r="AD59" s="22">
        <v>2006</v>
      </c>
      <c r="AE59" s="18">
        <f t="shared" si="19"/>
        <v>6.6002036672853981</v>
      </c>
      <c r="AF59" s="16">
        <f t="shared" si="12"/>
        <v>-0.80020366728539827</v>
      </c>
      <c r="AG59" s="16">
        <f t="shared" si="13"/>
        <v>0.64032590913700038</v>
      </c>
      <c r="AH59" s="16">
        <f t="shared" si="14"/>
        <v>0.80020366728539827</v>
      </c>
      <c r="AI59" s="17">
        <f t="shared" si="15"/>
        <v>0.13796614953196523</v>
      </c>
    </row>
    <row r="60" spans="1:35" x14ac:dyDescent="0.3">
      <c r="A60" s="9">
        <v>39448</v>
      </c>
      <c r="B60" s="10">
        <v>1.7</v>
      </c>
      <c r="C60" s="11">
        <f t="shared" si="16"/>
        <v>5.666666666666667</v>
      </c>
      <c r="D60" s="11">
        <f t="shared" si="20"/>
        <v>5.0142857142857142</v>
      </c>
      <c r="P60" s="22">
        <v>2007</v>
      </c>
      <c r="Q60" s="18">
        <f t="shared" si="17"/>
        <v>5.6631310559711983</v>
      </c>
      <c r="R60" s="16">
        <f t="shared" si="4"/>
        <v>-1.1631310559711983</v>
      </c>
      <c r="S60" s="16">
        <f t="shared" si="5"/>
        <v>1.3528738533646747</v>
      </c>
      <c r="T60" s="16">
        <f t="shared" si="6"/>
        <v>1.1631310559711983</v>
      </c>
      <c r="U60" s="17">
        <f t="shared" si="7"/>
        <v>0.25847356799359961</v>
      </c>
      <c r="V60" s="17"/>
      <c r="W60" s="22">
        <v>2007</v>
      </c>
      <c r="X60" s="18">
        <f t="shared" si="18"/>
        <v>5.9588148307602857</v>
      </c>
      <c r="Y60" s="16">
        <f t="shared" si="8"/>
        <v>-1.4588148307602857</v>
      </c>
      <c r="Z60" s="16">
        <f t="shared" si="9"/>
        <v>2.1281407104461612</v>
      </c>
      <c r="AA60" s="16">
        <f t="shared" si="10"/>
        <v>1.4588148307602857</v>
      </c>
      <c r="AB60" s="17">
        <f t="shared" si="11"/>
        <v>0.3241810735022857</v>
      </c>
      <c r="AD60" s="22">
        <v>2007</v>
      </c>
      <c r="AE60" s="18">
        <f t="shared" si="19"/>
        <v>5.9600407334570793</v>
      </c>
      <c r="AF60" s="16">
        <f t="shared" si="12"/>
        <v>-1.4600407334570793</v>
      </c>
      <c r="AG60" s="16">
        <f t="shared" si="13"/>
        <v>2.1317189433538859</v>
      </c>
      <c r="AH60" s="16">
        <f t="shared" si="14"/>
        <v>1.4600407334570793</v>
      </c>
      <c r="AI60" s="17">
        <f t="shared" si="15"/>
        <v>0.32445349632379539</v>
      </c>
    </row>
    <row r="61" spans="1:35" x14ac:dyDescent="0.3">
      <c r="A61" s="9">
        <v>39814</v>
      </c>
      <c r="B61" s="10">
        <v>-2</v>
      </c>
      <c r="C61" s="11">
        <f t="shared" si="16"/>
        <v>4</v>
      </c>
      <c r="D61" s="11">
        <f t="shared" si="20"/>
        <v>4.7857142857142856</v>
      </c>
      <c r="P61" s="22">
        <v>2008</v>
      </c>
      <c r="Q61" s="18">
        <f t="shared" si="17"/>
        <v>5.4305048447769586</v>
      </c>
      <c r="R61" s="16">
        <f t="shared" si="4"/>
        <v>-3.7305048447769584</v>
      </c>
      <c r="S61" s="16">
        <f t="shared" si="5"/>
        <v>13.916666396904359</v>
      </c>
      <c r="T61" s="16">
        <f t="shared" si="6"/>
        <v>3.7305048447769584</v>
      </c>
      <c r="U61" s="17">
        <f t="shared" si="7"/>
        <v>2.1944146145746815</v>
      </c>
      <c r="V61" s="17"/>
      <c r="W61" s="22">
        <v>2008</v>
      </c>
      <c r="X61" s="18">
        <f t="shared" si="18"/>
        <v>5.2294074153801429</v>
      </c>
      <c r="Y61" s="16">
        <f t="shared" si="8"/>
        <v>-3.5294074153801427</v>
      </c>
      <c r="Z61" s="16">
        <f t="shared" si="9"/>
        <v>12.456716703740339</v>
      </c>
      <c r="AA61" s="16">
        <f t="shared" si="10"/>
        <v>3.5294074153801427</v>
      </c>
      <c r="AB61" s="17">
        <f t="shared" si="11"/>
        <v>2.0761220090471428</v>
      </c>
      <c r="AD61" s="22">
        <v>2008</v>
      </c>
      <c r="AE61" s="18">
        <f t="shared" si="19"/>
        <v>4.7920081466914155</v>
      </c>
      <c r="AF61" s="16">
        <f t="shared" si="12"/>
        <v>-3.0920081466914153</v>
      </c>
      <c r="AG61" s="16">
        <f t="shared" si="13"/>
        <v>9.5605143792060812</v>
      </c>
      <c r="AH61" s="16">
        <f t="shared" si="14"/>
        <v>3.0920081466914153</v>
      </c>
      <c r="AI61" s="17">
        <f t="shared" si="15"/>
        <v>1.8188283215831855</v>
      </c>
    </row>
    <row r="62" spans="1:35" x14ac:dyDescent="0.3">
      <c r="A62" s="9">
        <v>40179</v>
      </c>
      <c r="B62" s="10">
        <v>3.8</v>
      </c>
      <c r="C62" s="11">
        <f t="shared" si="16"/>
        <v>1.4000000000000001</v>
      </c>
      <c r="D62" s="11">
        <f t="shared" si="20"/>
        <v>4.0285714285714285</v>
      </c>
      <c r="P62" s="22">
        <v>2009</v>
      </c>
      <c r="Q62" s="18">
        <f t="shared" si="17"/>
        <v>4.6844038758215669</v>
      </c>
      <c r="R62" s="16">
        <f t="shared" si="4"/>
        <v>-6.6844038758215669</v>
      </c>
      <c r="S62" s="16">
        <f t="shared" si="5"/>
        <v>44.681255175098386</v>
      </c>
      <c r="T62" s="16">
        <f t="shared" si="6"/>
        <v>6.6844038758215669</v>
      </c>
      <c r="U62" s="17">
        <f t="shared" si="7"/>
        <v>-3.3422019379107835</v>
      </c>
      <c r="V62" s="17"/>
      <c r="W62" s="22">
        <v>2009</v>
      </c>
      <c r="X62" s="18">
        <f t="shared" si="18"/>
        <v>3.4647037076900715</v>
      </c>
      <c r="Y62" s="16">
        <f t="shared" si="8"/>
        <v>-5.464703707690072</v>
      </c>
      <c r="Z62" s="16">
        <f t="shared" si="9"/>
        <v>29.86298661284162</v>
      </c>
      <c r="AA62" s="16">
        <f t="shared" si="10"/>
        <v>5.464703707690072</v>
      </c>
      <c r="AB62" s="17">
        <f t="shared" si="11"/>
        <v>-2.732351853845036</v>
      </c>
      <c r="AD62" s="22">
        <v>2009</v>
      </c>
      <c r="AE62" s="18">
        <f t="shared" si="19"/>
        <v>2.318401629338283</v>
      </c>
      <c r="AF62" s="16">
        <f t="shared" si="12"/>
        <v>-4.3184016293382825</v>
      </c>
      <c r="AG62" s="16">
        <f t="shared" si="13"/>
        <v>18.648592632271534</v>
      </c>
      <c r="AH62" s="16">
        <f t="shared" si="14"/>
        <v>4.3184016293382825</v>
      </c>
      <c r="AI62" s="17">
        <f t="shared" si="15"/>
        <v>-2.1592008146691413</v>
      </c>
    </row>
    <row r="63" spans="1:35" x14ac:dyDescent="0.3">
      <c r="A63" s="9">
        <v>40544</v>
      </c>
      <c r="B63" s="10">
        <v>3.7</v>
      </c>
      <c r="C63" s="11">
        <f t="shared" si="16"/>
        <v>1.1666666666666667</v>
      </c>
      <c r="D63" s="11">
        <f t="shared" si="20"/>
        <v>3.8714285714285714</v>
      </c>
      <c r="P63" s="22">
        <v>2010</v>
      </c>
      <c r="Q63" s="18">
        <f t="shared" si="17"/>
        <v>3.3475231006572534</v>
      </c>
      <c r="R63" s="16">
        <f t="shared" si="4"/>
        <v>0.45247689934274637</v>
      </c>
      <c r="S63" s="16">
        <f t="shared" si="5"/>
        <v>0.20473534443882582</v>
      </c>
      <c r="T63" s="16">
        <f t="shared" si="6"/>
        <v>0.45247689934274637</v>
      </c>
      <c r="U63" s="17">
        <f t="shared" si="7"/>
        <v>0.11907286824809116</v>
      </c>
      <c r="V63" s="17"/>
      <c r="W63" s="22">
        <v>2010</v>
      </c>
      <c r="X63" s="18">
        <f t="shared" si="18"/>
        <v>0.73235185384503554</v>
      </c>
      <c r="Y63" s="16">
        <f t="shared" si="8"/>
        <v>3.0676481461549643</v>
      </c>
      <c r="Z63" s="16">
        <f t="shared" si="9"/>
        <v>9.4104651486079884</v>
      </c>
      <c r="AA63" s="16">
        <f t="shared" si="10"/>
        <v>3.0676481461549643</v>
      </c>
      <c r="AB63" s="17">
        <f t="shared" si="11"/>
        <v>0.807275827935517</v>
      </c>
      <c r="AD63" s="22">
        <v>2010</v>
      </c>
      <c r="AE63" s="18">
        <f t="shared" si="19"/>
        <v>-1.1363196741323431</v>
      </c>
      <c r="AF63" s="16">
        <f t="shared" si="12"/>
        <v>4.936319674132343</v>
      </c>
      <c r="AG63" s="16">
        <f t="shared" si="13"/>
        <v>24.367251925226039</v>
      </c>
      <c r="AH63" s="16">
        <f t="shared" si="14"/>
        <v>4.936319674132343</v>
      </c>
      <c r="AI63" s="17">
        <f t="shared" si="15"/>
        <v>1.2990314931927218</v>
      </c>
    </row>
    <row r="64" spans="1:35" x14ac:dyDescent="0.3">
      <c r="A64" s="9">
        <v>40909</v>
      </c>
      <c r="B64" s="10">
        <v>4.0999999999999996</v>
      </c>
      <c r="C64" s="11">
        <f t="shared" si="16"/>
        <v>1.8333333333333333</v>
      </c>
      <c r="D64" s="11">
        <f t="shared" si="20"/>
        <v>3.4571428571428569</v>
      </c>
      <c r="P64" s="22">
        <v>2011</v>
      </c>
      <c r="Q64" s="18">
        <f t="shared" si="17"/>
        <v>3.4380184805258027</v>
      </c>
      <c r="R64" s="16">
        <f t="shared" si="4"/>
        <v>0.26198151947419746</v>
      </c>
      <c r="S64" s="16">
        <f t="shared" si="5"/>
        <v>6.8634316546009294E-2</v>
      </c>
      <c r="T64" s="16">
        <f t="shared" si="6"/>
        <v>0.26198151947419746</v>
      </c>
      <c r="U64" s="17">
        <f t="shared" si="7"/>
        <v>7.0805816074107422E-2</v>
      </c>
      <c r="V64" s="17"/>
      <c r="W64" s="22">
        <v>2011</v>
      </c>
      <c r="X64" s="18">
        <f t="shared" si="18"/>
        <v>2.2661759269225179</v>
      </c>
      <c r="Y64" s="16">
        <f t="shared" si="8"/>
        <v>1.4338240730774823</v>
      </c>
      <c r="Z64" s="16">
        <f t="shared" si="9"/>
        <v>2.0558514725365011</v>
      </c>
      <c r="AA64" s="16">
        <f t="shared" si="10"/>
        <v>1.4338240730774823</v>
      </c>
      <c r="AB64" s="17">
        <f t="shared" si="11"/>
        <v>0.38752001975067085</v>
      </c>
      <c r="AD64" s="22">
        <v>2011</v>
      </c>
      <c r="AE64" s="18">
        <f t="shared" si="19"/>
        <v>2.8127360651735316</v>
      </c>
      <c r="AF64" s="16">
        <f t="shared" si="12"/>
        <v>0.88726393482646859</v>
      </c>
      <c r="AG64" s="16">
        <f t="shared" si="13"/>
        <v>0.78723729004374787</v>
      </c>
      <c r="AH64" s="16">
        <f t="shared" si="14"/>
        <v>0.88726393482646859</v>
      </c>
      <c r="AI64" s="17">
        <f t="shared" si="15"/>
        <v>0.23980106346661312</v>
      </c>
    </row>
    <row r="65" spans="1:35" x14ac:dyDescent="0.3">
      <c r="A65" s="9">
        <v>41275</v>
      </c>
      <c r="B65" s="10">
        <v>3.3</v>
      </c>
      <c r="C65" s="11">
        <f t="shared" si="16"/>
        <v>3.8666666666666667</v>
      </c>
      <c r="D65" s="11">
        <f t="shared" si="20"/>
        <v>3.0857142857142859</v>
      </c>
      <c r="P65" s="22">
        <v>2012</v>
      </c>
      <c r="Q65" s="18">
        <f t="shared" si="17"/>
        <v>3.4904147844206421</v>
      </c>
      <c r="R65" s="16">
        <f t="shared" si="4"/>
        <v>0.60958521557935752</v>
      </c>
      <c r="S65" s="16">
        <f t="shared" si="5"/>
        <v>0.37159413505293176</v>
      </c>
      <c r="T65" s="16">
        <f t="shared" si="6"/>
        <v>0.60958521557935752</v>
      </c>
      <c r="U65" s="17">
        <f t="shared" si="7"/>
        <v>0.14867932087301405</v>
      </c>
      <c r="V65" s="17"/>
      <c r="W65" s="22">
        <v>2012</v>
      </c>
      <c r="X65" s="18">
        <f t="shared" si="18"/>
        <v>2.983087963461259</v>
      </c>
      <c r="Y65" s="16">
        <f t="shared" si="8"/>
        <v>1.1169120365387406</v>
      </c>
      <c r="Z65" s="16">
        <f t="shared" si="9"/>
        <v>1.2474924973651171</v>
      </c>
      <c r="AA65" s="16">
        <f t="shared" si="10"/>
        <v>1.1169120365387406</v>
      </c>
      <c r="AB65" s="17">
        <f t="shared" si="11"/>
        <v>0.27241756988749771</v>
      </c>
      <c r="AD65" s="22">
        <v>2012</v>
      </c>
      <c r="AE65" s="18">
        <f t="shared" si="19"/>
        <v>3.5225472130347066</v>
      </c>
      <c r="AF65" s="16">
        <f t="shared" si="12"/>
        <v>0.57745278696529301</v>
      </c>
      <c r="AG65" s="16">
        <f t="shared" si="13"/>
        <v>0.33345172117398408</v>
      </c>
      <c r="AH65" s="16">
        <f t="shared" si="14"/>
        <v>0.57745278696529301</v>
      </c>
      <c r="AI65" s="17">
        <f t="shared" si="15"/>
        <v>0.14084214316226659</v>
      </c>
    </row>
    <row r="66" spans="1:35" x14ac:dyDescent="0.3">
      <c r="A66" s="9">
        <v>41640</v>
      </c>
      <c r="B66" s="10">
        <v>4.2</v>
      </c>
      <c r="C66" s="11">
        <f t="shared" si="16"/>
        <v>3.6999999999999997</v>
      </c>
      <c r="D66" s="11">
        <f t="shared" si="20"/>
        <v>2.7285714285714282</v>
      </c>
      <c r="P66" s="22">
        <v>2013</v>
      </c>
      <c r="Q66" s="18">
        <f t="shared" si="17"/>
        <v>3.6123318275365137</v>
      </c>
      <c r="R66" s="16">
        <f t="shared" si="4"/>
        <v>-0.3123318275365139</v>
      </c>
      <c r="S66" s="16">
        <f t="shared" si="5"/>
        <v>9.7551170492298653E-2</v>
      </c>
      <c r="T66" s="16">
        <f t="shared" si="6"/>
        <v>0.3123318275365139</v>
      </c>
      <c r="U66" s="17">
        <f t="shared" si="7"/>
        <v>9.4646008344398153E-2</v>
      </c>
      <c r="V66" s="17"/>
      <c r="W66" s="22">
        <v>2013</v>
      </c>
      <c r="X66" s="18">
        <f t="shared" si="18"/>
        <v>3.5415439817306291</v>
      </c>
      <c r="Y66" s="16">
        <f t="shared" si="8"/>
        <v>-0.2415439817306293</v>
      </c>
      <c r="Z66" s="16">
        <f t="shared" si="9"/>
        <v>5.8343495110286581E-2</v>
      </c>
      <c r="AA66" s="16">
        <f t="shared" si="10"/>
        <v>0.2415439817306293</v>
      </c>
      <c r="AB66" s="17">
        <f t="shared" si="11"/>
        <v>7.3195145978978582E-2</v>
      </c>
      <c r="AD66" s="22">
        <v>2013</v>
      </c>
      <c r="AE66" s="18">
        <f t="shared" si="19"/>
        <v>3.984509442606941</v>
      </c>
      <c r="AF66" s="16">
        <f t="shared" si="12"/>
        <v>-0.68450944260694113</v>
      </c>
      <c r="AG66" s="16">
        <f t="shared" si="13"/>
        <v>0.46855317701806526</v>
      </c>
      <c r="AH66" s="16">
        <f t="shared" si="14"/>
        <v>0.68450944260694113</v>
      </c>
      <c r="AI66" s="17">
        <f t="shared" si="15"/>
        <v>0.2074271038202852</v>
      </c>
    </row>
    <row r="67" spans="1:35" x14ac:dyDescent="0.3">
      <c r="A67" s="9">
        <v>42005</v>
      </c>
      <c r="B67" s="10">
        <v>3.7</v>
      </c>
      <c r="C67" s="11">
        <f t="shared" si="16"/>
        <v>3.8666666666666667</v>
      </c>
      <c r="D67" s="11">
        <f t="shared" si="20"/>
        <v>2.6857142857142859</v>
      </c>
      <c r="P67" s="22">
        <v>2014</v>
      </c>
      <c r="Q67" s="18">
        <f t="shared" si="17"/>
        <v>3.5498654620292109</v>
      </c>
      <c r="R67" s="16">
        <f t="shared" si="4"/>
        <v>0.65013453797078924</v>
      </c>
      <c r="S67" s="16">
        <f t="shared" si="5"/>
        <v>0.42267491746249158</v>
      </c>
      <c r="T67" s="16">
        <f t="shared" si="6"/>
        <v>0.65013453797078924</v>
      </c>
      <c r="U67" s="17">
        <f t="shared" si="7"/>
        <v>0.15479393761209267</v>
      </c>
      <c r="V67" s="17"/>
      <c r="W67" s="22">
        <v>2014</v>
      </c>
      <c r="X67" s="18">
        <f t="shared" si="18"/>
        <v>3.4207719908653145</v>
      </c>
      <c r="Y67" s="16">
        <f t="shared" si="8"/>
        <v>0.77922800913468571</v>
      </c>
      <c r="Z67" s="16">
        <f t="shared" si="9"/>
        <v>0.60719629022000587</v>
      </c>
      <c r="AA67" s="16">
        <f t="shared" si="10"/>
        <v>0.77922800913468571</v>
      </c>
      <c r="AB67" s="17">
        <f t="shared" si="11"/>
        <v>0.18553047836540135</v>
      </c>
      <c r="AD67" s="22">
        <v>2014</v>
      </c>
      <c r="AE67" s="18">
        <f t="shared" si="19"/>
        <v>3.4369018885213878</v>
      </c>
      <c r="AF67" s="16">
        <f t="shared" si="12"/>
        <v>0.7630981114786124</v>
      </c>
      <c r="AG67" s="16">
        <f t="shared" si="13"/>
        <v>0.58231872774222471</v>
      </c>
      <c r="AH67" s="16">
        <f t="shared" si="14"/>
        <v>0.7630981114786124</v>
      </c>
      <c r="AI67" s="17">
        <f t="shared" si="15"/>
        <v>0.18169002654252675</v>
      </c>
    </row>
    <row r="68" spans="1:35" x14ac:dyDescent="0.3">
      <c r="A68" s="9">
        <v>42370</v>
      </c>
      <c r="B68" s="10">
        <v>3</v>
      </c>
      <c r="P68" s="22">
        <v>2015</v>
      </c>
      <c r="Q68" s="18">
        <f t="shared" si="17"/>
        <v>3.679892369623369</v>
      </c>
      <c r="R68" s="16"/>
      <c r="S68" s="16"/>
      <c r="T68" s="16"/>
      <c r="U68" s="17"/>
      <c r="V68" s="17"/>
      <c r="W68" s="22">
        <v>2015</v>
      </c>
      <c r="X68" s="18">
        <f t="shared" si="18"/>
        <v>3.8103859954326573</v>
      </c>
      <c r="Y68" s="16"/>
      <c r="Z68" s="16"/>
      <c r="AA68" s="16"/>
      <c r="AB68" s="17"/>
      <c r="AD68" s="22">
        <v>2015</v>
      </c>
      <c r="AE68" s="18">
        <f t="shared" si="19"/>
        <v>4.0473803777042781</v>
      </c>
      <c r="AF68" s="16"/>
      <c r="AG68" s="16"/>
      <c r="AH68" s="16"/>
      <c r="AI68" s="17"/>
    </row>
    <row r="69" spans="1:35" x14ac:dyDescent="0.3">
      <c r="P69" s="22"/>
      <c r="W69" s="22"/>
      <c r="AD69" s="22"/>
    </row>
    <row r="70" spans="1:35" x14ac:dyDescent="0.3">
      <c r="A70" s="7" t="s">
        <v>47</v>
      </c>
      <c r="B70" s="7">
        <v>0.2</v>
      </c>
    </row>
    <row r="71" spans="1:35" x14ac:dyDescent="0.3">
      <c r="A71" s="7" t="s">
        <v>33</v>
      </c>
      <c r="B71" s="7">
        <v>0.5</v>
      </c>
      <c r="P71" s="20"/>
      <c r="Q71" s="20"/>
      <c r="R71" s="20"/>
      <c r="S71" s="20"/>
      <c r="T71" s="20"/>
      <c r="U71" s="20"/>
      <c r="V71" s="17"/>
      <c r="W71" s="20"/>
      <c r="X71" s="20"/>
      <c r="Y71" s="20"/>
      <c r="Z71" s="20"/>
      <c r="AA71" s="20"/>
      <c r="AB71" s="20"/>
      <c r="AD71" s="20"/>
      <c r="AE71" s="20"/>
      <c r="AF71" s="20"/>
      <c r="AG71" s="20"/>
      <c r="AH71" s="20"/>
      <c r="AI71" s="20"/>
    </row>
    <row r="72" spans="1:35" x14ac:dyDescent="0.3">
      <c r="A72" s="7" t="s">
        <v>34</v>
      </c>
      <c r="B72" s="7">
        <v>0.8</v>
      </c>
      <c r="P72" s="25"/>
      <c r="Q72" s="26" t="s">
        <v>38</v>
      </c>
      <c r="R72" s="27"/>
      <c r="S72" s="27">
        <f>AVERAGE(S54:S67)</f>
        <v>5.585026194501169</v>
      </c>
      <c r="T72" s="25"/>
      <c r="U72" s="25"/>
      <c r="W72" s="25"/>
      <c r="X72" s="26" t="s">
        <v>38</v>
      </c>
      <c r="Y72" s="27"/>
      <c r="Z72" s="27">
        <f>AVERAGE(Z54:Z67)</f>
        <v>5.3957096796439838</v>
      </c>
      <c r="AA72" s="25"/>
      <c r="AB72" s="25"/>
      <c r="AD72" s="25"/>
      <c r="AE72" s="26" t="s">
        <v>38</v>
      </c>
      <c r="AF72" s="27"/>
      <c r="AG72" s="27">
        <f>AVERAGE(AG54:AG67)</f>
        <v>5.2966969876396472</v>
      </c>
      <c r="AH72" s="25"/>
      <c r="AI72" s="25"/>
    </row>
    <row r="73" spans="1:35" x14ac:dyDescent="0.3">
      <c r="P73" s="25"/>
      <c r="Q73" s="26" t="s">
        <v>20</v>
      </c>
      <c r="R73" s="25"/>
      <c r="S73" s="27">
        <f>SQRT(S72)</f>
        <v>2.363266001638658</v>
      </c>
      <c r="T73" s="25"/>
      <c r="U73" s="25"/>
      <c r="W73" s="25"/>
      <c r="X73" s="26" t="s">
        <v>20</v>
      </c>
      <c r="Y73" s="25"/>
      <c r="Z73" s="27">
        <f>SQRT(Z72)</f>
        <v>2.3228666943335305</v>
      </c>
      <c r="AA73" s="25"/>
      <c r="AB73" s="25"/>
      <c r="AD73" s="25"/>
      <c r="AE73" s="26" t="s">
        <v>20</v>
      </c>
      <c r="AF73" s="25"/>
      <c r="AG73" s="27">
        <f>SQRT(AG72)</f>
        <v>2.3014554063982313</v>
      </c>
      <c r="AH73" s="25"/>
      <c r="AI73" s="25"/>
    </row>
    <row r="74" spans="1:35" x14ac:dyDescent="0.3">
      <c r="P74" s="25"/>
      <c r="Q74" s="26" t="s">
        <v>26</v>
      </c>
      <c r="R74" s="25"/>
      <c r="S74" s="25"/>
      <c r="T74" s="25"/>
      <c r="U74" s="27">
        <f>AVERAGE(U54:U67)</f>
        <v>0.12330226152956048</v>
      </c>
      <c r="V74" s="16"/>
      <c r="W74" s="25"/>
      <c r="X74" s="26" t="s">
        <v>26</v>
      </c>
      <c r="Y74" s="25"/>
      <c r="Z74" s="25"/>
      <c r="AA74" s="25"/>
      <c r="AB74" s="27">
        <f>AVERAGE(AB54:AB67)</f>
        <v>0.24769883074641472</v>
      </c>
      <c r="AD74" s="25"/>
      <c r="AE74" s="26" t="s">
        <v>26</v>
      </c>
      <c r="AF74" s="25"/>
      <c r="AG74" s="25"/>
      <c r="AH74" s="25"/>
      <c r="AI74" s="27">
        <f>AVERAGE(AI54:AI67)</f>
        <v>0.28635932537517611</v>
      </c>
    </row>
    <row r="75" spans="1:35" x14ac:dyDescent="0.3">
      <c r="P75" s="25"/>
      <c r="Q75" s="26" t="s">
        <v>40</v>
      </c>
      <c r="R75" s="25"/>
      <c r="S75" s="25"/>
      <c r="T75" s="27">
        <f>AVERAGE(T54:T67)</f>
        <v>1.5817652968188283</v>
      </c>
      <c r="U75" s="25"/>
      <c r="W75" s="25"/>
      <c r="X75" s="26" t="s">
        <v>40</v>
      </c>
      <c r="Y75" s="25"/>
      <c r="Z75" s="25"/>
      <c r="AA75" s="27">
        <f>AVERAGE(AA54:AA67)</f>
        <v>1.8577943109776467</v>
      </c>
      <c r="AB75" s="25"/>
      <c r="AD75" s="25"/>
      <c r="AE75" s="26" t="s">
        <v>40</v>
      </c>
      <c r="AF75" s="25"/>
      <c r="AG75" s="25"/>
      <c r="AH75" s="27">
        <f>AVERAGE(AH54:AH67)</f>
        <v>1.8036772869847175</v>
      </c>
      <c r="AI75" s="25"/>
    </row>
  </sheetData>
  <phoneticPr fontId="1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2644-0FEA-4413-B544-B6449C324266}">
  <sheetPr>
    <tabColor theme="9"/>
  </sheetPr>
  <dimension ref="A1:H53"/>
  <sheetViews>
    <sheetView topLeftCell="A22" workbookViewId="0">
      <selection activeCell="B2" sqref="B2"/>
    </sheetView>
  </sheetViews>
  <sheetFormatPr defaultRowHeight="14.6" x14ac:dyDescent="0.4"/>
  <cols>
    <col min="6" max="6" width="5" bestFit="1" customWidth="1"/>
    <col min="7" max="7" width="7.84375" bestFit="1" customWidth="1"/>
    <col min="8" max="8" width="7.3828125" bestFit="1" customWidth="1"/>
  </cols>
  <sheetData>
    <row r="1" spans="1:8" ht="43.75" x14ac:dyDescent="0.4">
      <c r="A1" s="2" t="s">
        <v>0</v>
      </c>
      <c r="B1" s="2" t="s">
        <v>21</v>
      </c>
      <c r="C1" s="2" t="s">
        <v>22</v>
      </c>
      <c r="D1" s="2" t="s">
        <v>23</v>
      </c>
      <c r="E1" s="2"/>
      <c r="F1" s="2" t="s">
        <v>0</v>
      </c>
      <c r="G1" s="2" t="s">
        <v>24</v>
      </c>
      <c r="H1" s="2" t="s">
        <v>25</v>
      </c>
    </row>
    <row r="2" spans="1:8" x14ac:dyDescent="0.4">
      <c r="A2">
        <v>1995</v>
      </c>
      <c r="B2">
        <v>2176</v>
      </c>
      <c r="C2">
        <v>154</v>
      </c>
      <c r="D2">
        <v>453</v>
      </c>
      <c r="F2" s="2">
        <v>2003</v>
      </c>
      <c r="G2" s="2">
        <v>1</v>
      </c>
      <c r="H2" s="2">
        <v>56.7</v>
      </c>
    </row>
    <row r="3" spans="1:8" x14ac:dyDescent="0.4">
      <c r="A3">
        <v>1996</v>
      </c>
      <c r="B3">
        <v>2218</v>
      </c>
      <c r="C3">
        <v>255</v>
      </c>
      <c r="D3">
        <v>470</v>
      </c>
      <c r="F3" s="2">
        <v>2003</v>
      </c>
      <c r="G3" s="2">
        <v>2</v>
      </c>
      <c r="H3" s="1">
        <v>62.6</v>
      </c>
    </row>
    <row r="4" spans="1:8" x14ac:dyDescent="0.4">
      <c r="A4">
        <v>1997</v>
      </c>
      <c r="B4">
        <v>1960</v>
      </c>
      <c r="C4">
        <v>344</v>
      </c>
      <c r="D4">
        <v>436</v>
      </c>
      <c r="F4">
        <v>2003</v>
      </c>
      <c r="G4">
        <v>3</v>
      </c>
      <c r="H4" s="1">
        <v>62.5</v>
      </c>
    </row>
    <row r="5" spans="1:8" x14ac:dyDescent="0.4">
      <c r="A5">
        <v>1998</v>
      </c>
      <c r="B5">
        <v>1921</v>
      </c>
      <c r="C5">
        <v>441</v>
      </c>
      <c r="D5">
        <v>443</v>
      </c>
      <c r="F5">
        <v>2003</v>
      </c>
      <c r="G5">
        <v>4</v>
      </c>
      <c r="H5" s="1">
        <v>74.5</v>
      </c>
    </row>
    <row r="6" spans="1:8" x14ac:dyDescent="0.4">
      <c r="A6">
        <v>1999</v>
      </c>
      <c r="B6">
        <v>1860</v>
      </c>
      <c r="C6">
        <v>564</v>
      </c>
      <c r="D6">
        <v>451</v>
      </c>
      <c r="F6">
        <v>2004</v>
      </c>
      <c r="G6">
        <v>1</v>
      </c>
      <c r="H6" s="1">
        <v>64.8</v>
      </c>
    </row>
    <row r="7" spans="1:8" x14ac:dyDescent="0.4">
      <c r="A7">
        <v>2000</v>
      </c>
      <c r="B7">
        <v>1801</v>
      </c>
      <c r="C7">
        <v>721</v>
      </c>
      <c r="D7">
        <v>463</v>
      </c>
      <c r="F7">
        <v>2004</v>
      </c>
      <c r="G7">
        <v>2</v>
      </c>
      <c r="H7" s="1">
        <v>69.7</v>
      </c>
    </row>
    <row r="8" spans="1:8" x14ac:dyDescent="0.4">
      <c r="A8">
        <v>2001</v>
      </c>
      <c r="B8">
        <v>1736</v>
      </c>
      <c r="C8">
        <v>888</v>
      </c>
      <c r="D8">
        <v>475</v>
      </c>
      <c r="F8">
        <v>2004</v>
      </c>
      <c r="G8">
        <v>3</v>
      </c>
      <c r="H8" s="1">
        <v>68.5</v>
      </c>
    </row>
    <row r="9" spans="1:8" x14ac:dyDescent="0.4">
      <c r="A9">
        <v>2002</v>
      </c>
      <c r="B9">
        <v>1647</v>
      </c>
      <c r="C9">
        <v>1066</v>
      </c>
      <c r="D9">
        <v>500</v>
      </c>
      <c r="F9">
        <v>2004</v>
      </c>
      <c r="G9">
        <v>4</v>
      </c>
      <c r="H9" s="1">
        <v>82.2</v>
      </c>
    </row>
    <row r="10" spans="1:8" x14ac:dyDescent="0.4">
      <c r="A10">
        <v>2003</v>
      </c>
      <c r="B10">
        <v>1568</v>
      </c>
      <c r="C10">
        <v>1258</v>
      </c>
      <c r="D10">
        <v>525</v>
      </c>
      <c r="F10">
        <v>2005</v>
      </c>
      <c r="G10">
        <v>1</v>
      </c>
      <c r="H10" s="1">
        <v>70</v>
      </c>
    </row>
    <row r="11" spans="1:8" x14ac:dyDescent="0.4">
      <c r="A11">
        <v>2004</v>
      </c>
      <c r="B11">
        <v>1478</v>
      </c>
      <c r="C11">
        <v>1471</v>
      </c>
      <c r="D11">
        <v>538</v>
      </c>
      <c r="F11">
        <v>2005</v>
      </c>
      <c r="G11">
        <v>2</v>
      </c>
      <c r="H11" s="1">
        <v>75.900000000000006</v>
      </c>
    </row>
    <row r="12" spans="1:8" x14ac:dyDescent="0.4">
      <c r="A12">
        <v>2005</v>
      </c>
      <c r="B12">
        <v>1353</v>
      </c>
      <c r="C12">
        <v>1713</v>
      </c>
      <c r="D12">
        <v>551</v>
      </c>
      <c r="F12">
        <v>2005</v>
      </c>
      <c r="G12">
        <v>3</v>
      </c>
      <c r="H12" s="1">
        <v>74.599999999999994</v>
      </c>
    </row>
    <row r="13" spans="1:8" x14ac:dyDescent="0.4">
      <c r="A13">
        <v>2006</v>
      </c>
      <c r="B13">
        <v>1209</v>
      </c>
      <c r="C13">
        <v>1980</v>
      </c>
      <c r="D13">
        <v>567</v>
      </c>
      <c r="F13">
        <v>2005</v>
      </c>
      <c r="G13">
        <v>4</v>
      </c>
      <c r="H13" s="1">
        <v>88.4</v>
      </c>
    </row>
    <row r="14" spans="1:8" x14ac:dyDescent="0.4">
      <c r="A14">
        <v>2007</v>
      </c>
      <c r="B14">
        <v>1075</v>
      </c>
      <c r="C14">
        <v>2256</v>
      </c>
      <c r="D14">
        <v>579</v>
      </c>
      <c r="F14">
        <v>2006</v>
      </c>
      <c r="G14">
        <v>1</v>
      </c>
      <c r="H14" s="1">
        <v>78.8</v>
      </c>
    </row>
    <row r="15" spans="1:8" x14ac:dyDescent="0.4">
      <c r="A15">
        <v>2008</v>
      </c>
      <c r="B15">
        <v>971</v>
      </c>
      <c r="C15">
        <v>2447</v>
      </c>
      <c r="D15">
        <v>591</v>
      </c>
      <c r="F15">
        <v>2006</v>
      </c>
      <c r="G15">
        <v>2</v>
      </c>
      <c r="H15" s="1">
        <v>84.5</v>
      </c>
    </row>
    <row r="16" spans="1:8" x14ac:dyDescent="0.4">
      <c r="A16">
        <v>2009</v>
      </c>
      <c r="B16">
        <v>891</v>
      </c>
      <c r="C16">
        <v>2612</v>
      </c>
      <c r="D16">
        <v>602</v>
      </c>
      <c r="F16">
        <v>2006</v>
      </c>
      <c r="G16">
        <v>3</v>
      </c>
      <c r="H16" s="1">
        <v>83.5</v>
      </c>
    </row>
    <row r="17" spans="1:8" x14ac:dyDescent="0.4">
      <c r="A17">
        <v>2010</v>
      </c>
      <c r="B17">
        <v>708</v>
      </c>
      <c r="C17">
        <v>2907</v>
      </c>
      <c r="D17">
        <v>609</v>
      </c>
      <c r="F17">
        <v>2006</v>
      </c>
      <c r="G17">
        <v>4</v>
      </c>
      <c r="H17" s="1">
        <v>98.1</v>
      </c>
    </row>
    <row r="18" spans="1:8" x14ac:dyDescent="0.4">
      <c r="A18">
        <v>2011</v>
      </c>
      <c r="B18">
        <v>629</v>
      </c>
      <c r="C18">
        <v>3029</v>
      </c>
      <c r="D18">
        <v>611</v>
      </c>
      <c r="F18">
        <v>2007</v>
      </c>
      <c r="G18">
        <v>1</v>
      </c>
      <c r="H18" s="1">
        <v>85.4</v>
      </c>
    </row>
    <row r="19" spans="1:8" x14ac:dyDescent="0.4">
      <c r="A19">
        <v>2012</v>
      </c>
      <c r="B19">
        <v>561</v>
      </c>
      <c r="C19">
        <v>3158</v>
      </c>
      <c r="D19">
        <v>620</v>
      </c>
      <c r="F19">
        <v>2007</v>
      </c>
      <c r="G19">
        <v>2</v>
      </c>
      <c r="H19" s="1">
        <v>92</v>
      </c>
    </row>
    <row r="20" spans="1:8" x14ac:dyDescent="0.4">
      <c r="A20">
        <v>2013</v>
      </c>
      <c r="B20">
        <v>508</v>
      </c>
      <c r="C20">
        <v>3288</v>
      </c>
      <c r="D20">
        <v>632</v>
      </c>
      <c r="F20">
        <v>2007</v>
      </c>
      <c r="G20">
        <v>3</v>
      </c>
      <c r="H20" s="1">
        <v>90.9</v>
      </c>
    </row>
    <row r="21" spans="1:8" x14ac:dyDescent="0.4">
      <c r="A21">
        <v>2014</v>
      </c>
      <c r="B21">
        <v>470</v>
      </c>
      <c r="C21">
        <v>3407</v>
      </c>
      <c r="D21">
        <v>647</v>
      </c>
      <c r="F21">
        <v>2007</v>
      </c>
      <c r="G21">
        <v>4</v>
      </c>
      <c r="H21" s="1">
        <v>106.3</v>
      </c>
    </row>
    <row r="22" spans="1:8" x14ac:dyDescent="0.4">
      <c r="A22">
        <v>2015</v>
      </c>
      <c r="B22">
        <v>442</v>
      </c>
      <c r="C22">
        <v>3465</v>
      </c>
      <c r="D22">
        <v>655</v>
      </c>
      <c r="F22">
        <v>2008</v>
      </c>
      <c r="G22">
        <v>1</v>
      </c>
      <c r="H22" s="1">
        <v>94.1</v>
      </c>
    </row>
    <row r="23" spans="1:8" x14ac:dyDescent="0.4">
      <c r="F23">
        <v>2008</v>
      </c>
      <c r="G23">
        <v>2</v>
      </c>
      <c r="H23" s="1">
        <v>101.6</v>
      </c>
    </row>
    <row r="24" spans="1:8" x14ac:dyDescent="0.4">
      <c r="F24">
        <v>2008</v>
      </c>
      <c r="G24">
        <v>3</v>
      </c>
      <c r="H24" s="1">
        <v>97.6</v>
      </c>
    </row>
    <row r="25" spans="1:8" x14ac:dyDescent="0.4">
      <c r="F25">
        <v>2008</v>
      </c>
      <c r="G25">
        <v>4</v>
      </c>
      <c r="H25" s="1">
        <v>108</v>
      </c>
    </row>
    <row r="26" spans="1:8" x14ac:dyDescent="0.4">
      <c r="F26">
        <v>2009</v>
      </c>
      <c r="G26">
        <v>1</v>
      </c>
      <c r="H26" s="1">
        <v>93.5</v>
      </c>
    </row>
    <row r="27" spans="1:8" x14ac:dyDescent="0.4">
      <c r="F27">
        <v>2009</v>
      </c>
      <c r="G27">
        <v>2</v>
      </c>
      <c r="H27" s="1">
        <v>100.1</v>
      </c>
    </row>
    <row r="28" spans="1:8" x14ac:dyDescent="0.4">
      <c r="F28">
        <v>2009</v>
      </c>
      <c r="G28">
        <v>3</v>
      </c>
      <c r="H28" s="1">
        <v>98.7</v>
      </c>
    </row>
    <row r="29" spans="1:8" x14ac:dyDescent="0.4">
      <c r="F29">
        <v>2009</v>
      </c>
      <c r="G29">
        <v>4</v>
      </c>
      <c r="H29">
        <v>112.8</v>
      </c>
    </row>
    <row r="30" spans="1:8" x14ac:dyDescent="0.4">
      <c r="F30">
        <v>2010</v>
      </c>
      <c r="G30">
        <v>1</v>
      </c>
      <c r="H30">
        <v>99.1</v>
      </c>
    </row>
    <row r="31" spans="1:8" x14ac:dyDescent="0.4">
      <c r="F31">
        <v>2010</v>
      </c>
      <c r="G31">
        <v>2</v>
      </c>
      <c r="H31">
        <v>103</v>
      </c>
    </row>
    <row r="32" spans="1:8" x14ac:dyDescent="0.4">
      <c r="F32">
        <v>2010</v>
      </c>
      <c r="G32">
        <v>3</v>
      </c>
      <c r="H32">
        <v>101.2</v>
      </c>
    </row>
    <row r="33" spans="6:8" x14ac:dyDescent="0.4">
      <c r="F33">
        <v>2010</v>
      </c>
      <c r="G33">
        <v>4</v>
      </c>
      <c r="H33">
        <v>115.6</v>
      </c>
    </row>
    <row r="34" spans="6:8" x14ac:dyDescent="0.4">
      <c r="F34">
        <v>2011</v>
      </c>
      <c r="G34">
        <v>1</v>
      </c>
      <c r="H34">
        <v>103.4</v>
      </c>
    </row>
    <row r="35" spans="6:8" x14ac:dyDescent="0.4">
      <c r="F35">
        <v>2011</v>
      </c>
      <c r="G35">
        <v>2</v>
      </c>
      <c r="H35">
        <v>108.6</v>
      </c>
    </row>
    <row r="36" spans="6:8" x14ac:dyDescent="0.4">
      <c r="F36">
        <v>2011</v>
      </c>
      <c r="G36">
        <v>3</v>
      </c>
      <c r="H36">
        <v>109.5</v>
      </c>
    </row>
    <row r="37" spans="6:8" x14ac:dyDescent="0.4">
      <c r="F37">
        <v>2011</v>
      </c>
      <c r="G37">
        <v>4</v>
      </c>
      <c r="H37">
        <v>122.3</v>
      </c>
    </row>
    <row r="38" spans="6:8" x14ac:dyDescent="0.4">
      <c r="F38">
        <v>2012</v>
      </c>
      <c r="G38">
        <v>1</v>
      </c>
      <c r="H38">
        <v>112.3</v>
      </c>
    </row>
    <row r="39" spans="6:8" x14ac:dyDescent="0.4">
      <c r="F39">
        <v>2012</v>
      </c>
      <c r="G39">
        <v>2</v>
      </c>
      <c r="H39">
        <v>113.5</v>
      </c>
    </row>
    <row r="40" spans="6:8" x14ac:dyDescent="0.4">
      <c r="F40">
        <v>2012</v>
      </c>
      <c r="G40">
        <v>3</v>
      </c>
      <c r="H40">
        <v>113.2</v>
      </c>
    </row>
    <row r="41" spans="6:8" x14ac:dyDescent="0.4">
      <c r="F41">
        <v>2012</v>
      </c>
      <c r="G41">
        <v>4</v>
      </c>
      <c r="H41">
        <v>127.1</v>
      </c>
    </row>
    <row r="42" spans="6:8" x14ac:dyDescent="0.4">
      <c r="F42">
        <v>2013</v>
      </c>
      <c r="G42">
        <v>1</v>
      </c>
      <c r="H42">
        <v>113.3</v>
      </c>
    </row>
    <row r="43" spans="6:8" x14ac:dyDescent="0.4">
      <c r="F43">
        <v>2013</v>
      </c>
      <c r="G43">
        <v>2</v>
      </c>
      <c r="H43">
        <v>116.1</v>
      </c>
    </row>
    <row r="44" spans="6:8" x14ac:dyDescent="0.4">
      <c r="F44">
        <v>2013</v>
      </c>
      <c r="G44">
        <v>3</v>
      </c>
      <c r="H44">
        <v>114.9</v>
      </c>
    </row>
    <row r="45" spans="6:8" x14ac:dyDescent="0.4">
      <c r="F45">
        <v>2013</v>
      </c>
      <c r="G45">
        <v>4</v>
      </c>
      <c r="H45">
        <v>128.80000000000001</v>
      </c>
    </row>
    <row r="46" spans="6:8" x14ac:dyDescent="0.4">
      <c r="F46">
        <v>2014</v>
      </c>
      <c r="G46">
        <v>1</v>
      </c>
      <c r="H46">
        <v>114.2</v>
      </c>
    </row>
    <row r="47" spans="6:8" x14ac:dyDescent="0.4">
      <c r="F47">
        <v>2014</v>
      </c>
      <c r="G47">
        <v>2</v>
      </c>
      <c r="H47">
        <v>119.3</v>
      </c>
    </row>
    <row r="48" spans="6:8" x14ac:dyDescent="0.4">
      <c r="F48">
        <v>2014</v>
      </c>
      <c r="G48">
        <v>3</v>
      </c>
      <c r="H48">
        <v>118.1</v>
      </c>
    </row>
    <row r="49" spans="6:8" x14ac:dyDescent="0.4">
      <c r="F49">
        <v>2014</v>
      </c>
      <c r="G49">
        <v>4</v>
      </c>
      <c r="H49">
        <v>130.69999999999999</v>
      </c>
    </row>
    <row r="50" spans="6:8" x14ac:dyDescent="0.4">
      <c r="F50">
        <v>2015</v>
      </c>
      <c r="G50">
        <v>1</v>
      </c>
      <c r="H50">
        <v>114</v>
      </c>
    </row>
    <row r="51" spans="6:8" x14ac:dyDescent="0.4">
      <c r="F51">
        <v>2015</v>
      </c>
      <c r="G51">
        <v>2</v>
      </c>
      <c r="H51">
        <v>119.3</v>
      </c>
    </row>
    <row r="52" spans="6:8" x14ac:dyDescent="0.4">
      <c r="F52">
        <v>2015</v>
      </c>
      <c r="G52">
        <v>3</v>
      </c>
      <c r="H52">
        <v>116.6</v>
      </c>
    </row>
    <row r="53" spans="6:8" x14ac:dyDescent="0.4">
      <c r="F53">
        <v>2015</v>
      </c>
      <c r="G53">
        <v>4</v>
      </c>
      <c r="H53">
        <v>128.69999999999999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GDP_change  3.1</vt:lpstr>
      <vt:lpstr>GDP_change  3.3</vt:lpstr>
      <vt:lpstr>Stores &amp; Sales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faris alenezy</cp:lastModifiedBy>
  <dcterms:created xsi:type="dcterms:W3CDTF">2016-07-19T19:18:47Z</dcterms:created>
  <dcterms:modified xsi:type="dcterms:W3CDTF">2019-11-09T07:26:02Z</dcterms:modified>
</cp:coreProperties>
</file>