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tudies\Обработка данных и моделирование в Microsoft Excel\"/>
    </mc:Choice>
  </mc:AlternateContent>
  <xr:revisionPtr revIDLastSave="0" documentId="8_{5763276A-794F-4A59-AD98-CDE25AA407AF}" xr6:coauthVersionLast="47" xr6:coauthVersionMax="47" xr10:uidLastSave="{00000000-0000-0000-0000-000000000000}"/>
  <bookViews>
    <workbookView xWindow="-108" yWindow="-108" windowWidth="23256" windowHeight="12576" xr2:uid="{3EEF1CA4-3867-440C-BCEC-2861FA1C5210}"/>
  </bookViews>
  <sheets>
    <sheet name="Задание 3" sheetId="1" r:id="rId1"/>
  </sheets>
  <definedNames>
    <definedName name="solver_adj" localSheetId="0" hidden="1">'Задание 3'!$O$18:$R$18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'Задание 3'!$O$18</definedName>
    <definedName name="solver_lhs2" localSheetId="0" hidden="1">'Задание 3'!$P$18</definedName>
    <definedName name="solver_lhs3" localSheetId="0" hidden="1">'Задание 3'!$Q$18</definedName>
    <definedName name="solver_lhs4" localSheetId="0" hidden="1">'Задание 3'!$R$18</definedName>
    <definedName name="solver_lhs5" localSheetId="0" hidden="1">'Задание 3'!$S$18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'Задание 3'!$O$20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O19" i="1"/>
  <c r="R5" i="1"/>
  <c r="Q5" i="1"/>
  <c r="P5" i="1"/>
  <c r="O5" i="1"/>
  <c r="R4" i="1"/>
  <c r="Q4" i="1"/>
  <c r="P4" i="1"/>
  <c r="O4" i="1"/>
  <c r="S18" i="1" l="1"/>
  <c r="N1" i="1"/>
  <c r="R3" i="1"/>
  <c r="Q3" i="1"/>
  <c r="P3" i="1"/>
  <c r="O3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4" i="1"/>
  <c r="I4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1552D1-0DAA-466B-882D-FDAEDF040505}" keepAlive="1" name="Запрос — EKZ" description="Соединение с запросом &quot;EKZ&quot; в книге." type="5" refreshedVersion="7" background="1">
    <dbPr connection="Provider=Microsoft.Mashup.OleDb.1;Data Source=$Workbook$;Location=EKZ;Extended Properties=&quot;&quot;" command="SELECT * FROM [EKZ]"/>
  </connection>
  <connection id="2" xr16:uid="{18185D45-CEA3-4C93-B4A7-B6990BF181E6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3" xr16:uid="{477545CF-7A27-4569-A85E-2D8215A0860C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4" xr16:uid="{161934B4-6042-4D23-91E8-A52D4106823C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5" xr16:uid="{A4E9A74E-00F2-4AAE-B349-1374BE688749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<sst xmlns="http://schemas.openxmlformats.org/spreadsheetml/2006/main" count="57" uniqueCount="49">
  <si>
    <t>Названия столбцов</t>
  </si>
  <si>
    <t>AKRN</t>
  </si>
  <si>
    <t>KMAZ</t>
  </si>
  <si>
    <t>MGNT</t>
  </si>
  <si>
    <t>RTKM</t>
  </si>
  <si>
    <t>Названия строк</t>
  </si>
  <si>
    <t>06.апр</t>
  </si>
  <si>
    <t>13.апр</t>
  </si>
  <si>
    <t>20.апр</t>
  </si>
  <si>
    <t>27.апр</t>
  </si>
  <si>
    <t>04.май</t>
  </si>
  <si>
    <t>11.май</t>
  </si>
  <si>
    <t>18.май</t>
  </si>
  <si>
    <t>25.май</t>
  </si>
  <si>
    <t>01.июн</t>
  </si>
  <si>
    <t>08.июн</t>
  </si>
  <si>
    <t>15.июн</t>
  </si>
  <si>
    <t>22.июн</t>
  </si>
  <si>
    <t>29.июн</t>
  </si>
  <si>
    <t>06.июл</t>
  </si>
  <si>
    <t>13.июл</t>
  </si>
  <si>
    <t>20.июл</t>
  </si>
  <si>
    <t>27.июл</t>
  </si>
  <si>
    <t>03.авг</t>
  </si>
  <si>
    <t>10.авг</t>
  </si>
  <si>
    <t>17.авг</t>
  </si>
  <si>
    <t>24.авг</t>
  </si>
  <si>
    <t>31.авг</t>
  </si>
  <si>
    <t>07.сен</t>
  </si>
  <si>
    <t>14.сен</t>
  </si>
  <si>
    <t>21.сен</t>
  </si>
  <si>
    <t>28.сен</t>
  </si>
  <si>
    <t>05.окт</t>
  </si>
  <si>
    <t>12.окт</t>
  </si>
  <si>
    <t>19.окт</t>
  </si>
  <si>
    <t>26.окт</t>
  </si>
  <si>
    <t>02.ноя</t>
  </si>
  <si>
    <t>09.ноя</t>
  </si>
  <si>
    <t>16.ноя</t>
  </si>
  <si>
    <t>23.ноя</t>
  </si>
  <si>
    <t>30.ноя</t>
  </si>
  <si>
    <t>Сумма по полю &lt;CLOSE&gt;</t>
  </si>
  <si>
    <t>Ср.доходность,%</t>
  </si>
  <si>
    <t>Ср.риск,%</t>
  </si>
  <si>
    <t>дней</t>
  </si>
  <si>
    <t>W</t>
  </si>
  <si>
    <t>R</t>
  </si>
  <si>
    <t>S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</si>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</sst>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n1" refreshedDate="44586.394858680556" backgroundQuery="1" createdVersion="7" refreshedVersion="7" minRefreshableVersion="3" recordCount="140" xr:uid="{336CC1A1-9C98-4DBE-90F7-5BA9D3066B49}">
  <cacheSource type="external" connectionId="1"/>
  <cacheFields count="4">
    <cacheField name="&lt;TICKER&gt;" numFmtId="0">
      <sharedItems count="4">
        <s v="AKRN"/>
        <s v="KMAZ"/>
        <s v="MGNT"/>
        <s v="RTKM"/>
      </sharedItems>
    </cacheField>
    <cacheField name="&lt;DATE&gt;" numFmtId="0">
      <sharedItems containsSemiMixedTypes="0" containsNonDate="0" containsDate="1" containsString="0" minDate="2020-04-06T00:00:00" maxDate="2020-12-01T00:00:00" count="35"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</sharedItems>
      <fieldGroup par="3" base="1">
        <rangePr groupBy="days" startDate="2020-04-06T00:00:00" endDate="2020-12-01T00:00:00"/>
        <groupItems count="368">
          <s v="&lt;06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12.2020"/>
        </groupItems>
      </fieldGroup>
    </cacheField>
    <cacheField name="&lt;CLOSE&gt;" numFmtId="0">
      <sharedItems containsSemiMixedTypes="0" containsString="0" containsNumber="1" minValue="53" maxValue="6362"/>
    </cacheField>
    <cacheField name="Месяцы" numFmtId="0" databaseField="0">
      <fieldGroup base="1">
        <rangePr groupBy="months" startDate="2020-04-06T00:00:00" endDate="2020-12-01T00:00:00"/>
        <groupItems count="14">
          <s v="&lt;06.04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12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  <x v="0"/>
    <n v="6034"/>
  </r>
  <r>
    <x v="0"/>
    <x v="1"/>
    <n v="5762"/>
  </r>
  <r>
    <x v="0"/>
    <x v="2"/>
    <n v="5838"/>
  </r>
  <r>
    <x v="0"/>
    <x v="3"/>
    <n v="5770"/>
  </r>
  <r>
    <x v="0"/>
    <x v="4"/>
    <n v="5844"/>
  </r>
  <r>
    <x v="0"/>
    <x v="5"/>
    <n v="5888"/>
  </r>
  <r>
    <x v="0"/>
    <x v="6"/>
    <n v="6050"/>
  </r>
  <r>
    <x v="0"/>
    <x v="7"/>
    <n v="6120"/>
  </r>
  <r>
    <x v="0"/>
    <x v="8"/>
    <n v="5900"/>
  </r>
  <r>
    <x v="0"/>
    <x v="9"/>
    <n v="5476"/>
  </r>
  <r>
    <x v="0"/>
    <x v="10"/>
    <n v="5500"/>
  </r>
  <r>
    <x v="0"/>
    <x v="11"/>
    <n v="5480"/>
  </r>
  <r>
    <x v="0"/>
    <x v="12"/>
    <n v="5576"/>
  </r>
  <r>
    <x v="0"/>
    <x v="13"/>
    <n v="5626"/>
  </r>
  <r>
    <x v="0"/>
    <x v="14"/>
    <n v="5668"/>
  </r>
  <r>
    <x v="0"/>
    <x v="15"/>
    <n v="5662"/>
  </r>
  <r>
    <x v="0"/>
    <x v="16"/>
    <n v="5816"/>
  </r>
  <r>
    <x v="0"/>
    <x v="17"/>
    <n v="5822"/>
  </r>
  <r>
    <x v="0"/>
    <x v="18"/>
    <n v="5860"/>
  </r>
  <r>
    <x v="0"/>
    <x v="19"/>
    <n v="5858"/>
  </r>
  <r>
    <x v="0"/>
    <x v="20"/>
    <n v="5900"/>
  </r>
  <r>
    <x v="0"/>
    <x v="21"/>
    <n v="5940"/>
  </r>
  <r>
    <x v="0"/>
    <x v="22"/>
    <n v="5916"/>
  </r>
  <r>
    <x v="0"/>
    <x v="23"/>
    <n v="5928"/>
  </r>
  <r>
    <x v="0"/>
    <x v="24"/>
    <n v="6080"/>
  </r>
  <r>
    <x v="0"/>
    <x v="25"/>
    <n v="6270"/>
  </r>
  <r>
    <x v="0"/>
    <x v="26"/>
    <n v="6086"/>
  </r>
  <r>
    <x v="0"/>
    <x v="27"/>
    <n v="6158"/>
  </r>
  <r>
    <x v="0"/>
    <x v="28"/>
    <n v="5990"/>
  </r>
  <r>
    <x v="0"/>
    <x v="29"/>
    <n v="6362"/>
  </r>
  <r>
    <x v="0"/>
    <x v="30"/>
    <n v="6348"/>
  </r>
  <r>
    <x v="0"/>
    <x v="31"/>
    <n v="6200"/>
  </r>
  <r>
    <x v="0"/>
    <x v="32"/>
    <n v="6130"/>
  </r>
  <r>
    <x v="0"/>
    <x v="33"/>
    <n v="6100"/>
  </r>
  <r>
    <x v="0"/>
    <x v="34"/>
    <n v="6010"/>
  </r>
  <r>
    <x v="1"/>
    <x v="0"/>
    <n v="54.1"/>
  </r>
  <r>
    <x v="1"/>
    <x v="1"/>
    <n v="53"/>
  </r>
  <r>
    <x v="1"/>
    <x v="2"/>
    <n v="54.9"/>
  </r>
  <r>
    <x v="1"/>
    <x v="3"/>
    <n v="55.5"/>
  </r>
  <r>
    <x v="1"/>
    <x v="4"/>
    <n v="56"/>
  </r>
  <r>
    <x v="1"/>
    <x v="5"/>
    <n v="54.3"/>
  </r>
  <r>
    <x v="1"/>
    <x v="6"/>
    <n v="55"/>
  </r>
  <r>
    <x v="1"/>
    <x v="7"/>
    <n v="55.9"/>
  </r>
  <r>
    <x v="1"/>
    <x v="8"/>
    <n v="60"/>
  </r>
  <r>
    <x v="1"/>
    <x v="9"/>
    <n v="57.3"/>
  </r>
  <r>
    <x v="1"/>
    <x v="10"/>
    <n v="57.6"/>
  </r>
  <r>
    <x v="1"/>
    <x v="11"/>
    <n v="57"/>
  </r>
  <r>
    <x v="1"/>
    <x v="12"/>
    <n v="57.1"/>
  </r>
  <r>
    <x v="1"/>
    <x v="13"/>
    <n v="56.2"/>
  </r>
  <r>
    <x v="1"/>
    <x v="14"/>
    <n v="58.5"/>
  </r>
  <r>
    <x v="1"/>
    <x v="15"/>
    <n v="58.1"/>
  </r>
  <r>
    <x v="1"/>
    <x v="16"/>
    <n v="57.7"/>
  </r>
  <r>
    <x v="1"/>
    <x v="17"/>
    <n v="65.7"/>
  </r>
  <r>
    <x v="1"/>
    <x v="18"/>
    <n v="65.400000000000006"/>
  </r>
  <r>
    <x v="1"/>
    <x v="19"/>
    <n v="64.400000000000006"/>
  </r>
  <r>
    <x v="1"/>
    <x v="20"/>
    <n v="63.9"/>
  </r>
  <r>
    <x v="1"/>
    <x v="21"/>
    <n v="61.8"/>
  </r>
  <r>
    <x v="1"/>
    <x v="22"/>
    <n v="62.6"/>
  </r>
  <r>
    <x v="1"/>
    <x v="23"/>
    <n v="63.2"/>
  </r>
  <r>
    <x v="1"/>
    <x v="24"/>
    <n v="60.6"/>
  </r>
  <r>
    <x v="1"/>
    <x v="25"/>
    <n v="59.3"/>
  </r>
  <r>
    <x v="1"/>
    <x v="26"/>
    <n v="59.6"/>
  </r>
  <r>
    <x v="1"/>
    <x v="27"/>
    <n v="62"/>
  </r>
  <r>
    <x v="1"/>
    <x v="28"/>
    <n v="61.4"/>
  </r>
  <r>
    <x v="1"/>
    <x v="29"/>
    <n v="57.7"/>
  </r>
  <r>
    <x v="1"/>
    <x v="30"/>
    <n v="60.8"/>
  </r>
  <r>
    <x v="1"/>
    <x v="31"/>
    <n v="61.2"/>
  </r>
  <r>
    <x v="1"/>
    <x v="32"/>
    <n v="61.5"/>
  </r>
  <r>
    <x v="1"/>
    <x v="33"/>
    <n v="63.9"/>
  </r>
  <r>
    <x v="1"/>
    <x v="34"/>
    <n v="65.900000000000006"/>
  </r>
  <r>
    <x v="2"/>
    <x v="0"/>
    <n v="3321.5"/>
  </r>
  <r>
    <x v="2"/>
    <x v="1"/>
    <n v="3236"/>
  </r>
  <r>
    <x v="2"/>
    <x v="2"/>
    <n v="3215.5"/>
  </r>
  <r>
    <x v="2"/>
    <x v="3"/>
    <n v="3690"/>
  </r>
  <r>
    <x v="2"/>
    <x v="4"/>
    <n v="3663"/>
  </r>
  <r>
    <x v="2"/>
    <x v="5"/>
    <n v="3544.5"/>
  </r>
  <r>
    <x v="2"/>
    <x v="6"/>
    <n v="3616"/>
  </r>
  <r>
    <x v="2"/>
    <x v="7"/>
    <n v="3740"/>
  </r>
  <r>
    <x v="2"/>
    <x v="8"/>
    <n v="3846"/>
  </r>
  <r>
    <x v="2"/>
    <x v="9"/>
    <n v="4004"/>
  </r>
  <r>
    <x v="2"/>
    <x v="10"/>
    <n v="3980"/>
  </r>
  <r>
    <x v="2"/>
    <x v="11"/>
    <n v="4180.5"/>
  </r>
  <r>
    <x v="2"/>
    <x v="12"/>
    <n v="4222"/>
  </r>
  <r>
    <x v="2"/>
    <x v="13"/>
    <n v="4307"/>
  </r>
  <r>
    <x v="2"/>
    <x v="14"/>
    <n v="4302"/>
  </r>
  <r>
    <x v="2"/>
    <x v="15"/>
    <n v="4782.5"/>
  </r>
  <r>
    <x v="2"/>
    <x v="16"/>
    <n v="4586"/>
  </r>
  <r>
    <x v="2"/>
    <x v="17"/>
    <n v="4618"/>
  </r>
  <r>
    <x v="2"/>
    <x v="18"/>
    <n v="4763.5"/>
  </r>
  <r>
    <x v="2"/>
    <x v="19"/>
    <n v="4523"/>
  </r>
  <r>
    <x v="2"/>
    <x v="20"/>
    <n v="4581.5"/>
  </r>
  <r>
    <x v="2"/>
    <x v="21"/>
    <n v="4590.5"/>
  </r>
  <r>
    <x v="2"/>
    <x v="22"/>
    <n v="4663.5"/>
  </r>
  <r>
    <x v="2"/>
    <x v="23"/>
    <n v="4805"/>
  </r>
  <r>
    <x v="2"/>
    <x v="24"/>
    <n v="5025"/>
  </r>
  <r>
    <x v="2"/>
    <x v="25"/>
    <n v="4906.5"/>
  </r>
  <r>
    <x v="2"/>
    <x v="26"/>
    <n v="4690.5"/>
  </r>
  <r>
    <x v="2"/>
    <x v="27"/>
    <n v="4782"/>
  </r>
  <r>
    <x v="2"/>
    <x v="28"/>
    <n v="4855.5"/>
  </r>
  <r>
    <x v="2"/>
    <x v="29"/>
    <n v="4706"/>
  </r>
  <r>
    <x v="2"/>
    <x v="30"/>
    <n v="4796"/>
  </r>
  <r>
    <x v="2"/>
    <x v="31"/>
    <n v="4932"/>
  </r>
  <r>
    <x v="2"/>
    <x v="32"/>
    <n v="4933"/>
  </r>
  <r>
    <x v="2"/>
    <x v="33"/>
    <n v="4985.5"/>
  </r>
  <r>
    <x v="2"/>
    <x v="34"/>
    <n v="4992.5"/>
  </r>
  <r>
    <x v="3"/>
    <x v="0"/>
    <n v="78.17"/>
  </r>
  <r>
    <x v="3"/>
    <x v="1"/>
    <n v="78.260000000000005"/>
  </r>
  <r>
    <x v="3"/>
    <x v="2"/>
    <n v="77.38"/>
  </r>
  <r>
    <x v="3"/>
    <x v="3"/>
    <n v="82.1"/>
  </r>
  <r>
    <x v="3"/>
    <x v="4"/>
    <n v="82.55"/>
  </r>
  <r>
    <x v="3"/>
    <x v="5"/>
    <n v="80.88"/>
  </r>
  <r>
    <x v="3"/>
    <x v="6"/>
    <n v="81.62"/>
  </r>
  <r>
    <x v="3"/>
    <x v="7"/>
    <n v="82.92"/>
  </r>
  <r>
    <x v="3"/>
    <x v="8"/>
    <n v="84.9"/>
  </r>
  <r>
    <x v="3"/>
    <x v="9"/>
    <n v="84"/>
  </r>
  <r>
    <x v="3"/>
    <x v="10"/>
    <n v="86.8"/>
  </r>
  <r>
    <x v="3"/>
    <x v="11"/>
    <n v="89.12"/>
  </r>
  <r>
    <x v="3"/>
    <x v="12"/>
    <n v="88.09"/>
  </r>
  <r>
    <x v="3"/>
    <x v="13"/>
    <n v="87.03"/>
  </r>
  <r>
    <x v="3"/>
    <x v="14"/>
    <n v="86.98"/>
  </r>
  <r>
    <x v="3"/>
    <x v="15"/>
    <n v="89.5"/>
  </r>
  <r>
    <x v="3"/>
    <x v="16"/>
    <n v="89.88"/>
  </r>
  <r>
    <x v="3"/>
    <x v="17"/>
    <n v="96.11"/>
  </r>
  <r>
    <x v="3"/>
    <x v="18"/>
    <n v="99.28"/>
  </r>
  <r>
    <x v="3"/>
    <x v="19"/>
    <n v="96.62"/>
  </r>
  <r>
    <x v="3"/>
    <x v="20"/>
    <n v="97.14"/>
  </r>
  <r>
    <x v="3"/>
    <x v="21"/>
    <n v="97.23"/>
  </r>
  <r>
    <x v="3"/>
    <x v="22"/>
    <n v="94.92"/>
  </r>
  <r>
    <x v="3"/>
    <x v="23"/>
    <n v="97.56"/>
  </r>
  <r>
    <x v="3"/>
    <x v="24"/>
    <n v="98.5"/>
  </r>
  <r>
    <x v="3"/>
    <x v="25"/>
    <n v="97.02"/>
  </r>
  <r>
    <x v="3"/>
    <x v="26"/>
    <n v="92.9"/>
  </r>
  <r>
    <x v="3"/>
    <x v="27"/>
    <n v="94.18"/>
  </r>
  <r>
    <x v="3"/>
    <x v="28"/>
    <n v="95.35"/>
  </r>
  <r>
    <x v="3"/>
    <x v="29"/>
    <n v="92.38"/>
  </r>
  <r>
    <x v="3"/>
    <x v="30"/>
    <n v="93.97"/>
  </r>
  <r>
    <x v="3"/>
    <x v="31"/>
    <n v="96.89"/>
  </r>
  <r>
    <x v="3"/>
    <x v="32"/>
    <n v="94.84"/>
  </r>
  <r>
    <x v="3"/>
    <x v="33"/>
    <n v="96.18"/>
  </r>
  <r>
    <x v="3"/>
    <x v="34"/>
    <n v="97.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3DC4E1-8060-4A58-A452-1345FE7082C5}" name="Сводная таблица1" cacheId="2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 fieldListSortAscending="1">
  <location ref="A1:E37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35">
    <i>
      <x v="97"/>
    </i>
    <i>
      <x v="104"/>
    </i>
    <i>
      <x v="111"/>
    </i>
    <i>
      <x v="118"/>
    </i>
    <i>
      <x v="125"/>
    </i>
    <i>
      <x v="132"/>
    </i>
    <i>
      <x v="139"/>
    </i>
    <i>
      <x v="146"/>
    </i>
    <i>
      <x v="153"/>
    </i>
    <i>
      <x v="160"/>
    </i>
    <i>
      <x v="167"/>
    </i>
    <i>
      <x v="174"/>
    </i>
    <i>
      <x v="181"/>
    </i>
    <i>
      <x v="188"/>
    </i>
    <i>
      <x v="195"/>
    </i>
    <i>
      <x v="202"/>
    </i>
    <i>
      <x v="209"/>
    </i>
    <i>
      <x v="216"/>
    </i>
    <i>
      <x v="223"/>
    </i>
    <i>
      <x v="230"/>
    </i>
    <i>
      <x v="237"/>
    </i>
    <i>
      <x v="244"/>
    </i>
    <i>
      <x v="251"/>
    </i>
    <i>
      <x v="258"/>
    </i>
    <i>
      <x v="265"/>
    </i>
    <i>
      <x v="272"/>
    </i>
    <i>
      <x v="279"/>
    </i>
    <i>
      <x v="286"/>
    </i>
    <i>
      <x v="293"/>
    </i>
    <i>
      <x v="300"/>
    </i>
    <i>
      <x v="307"/>
    </i>
    <i>
      <x v="314"/>
    </i>
    <i>
      <x v="321"/>
    </i>
    <i>
      <x v="328"/>
    </i>
    <i>
      <x v="335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Сумма по полю &lt;CLOSE&gt;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2D2B-81CA-4ABD-931A-67998F235EAC}">
  <dimension ref="A1:S37"/>
  <sheetViews>
    <sheetView tabSelected="1" workbookViewId="0">
      <selection activeCell="Q12" sqref="Q12"/>
    </sheetView>
  </sheetViews>
  <sheetFormatPr defaultRowHeight="14.4" x14ac:dyDescent="0.3"/>
  <cols>
    <col min="1" max="1" width="9.6640625" customWidth="1"/>
    <col min="2" max="2" width="6.77734375" customWidth="1"/>
    <col min="3" max="3" width="6.109375" bestFit="1" customWidth="1"/>
    <col min="4" max="4" width="7" bestFit="1" customWidth="1"/>
    <col min="5" max="5" width="6" bestFit="1" customWidth="1"/>
    <col min="6" max="6" width="11.33203125" bestFit="1" customWidth="1"/>
    <col min="7" max="10" width="8.88671875" style="5"/>
  </cols>
  <sheetData>
    <row r="1" spans="1:18" x14ac:dyDescent="0.3">
      <c r="A1" s="1" t="s">
        <v>41</v>
      </c>
      <c r="B1" s="1" t="s">
        <v>0</v>
      </c>
      <c r="M1" t="s">
        <v>44</v>
      </c>
      <c r="N1">
        <f>COUNT(B3:B47)</f>
        <v>35</v>
      </c>
    </row>
    <row r="2" spans="1:18" x14ac:dyDescent="0.3">
      <c r="A2" s="1" t="s">
        <v>5</v>
      </c>
      <c r="B2" t="s">
        <v>1</v>
      </c>
      <c r="C2" t="s">
        <v>2</v>
      </c>
      <c r="D2" t="s">
        <v>3</v>
      </c>
      <c r="E2" t="s">
        <v>4</v>
      </c>
    </row>
    <row r="3" spans="1:18" x14ac:dyDescent="0.3">
      <c r="A3" s="2" t="s">
        <v>6</v>
      </c>
      <c r="B3" s="3">
        <v>6034</v>
      </c>
      <c r="C3" s="3">
        <v>54.1</v>
      </c>
      <c r="D3" s="3">
        <v>3321.5</v>
      </c>
      <c r="E3" s="3">
        <v>78.17</v>
      </c>
      <c r="G3" s="6" t="s">
        <v>1</v>
      </c>
      <c r="H3" s="6" t="s">
        <v>2</v>
      </c>
      <c r="I3" s="6" t="s">
        <v>3</v>
      </c>
      <c r="J3" s="6" t="s">
        <v>4</v>
      </c>
      <c r="K3" s="6" t="s">
        <v>48</v>
      </c>
      <c r="O3" s="4" t="str">
        <f>G3</f>
        <v>AKRN</v>
      </c>
      <c r="P3" s="4" t="str">
        <f t="shared" ref="P3:Q3" si="0">H3</f>
        <v>KMAZ</v>
      </c>
      <c r="Q3" s="4" t="str">
        <f t="shared" si="0"/>
        <v>MGNT</v>
      </c>
      <c r="R3" s="4" t="str">
        <f>J3</f>
        <v>RTKM</v>
      </c>
    </row>
    <row r="4" spans="1:18" x14ac:dyDescent="0.3">
      <c r="A4" s="2" t="s">
        <v>7</v>
      </c>
      <c r="B4" s="3">
        <v>5762</v>
      </c>
      <c r="C4" s="3">
        <v>53</v>
      </c>
      <c r="D4" s="3">
        <v>3236</v>
      </c>
      <c r="E4" s="3">
        <v>78.260000000000005</v>
      </c>
      <c r="G4" s="5">
        <f>(B4-B3)/B3</f>
        <v>-4.5077891945641366E-2</v>
      </c>
      <c r="H4" s="5">
        <f t="shared" ref="H4:J19" si="1">(C4-C3)/C3</f>
        <v>-2.0332717190388195E-2</v>
      </c>
      <c r="I4" s="5">
        <f t="shared" si="1"/>
        <v>-2.5741381905765467E-2</v>
      </c>
      <c r="J4" s="5">
        <f t="shared" si="1"/>
        <v>1.1513368299859716E-3</v>
      </c>
      <c r="M4" t="s">
        <v>42</v>
      </c>
      <c r="O4" s="5">
        <f>AVERAGE(G4:G47)/(1/N1)</f>
        <v>5.9970847416746095E-3</v>
      </c>
      <c r="P4" s="5">
        <f>AVERAGE(H4:H47)/(1/COUNT(C3:C47))</f>
        <v>0.22619637290998579</v>
      </c>
      <c r="Q4" s="5">
        <f>AVERAGE(I4:I47)/(1/COUNT(D3:D47))</f>
        <v>0.44752209887609856</v>
      </c>
      <c r="R4" s="5">
        <f>AVERAGE(J4:J47)/(1/COUNT(E3:E47))</f>
        <v>0.2404103014576546</v>
      </c>
    </row>
    <row r="5" spans="1:18" x14ac:dyDescent="0.3">
      <c r="A5" s="2" t="s">
        <v>8</v>
      </c>
      <c r="B5" s="3">
        <v>5838</v>
      </c>
      <c r="C5" s="3">
        <v>54.9</v>
      </c>
      <c r="D5" s="3">
        <v>3215.5</v>
      </c>
      <c r="E5" s="3">
        <v>77.38</v>
      </c>
      <c r="G5" s="5">
        <f t="shared" ref="G5:J37" si="2">(B5-B4)/B4</f>
        <v>1.3189864630336688E-2</v>
      </c>
      <c r="H5" s="5">
        <f t="shared" si="1"/>
        <v>3.5849056603773556E-2</v>
      </c>
      <c r="I5" s="5">
        <f t="shared" si="1"/>
        <v>-6.3349814585908527E-3</v>
      </c>
      <c r="J5" s="5">
        <f t="shared" si="1"/>
        <v>-1.124456938410439E-2</v>
      </c>
      <c r="M5" t="s">
        <v>43</v>
      </c>
      <c r="O5" s="5">
        <f>_xlfn.STDEV.S(G4:G47)/(SQRT(1/COUNT(B3:B47)))</f>
        <v>0.14359473608238402</v>
      </c>
      <c r="P5" s="5">
        <f>_xlfn.STDEV.S(H4:H47)/(SQRT(1/COUNT(C3:C47)))</f>
        <v>0.21908241830990111</v>
      </c>
      <c r="Q5" s="5">
        <f>_xlfn.STDEV.S(I4:I47)/(SQRT(1/COUNT(D3:D47)))</f>
        <v>0.23419167730843454</v>
      </c>
      <c r="R5" s="5">
        <f>_xlfn.STDEV.S(J4:J47)/(SQRT(1/COUNT(E3:E47)))</f>
        <v>0.14648581620054943</v>
      </c>
    </row>
    <row r="6" spans="1:18" x14ac:dyDescent="0.3">
      <c r="A6" s="2" t="s">
        <v>9</v>
      </c>
      <c r="B6" s="3">
        <v>5770</v>
      </c>
      <c r="C6" s="3">
        <v>55.5</v>
      </c>
      <c r="D6" s="3">
        <v>3690</v>
      </c>
      <c r="E6" s="3">
        <v>82.1</v>
      </c>
      <c r="G6" s="5">
        <f t="shared" si="2"/>
        <v>-1.1647824597464886E-2</v>
      </c>
      <c r="H6" s="5">
        <f t="shared" si="1"/>
        <v>1.0928961748633906E-2</v>
      </c>
      <c r="I6" s="5">
        <f t="shared" si="1"/>
        <v>0.14756647488726482</v>
      </c>
      <c r="J6" s="5">
        <f t="shared" si="1"/>
        <v>6.0997673817523898E-2</v>
      </c>
    </row>
    <row r="7" spans="1:18" x14ac:dyDescent="0.3">
      <c r="A7" s="2" t="s">
        <v>10</v>
      </c>
      <c r="B7" s="3">
        <v>5844</v>
      </c>
      <c r="C7" s="3">
        <v>56</v>
      </c>
      <c r="D7" s="3">
        <v>3663</v>
      </c>
      <c r="E7" s="3">
        <v>82.55</v>
      </c>
      <c r="G7" s="5">
        <f t="shared" si="2"/>
        <v>1.2824956672443674E-2</v>
      </c>
      <c r="H7" s="5">
        <f t="shared" si="1"/>
        <v>9.0090090090090089E-3</v>
      </c>
      <c r="I7" s="5">
        <f t="shared" si="1"/>
        <v>-7.3170731707317077E-3</v>
      </c>
      <c r="J7" s="5">
        <f t="shared" si="1"/>
        <v>5.4811205846528972E-3</v>
      </c>
    </row>
    <row r="8" spans="1:18" x14ac:dyDescent="0.3">
      <c r="A8" s="2" t="s">
        <v>11</v>
      </c>
      <c r="B8" s="3">
        <v>5888</v>
      </c>
      <c r="C8" s="3">
        <v>54.3</v>
      </c>
      <c r="D8" s="3">
        <v>3544.5</v>
      </c>
      <c r="E8" s="3">
        <v>80.88</v>
      </c>
      <c r="G8" s="5">
        <f t="shared" si="2"/>
        <v>7.5290896646132786E-3</v>
      </c>
      <c r="H8" s="5">
        <f t="shared" si="1"/>
        <v>-3.0357142857142909E-2</v>
      </c>
      <c r="I8" s="5">
        <f t="shared" si="1"/>
        <v>-3.2350532350532347E-2</v>
      </c>
      <c r="J8" s="5">
        <f t="shared" si="1"/>
        <v>-2.0230163537250174E-2</v>
      </c>
    </row>
    <row r="9" spans="1:18" x14ac:dyDescent="0.3">
      <c r="A9" s="2" t="s">
        <v>12</v>
      </c>
      <c r="B9" s="3">
        <v>6050</v>
      </c>
      <c r="C9" s="3">
        <v>55</v>
      </c>
      <c r="D9" s="3">
        <v>3616</v>
      </c>
      <c r="E9" s="3">
        <v>81.62</v>
      </c>
      <c r="G9" s="5">
        <f t="shared" si="2"/>
        <v>2.751358695652174E-2</v>
      </c>
      <c r="H9" s="5">
        <f t="shared" si="1"/>
        <v>1.2891344383057144E-2</v>
      </c>
      <c r="I9" s="5">
        <f t="shared" si="1"/>
        <v>2.0172097616024828E-2</v>
      </c>
      <c r="J9" s="5">
        <f t="shared" si="1"/>
        <v>9.1493570722058493E-3</v>
      </c>
    </row>
    <row r="10" spans="1:18" x14ac:dyDescent="0.3">
      <c r="A10" s="2" t="s">
        <v>13</v>
      </c>
      <c r="B10" s="3">
        <v>6120</v>
      </c>
      <c r="C10" s="3">
        <v>55.9</v>
      </c>
      <c r="D10" s="3">
        <v>3740</v>
      </c>
      <c r="E10" s="3">
        <v>82.92</v>
      </c>
      <c r="G10" s="5">
        <f t="shared" si="2"/>
        <v>1.1570247933884297E-2</v>
      </c>
      <c r="H10" s="5">
        <f t="shared" si="1"/>
        <v>1.6363636363636337E-2</v>
      </c>
      <c r="I10" s="5">
        <f t="shared" si="1"/>
        <v>3.4292035398230086E-2</v>
      </c>
      <c r="J10" s="5">
        <f t="shared" si="1"/>
        <v>1.5927468757657402E-2</v>
      </c>
    </row>
    <row r="11" spans="1:18" x14ac:dyDescent="0.3">
      <c r="A11" s="2" t="s">
        <v>14</v>
      </c>
      <c r="B11" s="3">
        <v>5900</v>
      </c>
      <c r="C11" s="3">
        <v>60</v>
      </c>
      <c r="D11" s="3">
        <v>3846</v>
      </c>
      <c r="E11" s="3">
        <v>84.9</v>
      </c>
      <c r="G11" s="5">
        <f t="shared" si="2"/>
        <v>-3.5947712418300651E-2</v>
      </c>
      <c r="H11" s="5">
        <f t="shared" si="1"/>
        <v>7.3345259391771042E-2</v>
      </c>
      <c r="I11" s="5">
        <f t="shared" si="1"/>
        <v>2.8342245989304814E-2</v>
      </c>
      <c r="J11" s="5">
        <f t="shared" si="1"/>
        <v>2.3878437047756922E-2</v>
      </c>
    </row>
    <row r="12" spans="1:18" x14ac:dyDescent="0.3">
      <c r="A12" s="2" t="s">
        <v>15</v>
      </c>
      <c r="B12" s="3">
        <v>5476</v>
      </c>
      <c r="C12" s="3">
        <v>57.3</v>
      </c>
      <c r="D12" s="3">
        <v>4004</v>
      </c>
      <c r="E12" s="3">
        <v>84</v>
      </c>
      <c r="G12" s="5">
        <f t="shared" si="2"/>
        <v>-7.1864406779661022E-2</v>
      </c>
      <c r="H12" s="5">
        <f t="shared" si="1"/>
        <v>-4.5000000000000047E-2</v>
      </c>
      <c r="I12" s="5">
        <f t="shared" si="1"/>
        <v>4.1081643265730626E-2</v>
      </c>
      <c r="J12" s="5">
        <f t="shared" si="1"/>
        <v>-1.0600706713780985E-2</v>
      </c>
    </row>
    <row r="13" spans="1:18" x14ac:dyDescent="0.3">
      <c r="A13" s="2" t="s">
        <v>16</v>
      </c>
      <c r="B13" s="3">
        <v>5500</v>
      </c>
      <c r="C13" s="3">
        <v>57.6</v>
      </c>
      <c r="D13" s="3">
        <v>3980</v>
      </c>
      <c r="E13" s="3">
        <v>86.8</v>
      </c>
      <c r="G13" s="5">
        <f t="shared" si="2"/>
        <v>4.3827611395178961E-3</v>
      </c>
      <c r="H13" s="5">
        <f t="shared" si="1"/>
        <v>5.2356020942409126E-3</v>
      </c>
      <c r="I13" s="5">
        <f t="shared" si="1"/>
        <v>-5.994005994005994E-3</v>
      </c>
      <c r="J13" s="5">
        <f t="shared" si="1"/>
        <v>3.3333333333333298E-2</v>
      </c>
    </row>
    <row r="14" spans="1:18" x14ac:dyDescent="0.3">
      <c r="A14" s="2" t="s">
        <v>17</v>
      </c>
      <c r="B14" s="3">
        <v>5480</v>
      </c>
      <c r="C14" s="3">
        <v>57</v>
      </c>
      <c r="D14" s="3">
        <v>4180.5</v>
      </c>
      <c r="E14" s="3">
        <v>89.12</v>
      </c>
      <c r="G14" s="5">
        <f t="shared" si="2"/>
        <v>-3.6363636363636364E-3</v>
      </c>
      <c r="H14" s="5">
        <f t="shared" si="1"/>
        <v>-1.041666666666669E-2</v>
      </c>
      <c r="I14" s="5">
        <f t="shared" si="1"/>
        <v>5.0376884422110552E-2</v>
      </c>
      <c r="J14" s="5">
        <f t="shared" si="1"/>
        <v>2.6728110599078429E-2</v>
      </c>
    </row>
    <row r="15" spans="1:18" x14ac:dyDescent="0.3">
      <c r="A15" s="2" t="s">
        <v>18</v>
      </c>
      <c r="B15" s="3">
        <v>5576</v>
      </c>
      <c r="C15" s="3">
        <v>57.1</v>
      </c>
      <c r="D15" s="3">
        <v>4222</v>
      </c>
      <c r="E15" s="3">
        <v>88.09</v>
      </c>
      <c r="G15" s="5">
        <f t="shared" si="2"/>
        <v>1.7518248175182483E-2</v>
      </c>
      <c r="H15" s="5">
        <f t="shared" si="1"/>
        <v>1.7543859649123057E-3</v>
      </c>
      <c r="I15" s="5">
        <f t="shared" si="1"/>
        <v>9.9270422198301633E-3</v>
      </c>
      <c r="J15" s="5">
        <f t="shared" si="1"/>
        <v>-1.155745062836626E-2</v>
      </c>
    </row>
    <row r="16" spans="1:18" x14ac:dyDescent="0.3">
      <c r="A16" s="2" t="s">
        <v>19</v>
      </c>
      <c r="B16" s="3">
        <v>5626</v>
      </c>
      <c r="C16" s="3">
        <v>56.2</v>
      </c>
      <c r="D16" s="3">
        <v>4307</v>
      </c>
      <c r="E16" s="3">
        <v>87.03</v>
      </c>
      <c r="G16" s="5">
        <f t="shared" si="2"/>
        <v>8.9670014347202291E-3</v>
      </c>
      <c r="H16" s="5">
        <f t="shared" si="1"/>
        <v>-1.5761821366024494E-2</v>
      </c>
      <c r="I16" s="5">
        <f t="shared" si="1"/>
        <v>2.0132638559924206E-2</v>
      </c>
      <c r="J16" s="5">
        <f t="shared" si="1"/>
        <v>-1.2033147916903193E-2</v>
      </c>
    </row>
    <row r="17" spans="1:19" x14ac:dyDescent="0.3">
      <c r="A17" s="2" t="s">
        <v>20</v>
      </c>
      <c r="B17" s="3">
        <v>5668</v>
      </c>
      <c r="C17" s="3">
        <v>58.5</v>
      </c>
      <c r="D17" s="3">
        <v>4302</v>
      </c>
      <c r="E17" s="3">
        <v>86.98</v>
      </c>
      <c r="G17" s="5">
        <f t="shared" si="2"/>
        <v>7.4653394952008531E-3</v>
      </c>
      <c r="H17" s="5">
        <f t="shared" si="1"/>
        <v>4.0925266903914535E-2</v>
      </c>
      <c r="I17" s="5">
        <f t="shared" si="1"/>
        <v>-1.1609008590666356E-3</v>
      </c>
      <c r="J17" s="5">
        <f t="shared" si="1"/>
        <v>-5.745145352177083E-4</v>
      </c>
      <c r="O17" s="4" t="s">
        <v>1</v>
      </c>
      <c r="P17" s="4" t="s">
        <v>2</v>
      </c>
      <c r="Q17" s="4" t="s">
        <v>3</v>
      </c>
      <c r="R17" s="4" t="s">
        <v>4</v>
      </c>
    </row>
    <row r="18" spans="1:19" x14ac:dyDescent="0.3">
      <c r="A18" s="2" t="s">
        <v>21</v>
      </c>
      <c r="B18" s="3">
        <v>5662</v>
      </c>
      <c r="C18" s="3">
        <v>58.1</v>
      </c>
      <c r="D18" s="3">
        <v>4782.5</v>
      </c>
      <c r="E18" s="3">
        <v>89.5</v>
      </c>
      <c r="G18" s="5">
        <f t="shared" si="2"/>
        <v>-1.058574453069866E-3</v>
      </c>
      <c r="H18" s="5">
        <f t="shared" si="1"/>
        <v>-6.8376068376068133E-3</v>
      </c>
      <c r="I18" s="5">
        <f t="shared" si="1"/>
        <v>0.11169223616922362</v>
      </c>
      <c r="J18" s="5">
        <f t="shared" si="1"/>
        <v>2.8972177512071692E-2</v>
      </c>
      <c r="N18" t="s">
        <v>45</v>
      </c>
      <c r="O18">
        <v>0.56016225500894323</v>
      </c>
      <c r="P18">
        <v>0.21805857779529153</v>
      </c>
      <c r="Q18">
        <v>0.21445648535683906</v>
      </c>
      <c r="R18">
        <v>7.3226783935801043E-3</v>
      </c>
      <c r="S18">
        <f>SUM(O18:R18)</f>
        <v>0.99999999655465399</v>
      </c>
    </row>
    <row r="19" spans="1:19" x14ac:dyDescent="0.3">
      <c r="A19" s="2" t="s">
        <v>22</v>
      </c>
      <c r="B19" s="3">
        <v>5816</v>
      </c>
      <c r="C19" s="3">
        <v>57.7</v>
      </c>
      <c r="D19" s="3">
        <v>4586</v>
      </c>
      <c r="E19" s="3">
        <v>89.88</v>
      </c>
      <c r="G19" s="5">
        <f t="shared" si="2"/>
        <v>2.7198869657364889E-2</v>
      </c>
      <c r="H19" s="5">
        <f t="shared" si="1"/>
        <v>-6.8846815834767393E-3</v>
      </c>
      <c r="I19" s="5">
        <f t="shared" si="1"/>
        <v>-4.1087297438578148E-2</v>
      </c>
      <c r="J19" s="5">
        <f t="shared" si="1"/>
        <v>4.245810055865871E-3</v>
      </c>
      <c r="N19" t="s">
        <v>46</v>
      </c>
      <c r="O19" s="5">
        <f>SUMPRODUCT(O18:R18,O4:R4)</f>
        <v>0.15041786365614304</v>
      </c>
    </row>
    <row r="20" spans="1:19" x14ac:dyDescent="0.3">
      <c r="A20" s="2" t="s">
        <v>23</v>
      </c>
      <c r="B20" s="3">
        <v>5822</v>
      </c>
      <c r="C20" s="3">
        <v>65.7</v>
      </c>
      <c r="D20" s="3">
        <v>4618</v>
      </c>
      <c r="E20" s="3">
        <v>96.11</v>
      </c>
      <c r="G20" s="5">
        <f t="shared" si="2"/>
        <v>1.0316368638239339E-3</v>
      </c>
      <c r="H20" s="5">
        <f t="shared" si="2"/>
        <v>0.13864818024263431</v>
      </c>
      <c r="I20" s="5">
        <f t="shared" si="2"/>
        <v>6.9777583951155693E-3</v>
      </c>
      <c r="J20" s="5">
        <f t="shared" si="2"/>
        <v>6.9314641744548336E-2</v>
      </c>
      <c r="N20" t="s">
        <v>47</v>
      </c>
      <c r="O20" s="5">
        <f>SQRT(O18^2*O5^2+P18^2*P5^2+Q18^2*Q5^2 + R18^2*R5+2*O18*P18*O5*P5*CORREL(G4:G47,H4:H47)+2*O18*Q18*O5*Q5*CORREL(G4:G47,I4:I47)+ 2*O5*R5*CORREL(G4:G47,J4:J47) + 2*P18*Q18*P5*Q5*CORREL(H4:H47,I4:I47) + 2*P18*R18*P5*R5*CORREL(H4:H47,J4:J47) + 2*Q5*Q18*R5*R18*CORREL(I4:I47,J4:J47))</f>
        <v>6.6852666792191567E-2</v>
      </c>
    </row>
    <row r="21" spans="1:19" x14ac:dyDescent="0.3">
      <c r="A21" s="2" t="s">
        <v>24</v>
      </c>
      <c r="B21" s="3">
        <v>5860</v>
      </c>
      <c r="C21" s="3">
        <v>65.400000000000006</v>
      </c>
      <c r="D21" s="3">
        <v>4763.5</v>
      </c>
      <c r="E21" s="3">
        <v>99.28</v>
      </c>
      <c r="G21" s="5">
        <f t="shared" si="2"/>
        <v>6.5269666781174853E-3</v>
      </c>
      <c r="H21" s="5">
        <f t="shared" si="2"/>
        <v>-4.5662100456620568E-3</v>
      </c>
      <c r="I21" s="5">
        <f t="shared" si="2"/>
        <v>3.1507145950627979E-2</v>
      </c>
      <c r="J21" s="5">
        <f t="shared" si="2"/>
        <v>3.298304026636148E-2</v>
      </c>
    </row>
    <row r="22" spans="1:19" x14ac:dyDescent="0.3">
      <c r="A22" s="2" t="s">
        <v>25</v>
      </c>
      <c r="B22" s="3">
        <v>5858</v>
      </c>
      <c r="C22" s="3">
        <v>64.400000000000006</v>
      </c>
      <c r="D22" s="3">
        <v>4523</v>
      </c>
      <c r="E22" s="3">
        <v>96.62</v>
      </c>
      <c r="G22" s="5">
        <f t="shared" si="2"/>
        <v>-3.4129692832764505E-4</v>
      </c>
      <c r="H22" s="5">
        <f t="shared" si="2"/>
        <v>-1.5290519877675839E-2</v>
      </c>
      <c r="I22" s="5">
        <f t="shared" si="2"/>
        <v>-5.0488086491025506E-2</v>
      </c>
      <c r="J22" s="5">
        <f t="shared" si="2"/>
        <v>-2.6792908944399643E-2</v>
      </c>
    </row>
    <row r="23" spans="1:19" x14ac:dyDescent="0.3">
      <c r="A23" s="2" t="s">
        <v>26</v>
      </c>
      <c r="B23" s="3">
        <v>5900</v>
      </c>
      <c r="C23" s="3">
        <v>63.9</v>
      </c>
      <c r="D23" s="3">
        <v>4581.5</v>
      </c>
      <c r="E23" s="3">
        <v>97.14</v>
      </c>
      <c r="G23" s="5">
        <f t="shared" si="2"/>
        <v>7.1696824854899279E-3</v>
      </c>
      <c r="H23" s="5">
        <f t="shared" si="2"/>
        <v>-7.7639751552796132E-3</v>
      </c>
      <c r="I23" s="5">
        <f t="shared" si="2"/>
        <v>1.2933893433561796E-2</v>
      </c>
      <c r="J23" s="5">
        <f t="shared" si="2"/>
        <v>5.3819085075553297E-3</v>
      </c>
    </row>
    <row r="24" spans="1:19" x14ac:dyDescent="0.3">
      <c r="A24" s="2" t="s">
        <v>27</v>
      </c>
      <c r="B24" s="3">
        <v>5940</v>
      </c>
      <c r="C24" s="3">
        <v>61.8</v>
      </c>
      <c r="D24" s="3">
        <v>4590.5</v>
      </c>
      <c r="E24" s="3">
        <v>97.23</v>
      </c>
      <c r="G24" s="5">
        <f t="shared" si="2"/>
        <v>6.7796610169491523E-3</v>
      </c>
      <c r="H24" s="5">
        <f t="shared" si="2"/>
        <v>-3.2863849765258239E-2</v>
      </c>
      <c r="I24" s="5">
        <f t="shared" si="2"/>
        <v>1.9644221324893593E-3</v>
      </c>
      <c r="J24" s="5">
        <f t="shared" si="2"/>
        <v>9.2649783817174607E-4</v>
      </c>
    </row>
    <row r="25" spans="1:19" x14ac:dyDescent="0.3">
      <c r="A25" s="2" t="s">
        <v>28</v>
      </c>
      <c r="B25" s="3">
        <v>5916</v>
      </c>
      <c r="C25" s="3">
        <v>62.6</v>
      </c>
      <c r="D25" s="3">
        <v>4663.5</v>
      </c>
      <c r="E25" s="3">
        <v>94.92</v>
      </c>
      <c r="G25" s="5">
        <f t="shared" si="2"/>
        <v>-4.0404040404040404E-3</v>
      </c>
      <c r="H25" s="5">
        <f t="shared" si="2"/>
        <v>1.2944983818770297E-2</v>
      </c>
      <c r="I25" s="5">
        <f t="shared" si="2"/>
        <v>1.5902407145191155E-2</v>
      </c>
      <c r="J25" s="5">
        <f t="shared" si="2"/>
        <v>-2.3758099352051858E-2</v>
      </c>
    </row>
    <row r="26" spans="1:19" x14ac:dyDescent="0.3">
      <c r="A26" s="2" t="s">
        <v>29</v>
      </c>
      <c r="B26" s="3">
        <v>5928</v>
      </c>
      <c r="C26" s="3">
        <v>63.2</v>
      </c>
      <c r="D26" s="3">
        <v>4805</v>
      </c>
      <c r="E26" s="3">
        <v>97.56</v>
      </c>
      <c r="G26" s="5">
        <f t="shared" si="2"/>
        <v>2.0283975659229209E-3</v>
      </c>
      <c r="H26" s="5">
        <f t="shared" si="2"/>
        <v>9.5846645367412362E-3</v>
      </c>
      <c r="I26" s="5">
        <f t="shared" si="2"/>
        <v>3.034201779779136E-2</v>
      </c>
      <c r="J26" s="5">
        <f t="shared" si="2"/>
        <v>2.7812895069532242E-2</v>
      </c>
    </row>
    <row r="27" spans="1:19" x14ac:dyDescent="0.3">
      <c r="A27" s="2" t="s">
        <v>30</v>
      </c>
      <c r="B27" s="3">
        <v>6080</v>
      </c>
      <c r="C27" s="3">
        <v>60.6</v>
      </c>
      <c r="D27" s="3">
        <v>5025</v>
      </c>
      <c r="E27" s="3">
        <v>98.5</v>
      </c>
      <c r="G27" s="5">
        <f t="shared" si="2"/>
        <v>2.564102564102564E-2</v>
      </c>
      <c r="H27" s="5">
        <f t="shared" si="2"/>
        <v>-4.1139240506329132E-2</v>
      </c>
      <c r="I27" s="5">
        <f t="shared" si="2"/>
        <v>4.5785639958376693E-2</v>
      </c>
      <c r="J27" s="5">
        <f t="shared" si="2"/>
        <v>9.6350963509634867E-3</v>
      </c>
    </row>
    <row r="28" spans="1:19" x14ac:dyDescent="0.3">
      <c r="A28" s="2" t="s">
        <v>31</v>
      </c>
      <c r="B28" s="3">
        <v>6270</v>
      </c>
      <c r="C28" s="3">
        <v>59.3</v>
      </c>
      <c r="D28" s="3">
        <v>4906.5</v>
      </c>
      <c r="E28" s="3">
        <v>97.02</v>
      </c>
      <c r="G28" s="5">
        <f t="shared" si="2"/>
        <v>3.125E-2</v>
      </c>
      <c r="H28" s="5">
        <f t="shared" si="2"/>
        <v>-2.1452145214521521E-2</v>
      </c>
      <c r="I28" s="5">
        <f t="shared" si="2"/>
        <v>-2.3582089552238807E-2</v>
      </c>
      <c r="J28" s="5">
        <f t="shared" si="2"/>
        <v>-1.5025380710659939E-2</v>
      </c>
    </row>
    <row r="29" spans="1:19" x14ac:dyDescent="0.3">
      <c r="A29" s="2" t="s">
        <v>32</v>
      </c>
      <c r="B29" s="3">
        <v>6086</v>
      </c>
      <c r="C29" s="3">
        <v>59.6</v>
      </c>
      <c r="D29" s="3">
        <v>4690.5</v>
      </c>
      <c r="E29" s="3">
        <v>92.9</v>
      </c>
      <c r="G29" s="5">
        <f t="shared" si="2"/>
        <v>-2.9346092503987242E-2</v>
      </c>
      <c r="H29" s="5">
        <f t="shared" si="2"/>
        <v>5.0590219224284022E-3</v>
      </c>
      <c r="I29" s="5">
        <f t="shared" si="2"/>
        <v>-4.4023234484867016E-2</v>
      </c>
      <c r="J29" s="5">
        <f t="shared" si="2"/>
        <v>-4.2465471036899509E-2</v>
      </c>
    </row>
    <row r="30" spans="1:19" x14ac:dyDescent="0.3">
      <c r="A30" s="2" t="s">
        <v>33</v>
      </c>
      <c r="B30" s="3">
        <v>6158</v>
      </c>
      <c r="C30" s="3">
        <v>62</v>
      </c>
      <c r="D30" s="3">
        <v>4782</v>
      </c>
      <c r="E30" s="3">
        <v>94.18</v>
      </c>
      <c r="G30" s="5">
        <f t="shared" si="2"/>
        <v>1.1830430496220835E-2</v>
      </c>
      <c r="H30" s="5">
        <f t="shared" si="2"/>
        <v>4.0268456375838903E-2</v>
      </c>
      <c r="I30" s="5">
        <f t="shared" si="2"/>
        <v>1.9507515190278223E-2</v>
      </c>
      <c r="J30" s="5">
        <f t="shared" si="2"/>
        <v>1.3778256189451034E-2</v>
      </c>
    </row>
    <row r="31" spans="1:19" x14ac:dyDescent="0.3">
      <c r="A31" s="2" t="s">
        <v>34</v>
      </c>
      <c r="B31" s="3">
        <v>5990</v>
      </c>
      <c r="C31" s="3">
        <v>61.4</v>
      </c>
      <c r="D31" s="3">
        <v>4855.5</v>
      </c>
      <c r="E31" s="3">
        <v>95.35</v>
      </c>
      <c r="G31" s="5">
        <f t="shared" si="2"/>
        <v>-2.7281584930172135E-2</v>
      </c>
      <c r="H31" s="5">
        <f t="shared" si="2"/>
        <v>-9.6774193548387327E-3</v>
      </c>
      <c r="I31" s="5">
        <f t="shared" si="2"/>
        <v>1.5370138017565873E-2</v>
      </c>
      <c r="J31" s="5">
        <f t="shared" si="2"/>
        <v>1.2423019749415879E-2</v>
      </c>
    </row>
    <row r="32" spans="1:19" x14ac:dyDescent="0.3">
      <c r="A32" s="2" t="s">
        <v>35</v>
      </c>
      <c r="B32" s="3">
        <v>6362</v>
      </c>
      <c r="C32" s="3">
        <v>57.7</v>
      </c>
      <c r="D32" s="3">
        <v>4706</v>
      </c>
      <c r="E32" s="3">
        <v>92.38</v>
      </c>
      <c r="G32" s="5">
        <f t="shared" si="2"/>
        <v>6.2103505843071789E-2</v>
      </c>
      <c r="H32" s="5">
        <f t="shared" si="2"/>
        <v>-6.0260586319218171E-2</v>
      </c>
      <c r="I32" s="5">
        <f t="shared" si="2"/>
        <v>-3.0789825970548863E-2</v>
      </c>
      <c r="J32" s="5">
        <f t="shared" si="2"/>
        <v>-3.1148400629260609E-2</v>
      </c>
    </row>
    <row r="33" spans="1:10" x14ac:dyDescent="0.3">
      <c r="A33" s="2" t="s">
        <v>36</v>
      </c>
      <c r="B33" s="3">
        <v>6348</v>
      </c>
      <c r="C33" s="3">
        <v>60.8</v>
      </c>
      <c r="D33" s="3">
        <v>4796</v>
      </c>
      <c r="E33" s="3">
        <v>93.97</v>
      </c>
      <c r="G33" s="5">
        <f t="shared" si="2"/>
        <v>-2.2005658597925182E-3</v>
      </c>
      <c r="H33" s="5">
        <f t="shared" si="2"/>
        <v>5.3726169844020698E-2</v>
      </c>
      <c r="I33" s="5">
        <f t="shared" si="2"/>
        <v>1.9124521886952826E-2</v>
      </c>
      <c r="J33" s="5">
        <f t="shared" si="2"/>
        <v>1.7211517644511835E-2</v>
      </c>
    </row>
    <row r="34" spans="1:10" x14ac:dyDescent="0.3">
      <c r="A34" s="2" t="s">
        <v>37</v>
      </c>
      <c r="B34" s="3">
        <v>6200</v>
      </c>
      <c r="C34" s="3">
        <v>61.2</v>
      </c>
      <c r="D34" s="3">
        <v>4932</v>
      </c>
      <c r="E34" s="3">
        <v>96.89</v>
      </c>
      <c r="G34" s="5">
        <f t="shared" si="2"/>
        <v>-2.3314429741650915E-2</v>
      </c>
      <c r="H34" s="5">
        <f t="shared" si="2"/>
        <v>6.5789473684211468E-3</v>
      </c>
      <c r="I34" s="5">
        <f t="shared" si="2"/>
        <v>2.8356964136780651E-2</v>
      </c>
      <c r="J34" s="5">
        <f t="shared" si="2"/>
        <v>3.1073746940512948E-2</v>
      </c>
    </row>
    <row r="35" spans="1:10" x14ac:dyDescent="0.3">
      <c r="A35" s="2" t="s">
        <v>38</v>
      </c>
      <c r="B35" s="3">
        <v>6130</v>
      </c>
      <c r="C35" s="3">
        <v>61.5</v>
      </c>
      <c r="D35" s="3">
        <v>4933</v>
      </c>
      <c r="E35" s="3">
        <v>94.84</v>
      </c>
      <c r="G35" s="5">
        <f t="shared" si="2"/>
        <v>-1.1290322580645161E-2</v>
      </c>
      <c r="H35" s="5">
        <f t="shared" si="2"/>
        <v>4.9019607843136786E-3</v>
      </c>
      <c r="I35" s="5">
        <f t="shared" si="2"/>
        <v>2.0275750202757503E-4</v>
      </c>
      <c r="J35" s="5">
        <f t="shared" si="2"/>
        <v>-2.1158014242955901E-2</v>
      </c>
    </row>
    <row r="36" spans="1:10" x14ac:dyDescent="0.3">
      <c r="A36" s="2" t="s">
        <v>39</v>
      </c>
      <c r="B36" s="3">
        <v>6100</v>
      </c>
      <c r="C36" s="3">
        <v>63.9</v>
      </c>
      <c r="D36" s="3">
        <v>4985.5</v>
      </c>
      <c r="E36" s="3">
        <v>96.18</v>
      </c>
      <c r="G36" s="5">
        <f t="shared" si="2"/>
        <v>-4.8939641109298528E-3</v>
      </c>
      <c r="H36" s="5">
        <f t="shared" si="2"/>
        <v>3.9024390243902418E-2</v>
      </c>
      <c r="I36" s="5">
        <f t="shared" si="2"/>
        <v>1.0642610987228867E-2</v>
      </c>
      <c r="J36" s="5">
        <f t="shared" si="2"/>
        <v>1.4129059468578694E-2</v>
      </c>
    </row>
    <row r="37" spans="1:10" x14ac:dyDescent="0.3">
      <c r="A37" s="2" t="s">
        <v>40</v>
      </c>
      <c r="B37" s="3">
        <v>6010</v>
      </c>
      <c r="C37" s="3">
        <v>65.900000000000006</v>
      </c>
      <c r="D37" s="3">
        <v>4992.5</v>
      </c>
      <c r="E37" s="3">
        <v>97.68</v>
      </c>
      <c r="G37" s="5">
        <f t="shared" si="2"/>
        <v>-1.4754098360655738E-2</v>
      </c>
      <c r="H37" s="5">
        <f t="shared" si="2"/>
        <v>3.129890453834127E-2</v>
      </c>
      <c r="I37" s="5">
        <f t="shared" si="2"/>
        <v>1.4040718082439074E-3</v>
      </c>
      <c r="J37" s="5">
        <f t="shared" si="2"/>
        <v>1.5595757953836555E-2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G A A B Q S w M E F A A C A A g A t E 0 5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E 0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R N O V T B H n h J 7 w M A A O Q L A A A T A B w A R m 9 y b X V s Y X M v U 2 V j d G l v b j E u b S C i G A A o o B Q A A A A A A A A A A A A A A A A A A A A A A A A A A A D V l l 1 P G 0 c U h u + R + A + j y Y 0 t b S 0 7 b X q R s E Q u G A W l o c R 2 V a n G q h b v U F b a D z o 7 S 0 G W J Q I p j Z Q o k a p e 5 K a J q l 5 X M l A L x 3 z k L 8 z + o 7 4 z a / A a C H b I R V V u v L s z 5 5 z n v O f M G U L W E E 7 g k 0 r y W 7 g 3 O T E 5 E a 5 a n N m k 9 P B 7 Y h K X i c k J g j / 5 O n 4 S b 8 v T + F d 5 I r u y h 7 W 5 w L U Z z 8 0 5 L g s z d P b u U k V E t s P C J f l G 7 s V b s i 3 3 s H 9 b 9 m S b y H / w e i J P 4 u f x L 0 R 2 i T y W p / j W k U e y i 6 2 n c l + v d 2 W H y H 3 y y G n w I A x W B C l t N J i 7 J P + G k 0 P s O I b F y R L Q a N Z I u G 5 R + S b e j p / C 9 C h + g a e B M w S D u / i J 7 M V b i L u d v D 7 F 2 j v s f V 6 g y K F q L b s s V 2 E u F C g H P 4 e Z i 3 k a h F m N V V I r C s G d 5 U i w s H 6 / 9 s C x b e b X 7 5 O p a S J 4 x F I w v y H K o Q J A v B c E P t r K n 1 a j q 7 k 6 8 j j e i V 8 C J N 7 B c i / e h Q I v U z B F 2 5 4 J 3 M j z M 5 + S m 0 G o f A u D D k y S Y h w m x p r r b C f t p 3 d r r M 2 Z 2 k z g C + a L e j a V 8 V v Z 0 a b d p D q X E J W a K P N e v D u k e Z n 5 l s e S T M P M p y h n k C Z d g C + V c y W I e I P l 9 G s r B f k 7 Z N q R B 7 r B 8 K C 6 8 U j T j q B M O i N F + X H Z K r Q 0 0 p h V S Z P / e e Y R g X e J s k G Q Z / r U a H 4 s v i P Y o 0 6 b O k z D / K W N N c u 3 9 f O g q T 5 S j L F b K Q m Z x F H p J o K N 0 V f 9 b V r T e O t 8 Q b Z p d r j T Y I x u f 5 a C 1 W P h Q O M q z z 3 Z H S S / y A M v E O w B s z C n N M y N x D R I r e + p 6 L q V h u V a P D T V s a + n 2 P 4 a I W O 6 8 b 1 g n Q 2 1 1 F h p G U 1 a f F h e + O F 2 P v 9 F / k v 8 F A q f 5 3 O N c F 0 V a G q x V J 7 W D 9 X 5 R 6 X p o Q 5 6 D W d J s 5 7 5 1 z l 2 5 f s B V J V b f r g S c C / h q m 6 u J d U b m Z b R b N K p 2 W K 1 p K I L m B H b E q w 1 X n w 4 I / E r e Y h P P f g 8 H s 1 z T S 4 4 a 0 C Z + f q b y o D F j 7 x l x l s t C M P 8 z 7 6 t 0 G s r h q m P X k D p h 7 o o q Z e 6 H L 5 z x G q J 8 4 C P Q L m U l h o D f Z F a 2 c k J x x 8 X I n 0 h f / i Q / B / u a f k H P u / D 8 A B n T g 3 u V w W g X a R t 5 l v n d 8 x A p y t s 0 8 L g A L V 1 G k o Y X B j K 8 T V i e U x Y p D Y f L l o c M 0 o w / j h i f F M f a I N 8 5 f g W 3 5 z H 7 S 6 c F Y d x 8 8 O O M O / Q Y i Z N T P B 6 0 W W Z / R Q 5 A E x m x R W l v H o s y v c 3 q v J M u J 6 b D R q R B / T M J U m M 2 i x z H c 8 B m 0 n v A b Y / f 8 w 7 B i n 5 j c B 2 / B / N w u 0 7 B Y M 8 j j D p K m L T Z e b g M b c Q + J h 3 q Z p c I N D p 1 c h c 5 O t / J b U A U E b 5 B R x t U s o 2 m L e G 2 T m H U x 2 5 l r 4 P 6 V 1 6 E y l o i 5 L 6 e G q e X z I j 5 L s s W Z a Y 0 w O T / 1 Z 1 F f 1 M + a t I r q n L v 1 B L A Q I t A B Q A A g A I A L R N O V T L M s S X p A A A A P U A A A A S A A A A A A A A A A A A A A A A A A A A A A B D b 2 5 m a W c v U G F j a 2 F n Z S 5 4 b W x Q S w E C L Q A U A A I A C A C 0 T T l U D 8 r p q 6 Q A A A D p A A A A E w A A A A A A A A A A A A A A A A D w A A A A W 0 N v b n R l b n R f V H l w Z X N d L n h t b F B L A Q I t A B Q A A g A I A L R N O V T B H n h J 7 w M A A O Q L A A A T A A A A A A A A A A A A A A A A A O E B A A B G b 3 J t d W x h c y 9 T Z W N 0 a W 9 u M S 5 t U E s F B g A A A A A D A A M A w g A A A B 0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n A A A A A A A A W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3 M r Y k R h Z m N S e l N h S T F p d X h h Q X N k S 0 x O Q 2 Y w W U R R d G R D K z B M S F J n T k N 3 M E x m U X Z 0 Q 3 k w T E R S Z 3 R H T U l O R 0 U w T E R R d W R D N 0 l O Q z Q w T G N n U l V 0 Y U F B Q U F B Q U F B Q U F B Q U F I Z l M 0 K 3 d Y c 3 V k T 2 l u N E N Z b E 5 D Z D d j d D B K T F J n Z E M v M E w 3 U X Z O Q y s w T F B R c 0 5 H Q z B M W F F 1 O U d N M E w z U m k 5 Q z F J T k M z M E x E U X Y 5 R 0 E w T D d S Z 2 R H T E F B R 3 M r Y k R h Z m N S e l N h S T F p d X h h Q X N k S 0 F B Q U F B Q T 0 9 I i A v P j w v U 3 R h Y m x l R W 5 0 c m l l c z 4 8 L 0 l 0 Z W 0 + P E l 0 Z W 0 + P E l 0 Z W 1 M b 2 N h d G l v b j 4 8 S X R l b V R 5 c G U + R m 9 y b X V s Y T w v S X R l b V R 5 c G U + P E l 0 Z W 1 Q Y X R o P l N l Y 3 R p b 2 4 x L 0 V L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B p d m 9 0 T 2 J q Z W N 0 T m F t Z S I g V m F s d W U 9 I n P Q l 9 C w 0 L T Q s N C 9 0 L j Q t S A z I d C h 0 L L Q v t C 0 0 L 3 Q s N G P I N G C 0 L D Q s d C 7 0 L j R h t C w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S 1 o v 0 K P Q t N C w 0 L v Q t d C 9 0 L 3 R i 9 C 1 I N C + 0 Y j Q u N C x 0 L r Q u C 5 7 X H U w M D N j V E l D S 0 V S X H U w M D N l L D B 9 J n F 1 b 3 Q 7 L C Z x d W 9 0 O 1 N l Y 3 R p b 2 4 x L 0 V L W i / Q o 9 C 0 0 L D Q u 9 C 1 0 L 3 Q v d G L 0 L U g 0 L 7 R i N C 4 0 L H Q u t C 4 L n t c d T A w M 2 N E Q V R F X H U w M D N l L D F 9 J n F 1 b 3 Q 7 L C Z x d W 9 0 O 1 N l Y 3 R p b 2 4 x L 0 V L W i / Q o 9 C 0 0 L D Q u 9 C 1 0 L 3 Q v d G L 0 L U g 0 L 7 R i N C 4 0 L H Q u t C 4 L n t c d T A w M 2 N D T E 9 T R V x 1 M D A z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S 1 o v 0 K P Q t N C w 0 L v Q t d C 9 0 L 3 R i 9 C 1 I N C + 0 Y j Q u N C x 0 L r Q u C 5 7 X H U w M D N j V E l D S 0 V S X H U w M D N l L D B 9 J n F 1 b 3 Q 7 L C Z x d W 9 0 O 1 N l Y 3 R p b 2 4 x L 0 V L W i / Q o 9 C 0 0 L D Q u 9 C 1 0 L 3 Q v d G L 0 L U g 0 L 7 R i N C 4 0 L H Q u t C 4 L n t c d T A w M 2 N E Q V R F X H U w M D N l L D F 9 J n F 1 b 3 Q 7 L C Z x d W 9 0 O 1 N l Y 3 R p b 2 4 x L 0 V L W i / Q o 9 C 0 0 L D Q u 9 C 1 0 L 3 Q v d G L 0 L U g 0 L 7 R i N C 4 0 L H Q u t C 4 L n t c d T A w M 2 N D T E 9 T R V x 1 M D A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X H U w M D N j V E l D S 0 V S X H U w M D N l J n F 1 b 3 Q 7 L C Z x d W 9 0 O 1 x 1 M D A z Y 0 R B V E V c d T A w M 2 U m c X V v d D s s J n F 1 b 3 Q 7 X H U w M D N j Q 0 x P U 0 V c d T A w M 2 U m c X V v d D t d I i A v P j x F b n R y e S B U e X B l P S J G a W x s Q 2 9 s d W 1 u V H l w Z X M i I F Z h b H V l P S J z Q U F r R i I g L z 4 8 R W 5 0 c n k g V H l w Z T 0 i R m l s b E x h c 3 R V c G R h d G V k I i B W Y W x 1 Z T 0 i Z D I w M j I t M D E t M j V U M D Y 6 M j g 6 M z Y u M T k 2 O D I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C I g L z 4 8 R W 5 0 c n k g V H l w Z T 0 i Q W R k Z W R U b 0 R h d G F N b 2 R l b C I g V m F s d W U 9 I m w w I i A v P j x F b n R y e S B U e X B l P S J S Z W N v d m V y e V R h c m d l d F N o Z W V 0 I i B W Y W x 1 Z T 0 i c 9 C b 0 L j R g d G C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F S 1 o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M S 0 y N V Q w N j o y O D o y M C 4 0 M D Q 3 O T U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l Y 2 U z Z D I 3 N y 1 i M j E 3 L T R l Z T c t O G E 3 Z S 0 w M j Y y N T M 0 M j c 3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W N l M 2 Q y N z c t Y j I x N y 0 0 Z W U 3 L T h h N 2 U t M D I 2 M j U z N D I 3 N 2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j V U M D Y 6 M j g 6 M j A u N D E x N z c 4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Y W I w Z j l h Y y 1 j N D d k L T Q 5 N z M t Y T I z N S 0 4 Y W V j N W E w M m M 3 N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I 1 V D A 2 O j I 4 O j I w L j Q x O D c 5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E l O D Q l R D A l Q j A l R D A l Q j k l R D A l Q k I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W N l M 2 Q y N z c t Y j I x N y 0 0 Z W U 3 L T h h N 2 U t M D I 2 M j U z N D I 3 N 2 I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j V U M D Y 6 M j g 6 M j A u N D I y N z k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W i 8 l R D A l O U U l R D E l O D I l R D E l O D Q l R D A l Q j g l R D A l Q k I l R D E l O E M l R D E l O D I l R D E l O D A l R D A l Q k U l R D A l Q j I l R D A l Q j A l R D A l Q k Q l R D A l Q k Q l R D E l O E I l R D A l Q j U l M j A l R D E l O D E l R D A l Q k E l R D E l O D A l R D E l O E I l R D E l O D I l R D E l O E I l R D A l Q j U l M j A l R D E l O D Q l R D A l Q j A l R D A l Q j k l R D A l Q k I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a L y V E M C U 5 M i V E M S U 4 Q i V E M C V C N y V E M C V C M i V E M C V C M C V E M S U 4 M i V E M S U 4 Q y U y M C V E M C V C R C V E M C V C M C V E M S U 4 M S V E M S U 4 M i V E M S U 4 M C V E M C V C M C V E M C V C O C V E M C V C M i V E M C V C M C V E M C V C N S V E M C V C Q y V E M S U 4 M y V E M S U 4 R S U y M C V E M S U 4 N C V E M S U 4 M y V E M C V C R C V E M C V C Q S V E M S U 4 N i V E M C V C O C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1 o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W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a L y V E M C V B M S V E M S U 4 M i V E M C V C R S V E M C V C Q i V E M C V C M S V E M C V C N S V E M S U 4 N i U y M C V E M S U 4 M C V E M C V C M C V E M S U 4 M S V E M S U 4 O C V E M C V C O C V E M S U 4 M C V E M C V C N S V E M C V C R C V E M C V C R C V E M C V C R S V E M C V C O S U y M C V E M S U 4 M i V E M C V C M C V E M C V C M S V E M C V C Q i V E M C V C O C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1 o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a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L W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S 1 o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t a L y V E M C V B M y V E M C V C N C V E M C V C M C V E M C V C Q i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H p n m 0 t L l S Z D g n A f B j d 1 V A A A A A A I A A A A A A B B m A A A A A Q A A I A A A A J 4 F x R d Y E C R v 5 F m k 9 C P v y y k N f z E L P 4 q U + a H i a 9 g F D y B I A A A A A A 6 A A A A A A g A A I A A A A O o y c y j Z k O + O b x 6 U b t 1 3 C V H E / d o W C T q S e D 5 h g A I S q 9 c w U A A A A B Q E S F U X c V Y H w x w l s R g K R I G e + 5 i e w q h v W 9 5 M L H 6 9 c / D H n E A t v i p C a 8 T O D k T + x F Q c e c X s e t 7 M f p H R H H W w U A 3 t k I K W 6 x X F r + s D a D f z P Y E g e K f B Q A A A A K c T X Y V B x V U 9 3 B d 4 Z 9 d 8 L 0 O g j 0 B e i t h c R d N 0 b C + l X m I F 4 Y 6 d F k K j a b g F o D f G + b 5 G 4 4 M d D Y S h N t V O l N 6 N 5 f f t q F A = < / D a t a M a s h u p > 
</file>

<file path=customXml/itemProps1.xml><?xml version="1.0" encoding="utf-8"?>
<ds:datastoreItem xmlns:ds="http://schemas.openxmlformats.org/officeDocument/2006/customXml" ds:itemID="{B97130BF-51B4-4424-8DE0-44A6F9BC03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clan1</dc:creator>
  <cp:lastModifiedBy>clan1</cp:lastModifiedBy>
  <dcterms:created xsi:type="dcterms:W3CDTF">2022-01-25T06:26:16Z</dcterms:created>
  <dcterms:modified xsi:type="dcterms:W3CDTF">2022-01-25T06:45:55Z</dcterms:modified>
</cp:coreProperties>
</file>