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nU\2021-2022\Д_Excel\Тема 5 Порфель\"/>
    </mc:Choice>
  </mc:AlternateContent>
  <xr:revisionPtr revIDLastSave="0" documentId="13_ncr:1_{A5BC00DD-9CEC-4966-A433-589057ADDD1B}" xr6:coauthVersionLast="47" xr6:coauthVersionMax="47" xr10:uidLastSave="{00000000-0000-0000-0000-000000000000}"/>
  <bookViews>
    <workbookView xWindow="4800" yWindow="750" windowWidth="21960" windowHeight="14280" activeTab="1" xr2:uid="{00000000-000D-0000-FFFF-FFFF00000000}"/>
  </bookViews>
  <sheets>
    <sheet name="Регрессия" sheetId="6" r:id="rId1"/>
    <sheet name="Data" sheetId="5" r:id="rId2"/>
    <sheet name="Задание" sheetId="1" r:id="rId3"/>
    <sheet name="Меры" sheetId="3" r:id="rId4"/>
    <sheet name="F" sheetId="2" r:id="rId5"/>
    <sheet name="Params" sheetId="4" r:id="rId6"/>
  </sheets>
  <definedNames>
    <definedName name="solver_adj" localSheetId="1" hidden="1">Data!$K$7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Data!$K$7</definedName>
    <definedName name="solver_lhs2" localSheetId="1" hidden="1">Data!$K$7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Data!$K$9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1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5" l="1"/>
  <c r="K9" i="5" s="1"/>
  <c r="L5" i="5"/>
  <c r="K5" i="5"/>
  <c r="L4" i="5"/>
  <c r="K4" i="5"/>
  <c r="L3" i="5"/>
  <c r="K3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" i="5"/>
  <c r="G3" i="5"/>
  <c r="F3" i="5"/>
  <c r="B2" i="4" a="1"/>
  <c r="B2" i="4" s="1"/>
  <c r="U7" i="3"/>
  <c r="T7" i="3" s="1"/>
  <c r="S7" i="3" s="1"/>
  <c r="R7" i="3" s="1"/>
  <c r="Q7" i="3" s="1"/>
  <c r="P7" i="3" s="1"/>
  <c r="O7" i="3" s="1"/>
  <c r="N7" i="3" s="1"/>
  <c r="M7" i="3" s="1"/>
  <c r="L7" i="3" s="1"/>
  <c r="K8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1CAC5-8FF0-4112-9DB4-0CDD0395BF14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C51BE42F-3F8E-45BE-AE30-B0438F68A657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4E254547-3C79-4191-9D6A-2AAA722ACD46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81F3E0B2-DD7C-4B40-B469-284179E59307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3A49EE93-B5F6-4DAD-B926-8BFCF4159AB2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<sst xmlns="http://schemas.openxmlformats.org/spreadsheetml/2006/main" count="156" uniqueCount="142">
  <si>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</si>
  <si>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</si>
  <si>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</si>
  <si>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</si>
  <si>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</si>
  <si>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</si>
  <si>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</si>
  <si>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</si>
  <si>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</si>
  <si>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</si>
  <si>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</si>
  <si>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</si>
  <si>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</si>
  <si>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</si>
  <si>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</si>
  <si>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</si>
  <si>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</si>
  <si>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</si>
  <si>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</si>
  <si>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</si>
  <si>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</si>
  <si>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</si>
  <si>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</si>
  <si>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</si>
  <si>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</si>
  <si>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</si>
  <si>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</si>
  <si>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</si>
  <si>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</si>
  <si>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</si>
  <si>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</si>
  <si>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</si>
  <si>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</si>
  <si>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</si>
  <si>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</si>
  <si>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</si>
  <si>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</si>
  <si>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</si>
  <si>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</si>
  <si>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</si>
  <si>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</si>
  <si>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</si>
  <si>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</si>
  <si>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</si>
  <si>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</si>
  <si>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</si>
  <si>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</si>
  <si>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</si>
  <si>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</si>
  <si>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</si>
  <si>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</si>
  <si>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</si>
  <si>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</si>
  <si>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</si>
  <si>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</si>
  <si>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</si>
  <si>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</si>
  <si>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</si>
  <si>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</si>
  <si>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</si>
  <si>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Названия строк</t>
  </si>
  <si>
    <t>02.авг</t>
  </si>
  <si>
    <t>03.авг</t>
  </si>
  <si>
    <t>04.авг</t>
  </si>
  <si>
    <t>05.авг</t>
  </si>
  <si>
    <t>06.авг</t>
  </si>
  <si>
    <t>09.авг</t>
  </si>
  <si>
    <t>10.авг</t>
  </si>
  <si>
    <t>11.авг</t>
  </si>
  <si>
    <t>12.авг</t>
  </si>
  <si>
    <t>13.авг</t>
  </si>
  <si>
    <t>16.авг</t>
  </si>
  <si>
    <t>17.авг</t>
  </si>
  <si>
    <t>18.авг</t>
  </si>
  <si>
    <t>19.авг</t>
  </si>
  <si>
    <t>20.авг</t>
  </si>
  <si>
    <t>23.авг</t>
  </si>
  <si>
    <t>24.авг</t>
  </si>
  <si>
    <t>25.авг</t>
  </si>
  <si>
    <t>26.авг</t>
  </si>
  <si>
    <t>27.авг</t>
  </si>
  <si>
    <t>30.авг</t>
  </si>
  <si>
    <t>31.авг</t>
  </si>
  <si>
    <t>01.сен</t>
  </si>
  <si>
    <t>02.сен</t>
  </si>
  <si>
    <t>03.сен</t>
  </si>
  <si>
    <t>06.сен</t>
  </si>
  <si>
    <t>07.сен</t>
  </si>
  <si>
    <t>08.сен</t>
  </si>
  <si>
    <t>09.сен</t>
  </si>
  <si>
    <t>10.сен</t>
  </si>
  <si>
    <t>13.сен</t>
  </si>
  <si>
    <t>14.сен</t>
  </si>
  <si>
    <t>15.сен</t>
  </si>
  <si>
    <t>16.сен</t>
  </si>
  <si>
    <t>17.сен</t>
  </si>
  <si>
    <t>20.сен</t>
  </si>
  <si>
    <t>21.сен</t>
  </si>
  <si>
    <t>22.сен</t>
  </si>
  <si>
    <t>23.сен</t>
  </si>
  <si>
    <t>24.сен</t>
  </si>
  <si>
    <t>27.сен</t>
  </si>
  <si>
    <t>28.сен</t>
  </si>
  <si>
    <t>29.сен</t>
  </si>
  <si>
    <t>30.сен</t>
  </si>
  <si>
    <t>01.окт</t>
  </si>
  <si>
    <t>Названия столбцов</t>
  </si>
  <si>
    <t>GAZP</t>
  </si>
  <si>
    <t>SBER</t>
  </si>
  <si>
    <t>Сумма по полю &lt;CLOSE&gt;</t>
  </si>
  <si>
    <t>Ср.доходность%</t>
  </si>
  <si>
    <t>Ср.риск%</t>
  </si>
  <si>
    <t>P2</t>
  </si>
  <si>
    <t>w</t>
  </si>
  <si>
    <t>R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</si>
  <si>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</si>
  <si>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</si>
  <si>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</si>
  <si>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</si>
  <si>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</si>
  <si>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</si>
  <si>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</si>
  <si>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</si>
  <si>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</si>
  <si>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</si>
  <si>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</si>
  <si>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</si>
  <si>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</si>
  <si>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</si>
  <si>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</si>
  <si>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</si>
  <si>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</si>
  <si>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</si>
  <si>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</si>
  <si>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</si>
  <si>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</si>
  <si>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</si>
  <si>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</si>
  <si>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</si>
  <si>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GAZP (X1)</t>
  </si>
  <si>
    <t>SBER (X2)</t>
  </si>
  <si>
    <t>NLMK = 412,17 - 0,51*GAZP - 0,04*SBER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</si>
</sst>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9" fillId="0" borderId="18" xfId="0" applyFont="1" applyBorder="1" applyAlignment="1">
      <alignment horizontal="centerContinuous"/>
    </xf>
    <xf numFmtId="0" fontId="0" fillId="0" borderId="10" xfId="0" applyBorder="1"/>
    <xf numFmtId="0" fontId="9" fillId="0" borderId="18" xfId="0" applyFont="1" applyBorder="1" applyAlignment="1">
      <alignment horizontal="center"/>
    </xf>
    <xf numFmtId="0" fontId="10" fillId="0" borderId="0" xfId="0" applyFont="1"/>
  </cellXfs>
  <cellStyles count="3">
    <cellStyle name="Обычный" xfId="0" builtinId="0"/>
    <cellStyle name="Обычный 2" xfId="1" xr:uid="{DFA88403-7874-4CFE-8111-5046ED369C16}"/>
    <cellStyle name="Процентный 2" xfId="2" xr:uid="{1B6EFA44-0EAC-4E88-97CF-AFD05BC6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512.543106944446" backgroundQuery="1" createdVersion="7" refreshedVersion="7" minRefreshableVersion="3" recordCount="90" xr:uid="{59ED9956-1BCD-481F-88FD-E2C60696B4A5}">
  <cacheSource type="external" connectionId="1"/>
  <cacheFields count="4">
    <cacheField name="&lt;TICKER&gt;" numFmtId="0">
      <sharedItems count="2">
        <s v="GAZP"/>
        <s v="SBER"/>
      </sharedItems>
    </cacheField>
    <cacheField name="&lt;DATE&gt;" numFmtId="0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3" base="1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&lt;CLOSE&gt;" numFmtId="0">
      <sharedItems containsSemiMixedTypes="0" containsString="0" containsNumber="1" minValue="282.27" maxValue="363.25"/>
    </cacheField>
    <cacheField name="Месяцы" numFmtId="0" databaseField="0">
      <fieldGroup base="1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x v="0"/>
    <n v="286.75"/>
  </r>
  <r>
    <x v="0"/>
    <x v="1"/>
    <n v="287.08999999999997"/>
  </r>
  <r>
    <x v="0"/>
    <x v="2"/>
    <n v="287.94"/>
  </r>
  <r>
    <x v="0"/>
    <x v="3"/>
    <n v="285.95"/>
  </r>
  <r>
    <x v="0"/>
    <x v="4"/>
    <n v="282.27"/>
  </r>
  <r>
    <x v="0"/>
    <x v="5"/>
    <n v="286.68"/>
  </r>
  <r>
    <x v="0"/>
    <x v="6"/>
    <n v="288.61"/>
  </r>
  <r>
    <x v="0"/>
    <x v="7"/>
    <n v="290.35000000000002"/>
  </r>
  <r>
    <x v="0"/>
    <x v="8"/>
    <n v="293.23"/>
  </r>
  <r>
    <x v="0"/>
    <x v="9"/>
    <n v="292.7"/>
  </r>
  <r>
    <x v="0"/>
    <x v="10"/>
    <n v="295.10000000000002"/>
  </r>
  <r>
    <x v="0"/>
    <x v="11"/>
    <n v="298.32"/>
  </r>
  <r>
    <x v="0"/>
    <x v="12"/>
    <n v="295.05"/>
  </r>
  <r>
    <x v="0"/>
    <x v="13"/>
    <n v="293.68"/>
  </r>
  <r>
    <x v="0"/>
    <x v="14"/>
    <n v="292.57"/>
  </r>
  <r>
    <x v="0"/>
    <x v="15"/>
    <n v="297.69"/>
  </r>
  <r>
    <x v="0"/>
    <x v="16"/>
    <n v="298.7"/>
  </r>
  <r>
    <x v="0"/>
    <x v="17"/>
    <n v="296.7"/>
  </r>
  <r>
    <x v="0"/>
    <x v="18"/>
    <n v="294.33999999999997"/>
  </r>
  <r>
    <x v="0"/>
    <x v="19"/>
    <n v="299.66000000000003"/>
  </r>
  <r>
    <x v="0"/>
    <x v="20"/>
    <n v="305.17"/>
  </r>
  <r>
    <x v="0"/>
    <x v="21"/>
    <n v="305.64999999999998"/>
  </r>
  <r>
    <x v="0"/>
    <x v="22"/>
    <n v="312.89"/>
  </r>
  <r>
    <x v="0"/>
    <x v="23"/>
    <n v="312.3"/>
  </r>
  <r>
    <x v="0"/>
    <x v="24"/>
    <n v="317.94"/>
  </r>
  <r>
    <x v="0"/>
    <x v="25"/>
    <n v="328.93"/>
  </r>
  <r>
    <x v="0"/>
    <x v="26"/>
    <n v="327.73"/>
  </r>
  <r>
    <x v="0"/>
    <x v="27"/>
    <n v="327.60000000000002"/>
  </r>
  <r>
    <x v="0"/>
    <x v="28"/>
    <n v="324.57"/>
  </r>
  <r>
    <x v="0"/>
    <x v="29"/>
    <n v="326.43"/>
  </r>
  <r>
    <x v="0"/>
    <x v="30"/>
    <n v="332.75"/>
  </r>
  <r>
    <x v="0"/>
    <x v="31"/>
    <n v="338.98"/>
  </r>
  <r>
    <x v="0"/>
    <x v="32"/>
    <n v="343.34"/>
  </r>
  <r>
    <x v="0"/>
    <x v="33"/>
    <n v="338.5"/>
  </r>
  <r>
    <x v="0"/>
    <x v="34"/>
    <n v="334.5"/>
  </r>
  <r>
    <x v="0"/>
    <x v="35"/>
    <n v="325.7"/>
  </r>
  <r>
    <x v="0"/>
    <x v="36"/>
    <n v="335.3"/>
  </r>
  <r>
    <x v="0"/>
    <x v="37"/>
    <n v="340.59"/>
  </r>
  <r>
    <x v="0"/>
    <x v="38"/>
    <n v="343.47"/>
  </r>
  <r>
    <x v="0"/>
    <x v="39"/>
    <n v="344.29"/>
  </r>
  <r>
    <x v="0"/>
    <x v="40"/>
    <n v="355.19"/>
  </r>
  <r>
    <x v="0"/>
    <x v="41"/>
    <n v="354.07"/>
  </r>
  <r>
    <x v="0"/>
    <x v="42"/>
    <n v="360.88"/>
  </r>
  <r>
    <x v="0"/>
    <x v="43"/>
    <n v="360.8"/>
  </r>
  <r>
    <x v="0"/>
    <x v="44"/>
    <n v="363.25"/>
  </r>
  <r>
    <x v="1"/>
    <x v="0"/>
    <n v="306.51"/>
  </r>
  <r>
    <x v="1"/>
    <x v="1"/>
    <n v="309.89"/>
  </r>
  <r>
    <x v="1"/>
    <x v="2"/>
    <n v="311.10000000000002"/>
  </r>
  <r>
    <x v="1"/>
    <x v="3"/>
    <n v="315.82"/>
  </r>
  <r>
    <x v="1"/>
    <x v="4"/>
    <n v="319.14999999999998"/>
  </r>
  <r>
    <x v="1"/>
    <x v="5"/>
    <n v="326.91000000000003"/>
  </r>
  <r>
    <x v="1"/>
    <x v="6"/>
    <n v="330.11"/>
  </r>
  <r>
    <x v="1"/>
    <x v="7"/>
    <n v="329.9"/>
  </r>
  <r>
    <x v="1"/>
    <x v="8"/>
    <n v="328.57"/>
  </r>
  <r>
    <x v="1"/>
    <x v="9"/>
    <n v="328.68"/>
  </r>
  <r>
    <x v="1"/>
    <x v="10"/>
    <n v="329.36"/>
  </r>
  <r>
    <x v="1"/>
    <x v="11"/>
    <n v="334.5"/>
  </r>
  <r>
    <x v="1"/>
    <x v="12"/>
    <n v="334.9"/>
  </r>
  <r>
    <x v="1"/>
    <x v="13"/>
    <n v="332.69"/>
  </r>
  <r>
    <x v="1"/>
    <x v="14"/>
    <n v="325.67"/>
  </r>
  <r>
    <x v="1"/>
    <x v="15"/>
    <n v="329.22"/>
  </r>
  <r>
    <x v="1"/>
    <x v="16"/>
    <n v="324.83"/>
  </r>
  <r>
    <x v="1"/>
    <x v="17"/>
    <n v="324.57"/>
  </r>
  <r>
    <x v="1"/>
    <x v="18"/>
    <n v="322.54000000000002"/>
  </r>
  <r>
    <x v="1"/>
    <x v="19"/>
    <n v="327.41000000000003"/>
  </r>
  <r>
    <x v="1"/>
    <x v="20"/>
    <n v="328.28"/>
  </r>
  <r>
    <x v="1"/>
    <x v="21"/>
    <n v="327.94"/>
  </r>
  <r>
    <x v="1"/>
    <x v="22"/>
    <n v="334.57"/>
  </r>
  <r>
    <x v="1"/>
    <x v="23"/>
    <n v="329"/>
  </r>
  <r>
    <x v="1"/>
    <x v="24"/>
    <n v="329.71"/>
  </r>
  <r>
    <x v="1"/>
    <x v="25"/>
    <n v="329.37"/>
  </r>
  <r>
    <x v="1"/>
    <x v="26"/>
    <n v="325.95999999999998"/>
  </r>
  <r>
    <x v="1"/>
    <x v="27"/>
    <n v="331.7"/>
  </r>
  <r>
    <x v="1"/>
    <x v="28"/>
    <n v="326.01"/>
  </r>
  <r>
    <x v="1"/>
    <x v="29"/>
    <n v="326.25"/>
  </r>
  <r>
    <x v="1"/>
    <x v="30"/>
    <n v="327.41000000000003"/>
  </r>
  <r>
    <x v="1"/>
    <x v="31"/>
    <n v="326.48"/>
  </r>
  <r>
    <x v="1"/>
    <x v="32"/>
    <n v="333.51"/>
  </r>
  <r>
    <x v="1"/>
    <x v="33"/>
    <n v="326.99"/>
  </r>
  <r>
    <x v="1"/>
    <x v="34"/>
    <n v="329.56"/>
  </r>
  <r>
    <x v="1"/>
    <x v="35"/>
    <n v="326.92"/>
  </r>
  <r>
    <x v="1"/>
    <x v="36"/>
    <n v="323.25"/>
  </r>
  <r>
    <x v="1"/>
    <x v="37"/>
    <n v="327.8"/>
  </r>
  <r>
    <x v="1"/>
    <x v="38"/>
    <n v="327.02"/>
  </r>
  <r>
    <x v="1"/>
    <x v="39"/>
    <n v="325.44"/>
  </r>
  <r>
    <x v="1"/>
    <x v="40"/>
    <n v="331.68"/>
  </r>
  <r>
    <x v="1"/>
    <x v="41"/>
    <n v="329.3"/>
  </r>
  <r>
    <x v="1"/>
    <x v="42"/>
    <n v="328.43"/>
  </r>
  <r>
    <x v="1"/>
    <x v="43"/>
    <n v="340.99"/>
  </r>
  <r>
    <x v="1"/>
    <x v="44"/>
    <n v="338.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1AF9D-1A33-47FA-B4CA-C24643CC4EED}" name="Сводная таблица1" cacheId="7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fieldListSortAscending="1">
  <location ref="A1:C47" firstHeaderRow="1" firstDataRow="2" firstDataCol="1"/>
  <pivotFields count="4">
    <pivotField axis="axisCol" showAll="0">
      <items count="3">
        <item x="0"/>
        <item x="1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5">
    <i>
      <x v="215"/>
    </i>
    <i>
      <x v="216"/>
    </i>
    <i>
      <x v="217"/>
    </i>
    <i>
      <x v="218"/>
    </i>
    <i>
      <x v="219"/>
    </i>
    <i>
      <x v="222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47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71"/>
    </i>
    <i>
      <x v="272"/>
    </i>
    <i>
      <x v="273"/>
    </i>
    <i>
      <x v="274"/>
    </i>
    <i>
      <x v="275"/>
    </i>
  </rowItems>
  <colFields count="1">
    <field x="0"/>
  </colFields>
  <colItems count="2">
    <i>
      <x/>
    </i>
    <i>
      <x v="1"/>
    </i>
  </colItems>
  <dataFields count="1">
    <dataField name="Сумма по полю &lt;CLOSE&gt;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736-0799-4EAC-B75A-98857B8CD7E2}">
  <dimension ref="A1:I22"/>
  <sheetViews>
    <sheetView workbookViewId="0">
      <selection activeCell="B25" sqref="B25"/>
    </sheetView>
  </sheetViews>
  <sheetFormatPr defaultRowHeight="15" x14ac:dyDescent="0.25"/>
  <cols>
    <col min="1" max="1" width="15.7109375" customWidth="1"/>
    <col min="2" max="2" width="16.5703125" customWidth="1"/>
    <col min="3" max="3" width="14" customWidth="1"/>
    <col min="4" max="4" width="13.42578125" customWidth="1"/>
  </cols>
  <sheetData>
    <row r="1" spans="1:9" x14ac:dyDescent="0.25">
      <c r="A1" t="s">
        <v>115</v>
      </c>
    </row>
    <row r="2" spans="1:9" ht="15.75" thickBot="1" x14ac:dyDescent="0.3"/>
    <row r="3" spans="1:9" x14ac:dyDescent="0.25">
      <c r="A3" s="104" t="s">
        <v>116</v>
      </c>
      <c r="B3" s="104"/>
    </row>
    <row r="4" spans="1:9" x14ac:dyDescent="0.25">
      <c r="A4" t="s">
        <v>117</v>
      </c>
      <c r="B4">
        <v>0.89545666594185436</v>
      </c>
    </row>
    <row r="5" spans="1:9" x14ac:dyDescent="0.25">
      <c r="A5" t="s">
        <v>118</v>
      </c>
      <c r="B5">
        <v>0.80184264057970178</v>
      </c>
    </row>
    <row r="6" spans="1:9" x14ac:dyDescent="0.25">
      <c r="A6" t="s">
        <v>119</v>
      </c>
      <c r="B6">
        <v>0.79240657584540186</v>
      </c>
    </row>
    <row r="7" spans="1:9" x14ac:dyDescent="0.25">
      <c r="A7" t="s">
        <v>120</v>
      </c>
      <c r="B7">
        <v>6.5288293148573899</v>
      </c>
    </row>
    <row r="8" spans="1:9" ht="15.75" thickBot="1" x14ac:dyDescent="0.3">
      <c r="A8" s="105" t="s">
        <v>121</v>
      </c>
      <c r="B8" s="105">
        <v>45</v>
      </c>
    </row>
    <row r="10" spans="1:9" ht="15.75" thickBot="1" x14ac:dyDescent="0.3">
      <c r="A10" t="s">
        <v>122</v>
      </c>
    </row>
    <row r="11" spans="1:9" x14ac:dyDescent="0.25">
      <c r="A11" s="106"/>
      <c r="B11" s="106" t="s">
        <v>123</v>
      </c>
      <c r="C11" s="106" t="s">
        <v>124</v>
      </c>
      <c r="D11" s="106" t="s">
        <v>125</v>
      </c>
      <c r="E11" s="106" t="s">
        <v>126</v>
      </c>
      <c r="F11" s="106" t="s">
        <v>127</v>
      </c>
    </row>
    <row r="12" spans="1:9" x14ac:dyDescent="0.25">
      <c r="A12" t="s">
        <v>128</v>
      </c>
      <c r="B12">
        <v>2</v>
      </c>
      <c r="C12">
        <v>7244.3406066532625</v>
      </c>
      <c r="D12">
        <v>3622.1703033266313</v>
      </c>
      <c r="E12">
        <v>84.976381908977245</v>
      </c>
      <c r="F12">
        <v>1.7266898391503373E-15</v>
      </c>
    </row>
    <row r="13" spans="1:9" x14ac:dyDescent="0.25">
      <c r="A13" t="s">
        <v>129</v>
      </c>
      <c r="B13">
        <v>42</v>
      </c>
      <c r="C13">
        <v>1790.2757133467314</v>
      </c>
      <c r="D13">
        <v>42.625612222541221</v>
      </c>
    </row>
    <row r="14" spans="1:9" ht="15.75" thickBot="1" x14ac:dyDescent="0.3">
      <c r="A14" s="105" t="s">
        <v>130</v>
      </c>
      <c r="B14" s="105">
        <v>44</v>
      </c>
      <c r="C14" s="105">
        <v>9034.6163199999937</v>
      </c>
      <c r="D14" s="105"/>
      <c r="E14" s="105"/>
      <c r="F14" s="105"/>
    </row>
    <row r="15" spans="1:9" ht="15.75" thickBot="1" x14ac:dyDescent="0.3"/>
    <row r="16" spans="1:9" x14ac:dyDescent="0.25">
      <c r="A16" s="106"/>
      <c r="B16" s="106" t="s">
        <v>131</v>
      </c>
      <c r="C16" s="106" t="s">
        <v>120</v>
      </c>
      <c r="D16" s="106" t="s">
        <v>132</v>
      </c>
      <c r="E16" s="106" t="s">
        <v>133</v>
      </c>
      <c r="F16" s="106" t="s">
        <v>134</v>
      </c>
      <c r="G16" s="106" t="s">
        <v>135</v>
      </c>
      <c r="H16" s="106" t="s">
        <v>136</v>
      </c>
      <c r="I16" s="106" t="s">
        <v>137</v>
      </c>
    </row>
    <row r="17" spans="1:9" x14ac:dyDescent="0.25">
      <c r="A17" t="s">
        <v>138</v>
      </c>
      <c r="B17">
        <v>412.16556827960932</v>
      </c>
      <c r="C17">
        <v>50.31371103848398</v>
      </c>
      <c r="D17">
        <v>8.1919134918184007</v>
      </c>
      <c r="E17">
        <v>3.0240141031820065E-10</v>
      </c>
      <c r="F17">
        <v>310.62838863195032</v>
      </c>
      <c r="G17">
        <v>513.70274792726832</v>
      </c>
      <c r="H17">
        <v>310.62838863195032</v>
      </c>
      <c r="I17">
        <v>513.70274792726832</v>
      </c>
    </row>
    <row r="18" spans="1:9" x14ac:dyDescent="0.25">
      <c r="A18" t="s">
        <v>139</v>
      </c>
      <c r="B18">
        <v>-0.51405314796585411</v>
      </c>
      <c r="C18">
        <v>4.4603726501576756E-2</v>
      </c>
      <c r="D18">
        <v>-11.524892386461973</v>
      </c>
      <c r="E18">
        <v>1.373982474856803E-14</v>
      </c>
      <c r="F18">
        <v>-0.60406711229620436</v>
      </c>
      <c r="G18">
        <v>-0.42403918363550386</v>
      </c>
      <c r="H18">
        <v>-0.60406711229620436</v>
      </c>
      <c r="I18">
        <v>-0.42403918363550386</v>
      </c>
    </row>
    <row r="19" spans="1:9" ht="15.75" thickBot="1" x14ac:dyDescent="0.3">
      <c r="A19" s="105" t="s">
        <v>140</v>
      </c>
      <c r="B19" s="105">
        <v>-3.5035556556257993E-2</v>
      </c>
      <c r="C19" s="105">
        <v>0.16837845530274592</v>
      </c>
      <c r="D19" s="105">
        <v>-0.20807624403765768</v>
      </c>
      <c r="E19" s="105">
        <v>0.83617517745958603</v>
      </c>
      <c r="F19" s="105">
        <v>-0.37483703635156312</v>
      </c>
      <c r="G19" s="105">
        <v>0.30476592323904711</v>
      </c>
      <c r="H19" s="105">
        <v>-0.37483703635156312</v>
      </c>
      <c r="I19" s="105">
        <v>0.30476592323904711</v>
      </c>
    </row>
    <row r="22" spans="1:9" ht="23.25" x14ac:dyDescent="0.35">
      <c r="B22" s="107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162B-4F2F-453D-A09D-D21247E8405E}">
  <dimension ref="A1:L47"/>
  <sheetViews>
    <sheetView tabSelected="1" workbookViewId="0">
      <selection activeCell="I11" sqref="I11"/>
    </sheetView>
  </sheetViews>
  <sheetFormatPr defaultRowHeight="15" x14ac:dyDescent="0.25"/>
  <cols>
    <col min="1" max="1" width="23.7109375" bestFit="1" customWidth="1"/>
    <col min="2" max="2" width="10" customWidth="1"/>
    <col min="3" max="3" width="7" bestFit="1" customWidth="1"/>
    <col min="4" max="4" width="9.7109375" customWidth="1"/>
  </cols>
  <sheetData>
    <row r="1" spans="1:12" x14ac:dyDescent="0.25">
      <c r="A1" s="39" t="s">
        <v>109</v>
      </c>
      <c r="B1" s="39" t="s">
        <v>106</v>
      </c>
    </row>
    <row r="2" spans="1:12" x14ac:dyDescent="0.25">
      <c r="A2" s="39" t="s">
        <v>60</v>
      </c>
      <c r="B2" t="s">
        <v>107</v>
      </c>
      <c r="C2" t="s">
        <v>108</v>
      </c>
    </row>
    <row r="3" spans="1:12" x14ac:dyDescent="0.25">
      <c r="A3" s="40" t="s">
        <v>61</v>
      </c>
      <c r="B3" s="41">
        <v>286.75</v>
      </c>
      <c r="C3" s="41">
        <v>306.51</v>
      </c>
      <c r="F3" s="42" t="str">
        <f>B2</f>
        <v>GAZP</v>
      </c>
      <c r="G3" s="42" t="str">
        <f>C2</f>
        <v>SBER</v>
      </c>
      <c r="K3" s="42" t="str">
        <f>F3</f>
        <v>GAZP</v>
      </c>
      <c r="L3" s="42" t="str">
        <f>G3</f>
        <v>SBER</v>
      </c>
    </row>
    <row r="4" spans="1:12" x14ac:dyDescent="0.25">
      <c r="A4" s="40" t="s">
        <v>62</v>
      </c>
      <c r="B4" s="41">
        <v>287.08999999999997</v>
      </c>
      <c r="C4" s="41">
        <v>309.89</v>
      </c>
      <c r="F4" s="44">
        <f>(B4-B3)/B3</f>
        <v>1.1857018308630339E-3</v>
      </c>
      <c r="G4" s="44">
        <f>(C4-C3)/C3</f>
        <v>1.1027372679521046E-2</v>
      </c>
      <c r="I4" t="s">
        <v>110</v>
      </c>
      <c r="K4" s="43">
        <f>AVERAGE(F4:F47)*COUNT(B3:B47)</f>
        <v>0.24633258859900181</v>
      </c>
      <c r="L4" s="43">
        <f>AVERAGE(G4:G47)*COUNT(C3:C47)</f>
        <v>0.10511499843391411</v>
      </c>
    </row>
    <row r="5" spans="1:12" x14ac:dyDescent="0.25">
      <c r="A5" s="40" t="s">
        <v>63</v>
      </c>
      <c r="B5" s="41">
        <v>287.94</v>
      </c>
      <c r="C5" s="41">
        <v>311.10000000000002</v>
      </c>
      <c r="F5" s="44">
        <f t="shared" ref="F5:F47" si="0">(B5-B4)/B4</f>
        <v>2.9607440175555499E-3</v>
      </c>
      <c r="G5" s="44">
        <f t="shared" ref="G5:G47" si="1">(C5-C4)/C4</f>
        <v>3.9046113136920729E-3</v>
      </c>
      <c r="I5" t="s">
        <v>111</v>
      </c>
      <c r="K5" s="43">
        <f>_xlfn.STDEV.S(F4:F47)/(1/SQRT(COUNT(B3:B47)))</f>
        <v>8.8770068976103969E-2</v>
      </c>
      <c r="L5" s="43">
        <f>_xlfn.STDEV.S(G4:G47)/(1/SQRT(COUNT(C3:C47)))</f>
        <v>8.5250326526060669E-2</v>
      </c>
    </row>
    <row r="6" spans="1:12" x14ac:dyDescent="0.25">
      <c r="A6" s="40" t="s">
        <v>64</v>
      </c>
      <c r="B6" s="41">
        <v>285.95</v>
      </c>
      <c r="C6" s="41">
        <v>315.82</v>
      </c>
      <c r="F6" s="44">
        <f t="shared" si="0"/>
        <v>-6.9111620476488477E-3</v>
      </c>
      <c r="G6" s="44">
        <f t="shared" si="1"/>
        <v>1.5171970427515172E-2</v>
      </c>
    </row>
    <row r="7" spans="1:12" x14ac:dyDescent="0.25">
      <c r="A7" s="40" t="s">
        <v>65</v>
      </c>
      <c r="B7" s="41">
        <v>282.27</v>
      </c>
      <c r="C7" s="41">
        <v>319.14999999999998</v>
      </c>
      <c r="F7" s="44">
        <f t="shared" si="0"/>
        <v>-1.2869382759223665E-2</v>
      </c>
      <c r="G7" s="44">
        <f t="shared" si="1"/>
        <v>1.0543980748527592E-2</v>
      </c>
      <c r="I7" t="s">
        <v>112</v>
      </c>
      <c r="J7" t="s">
        <v>113</v>
      </c>
      <c r="K7">
        <v>0.47094430984310431</v>
      </c>
      <c r="L7">
        <f>1-K7</f>
        <v>0.52905569015689569</v>
      </c>
    </row>
    <row r="8" spans="1:12" x14ac:dyDescent="0.25">
      <c r="A8" s="40" t="s">
        <v>66</v>
      </c>
      <c r="B8" s="41">
        <v>286.68</v>
      </c>
      <c r="C8" s="41">
        <v>326.91000000000003</v>
      </c>
      <c r="F8" s="44">
        <f t="shared" si="0"/>
        <v>1.5623339355935895E-2</v>
      </c>
      <c r="G8" s="44">
        <f t="shared" si="1"/>
        <v>2.4314585618048092E-2</v>
      </c>
      <c r="J8" t="s">
        <v>114</v>
      </c>
      <c r="K8">
        <f>SUMPRODUCT(K7:L7,K4:L4)</f>
        <v>0.17162061897191769</v>
      </c>
    </row>
    <row r="9" spans="1:12" x14ac:dyDescent="0.25">
      <c r="A9" s="40" t="s">
        <v>67</v>
      </c>
      <c r="B9" s="41">
        <v>288.61</v>
      </c>
      <c r="C9" s="41">
        <v>330.11</v>
      </c>
      <c r="F9" s="44">
        <f t="shared" si="0"/>
        <v>6.7322450118599371E-3</v>
      </c>
      <c r="G9" s="44">
        <f t="shared" si="1"/>
        <v>9.78862683919118E-3</v>
      </c>
      <c r="J9" t="s">
        <v>12</v>
      </c>
      <c r="K9">
        <f>SQRT(K7^2*K5^2+L7^2*L5^2+2*K7*L7*K5*L5*CORREL(F4:F47,G4:G47))</f>
        <v>7.0213369271254239E-2</v>
      </c>
    </row>
    <row r="10" spans="1:12" x14ac:dyDescent="0.25">
      <c r="A10" s="40" t="s">
        <v>68</v>
      </c>
      <c r="B10" s="41">
        <v>290.35000000000002</v>
      </c>
      <c r="C10" s="41">
        <v>329.9</v>
      </c>
      <c r="F10" s="44">
        <f t="shared" si="0"/>
        <v>6.0288971276116869E-3</v>
      </c>
      <c r="G10" s="44">
        <f t="shared" si="1"/>
        <v>-6.3615158583513491E-4</v>
      </c>
    </row>
    <row r="11" spans="1:12" x14ac:dyDescent="0.25">
      <c r="A11" s="40" t="s">
        <v>69</v>
      </c>
      <c r="B11" s="41">
        <v>293.23</v>
      </c>
      <c r="C11" s="41">
        <v>328.57</v>
      </c>
      <c r="F11" s="44">
        <f t="shared" si="0"/>
        <v>9.9190631995866897E-3</v>
      </c>
      <c r="G11" s="44">
        <f t="shared" si="1"/>
        <v>-4.0315247044558477E-3</v>
      </c>
    </row>
    <row r="12" spans="1:12" x14ac:dyDescent="0.25">
      <c r="A12" s="40" t="s">
        <v>70</v>
      </c>
      <c r="B12" s="41">
        <v>292.7</v>
      </c>
      <c r="C12" s="41">
        <v>328.68</v>
      </c>
      <c r="F12" s="44">
        <f t="shared" si="0"/>
        <v>-1.807454898884935E-3</v>
      </c>
      <c r="G12" s="44">
        <f t="shared" si="1"/>
        <v>3.3478406427858189E-4</v>
      </c>
    </row>
    <row r="13" spans="1:12" x14ac:dyDescent="0.25">
      <c r="A13" s="40" t="s">
        <v>71</v>
      </c>
      <c r="B13" s="41">
        <v>295.10000000000002</v>
      </c>
      <c r="C13" s="41">
        <v>329.36</v>
      </c>
      <c r="F13" s="44">
        <f t="shared" si="0"/>
        <v>8.199521694567934E-3</v>
      </c>
      <c r="G13" s="44">
        <f t="shared" si="1"/>
        <v>2.0688815869538968E-3</v>
      </c>
    </row>
    <row r="14" spans="1:12" x14ac:dyDescent="0.25">
      <c r="A14" s="40" t="s">
        <v>72</v>
      </c>
      <c r="B14" s="41">
        <v>298.32</v>
      </c>
      <c r="C14" s="41">
        <v>334.5</v>
      </c>
      <c r="F14" s="44">
        <f t="shared" si="0"/>
        <v>1.0911555404947374E-2</v>
      </c>
      <c r="G14" s="44">
        <f t="shared" si="1"/>
        <v>1.5606023803740546E-2</v>
      </c>
    </row>
    <row r="15" spans="1:12" x14ac:dyDescent="0.25">
      <c r="A15" s="40" t="s">
        <v>73</v>
      </c>
      <c r="B15" s="41">
        <v>295.05</v>
      </c>
      <c r="C15" s="41">
        <v>334.9</v>
      </c>
      <c r="F15" s="44">
        <f t="shared" si="0"/>
        <v>-1.0961383748994307E-2</v>
      </c>
      <c r="G15" s="44">
        <f t="shared" si="1"/>
        <v>1.1958146487293789E-3</v>
      </c>
    </row>
    <row r="16" spans="1:12" x14ac:dyDescent="0.25">
      <c r="A16" s="40" t="s">
        <v>74</v>
      </c>
      <c r="B16" s="41">
        <v>293.68</v>
      </c>
      <c r="C16" s="41">
        <v>332.69</v>
      </c>
      <c r="F16" s="44">
        <f t="shared" si="0"/>
        <v>-4.6432807998644451E-3</v>
      </c>
      <c r="G16" s="44">
        <f t="shared" si="1"/>
        <v>-6.5989847715735434E-3</v>
      </c>
    </row>
    <row r="17" spans="1:7" x14ac:dyDescent="0.25">
      <c r="A17" s="40" t="s">
        <v>75</v>
      </c>
      <c r="B17" s="41">
        <v>292.57</v>
      </c>
      <c r="C17" s="41">
        <v>325.67</v>
      </c>
      <c r="F17" s="44">
        <f t="shared" si="0"/>
        <v>-3.7796240806320268E-3</v>
      </c>
      <c r="G17" s="44">
        <f t="shared" si="1"/>
        <v>-2.1100724398088255E-2</v>
      </c>
    </row>
    <row r="18" spans="1:7" x14ac:dyDescent="0.25">
      <c r="A18" s="40" t="s">
        <v>76</v>
      </c>
      <c r="B18" s="41">
        <v>297.69</v>
      </c>
      <c r="C18" s="41">
        <v>329.22</v>
      </c>
      <c r="F18" s="44">
        <f t="shared" si="0"/>
        <v>1.7500085449636001E-2</v>
      </c>
      <c r="G18" s="44">
        <f t="shared" si="1"/>
        <v>1.0900604906807538E-2</v>
      </c>
    </row>
    <row r="19" spans="1:7" x14ac:dyDescent="0.25">
      <c r="A19" s="40" t="s">
        <v>77</v>
      </c>
      <c r="B19" s="41">
        <v>298.7</v>
      </c>
      <c r="C19" s="41">
        <v>324.83</v>
      </c>
      <c r="F19" s="44">
        <f t="shared" si="0"/>
        <v>3.3927911585877623E-3</v>
      </c>
      <c r="G19" s="44">
        <f t="shared" si="1"/>
        <v>-1.3334548326347253E-2</v>
      </c>
    </row>
    <row r="20" spans="1:7" x14ac:dyDescent="0.25">
      <c r="A20" s="40" t="s">
        <v>78</v>
      </c>
      <c r="B20" s="41">
        <v>296.7</v>
      </c>
      <c r="C20" s="41">
        <v>324.57</v>
      </c>
      <c r="F20" s="44">
        <f t="shared" si="0"/>
        <v>-6.6956812855708068E-3</v>
      </c>
      <c r="G20" s="44">
        <f t="shared" si="1"/>
        <v>-8.0041868054056249E-4</v>
      </c>
    </row>
    <row r="21" spans="1:7" x14ac:dyDescent="0.25">
      <c r="A21" s="40" t="s">
        <v>79</v>
      </c>
      <c r="B21" s="41">
        <v>294.33999999999997</v>
      </c>
      <c r="C21" s="41">
        <v>322.54000000000002</v>
      </c>
      <c r="F21" s="44">
        <f t="shared" si="0"/>
        <v>-7.9541624536569391E-3</v>
      </c>
      <c r="G21" s="44">
        <f t="shared" si="1"/>
        <v>-6.2544289367469971E-3</v>
      </c>
    </row>
    <row r="22" spans="1:7" x14ac:dyDescent="0.25">
      <c r="A22" s="40" t="s">
        <v>80</v>
      </c>
      <c r="B22" s="41">
        <v>299.66000000000003</v>
      </c>
      <c r="C22" s="41">
        <v>327.41000000000003</v>
      </c>
      <c r="F22" s="44">
        <f t="shared" si="0"/>
        <v>1.8074335802133759E-2</v>
      </c>
      <c r="G22" s="44">
        <f t="shared" si="1"/>
        <v>1.5098902461710188E-2</v>
      </c>
    </row>
    <row r="23" spans="1:7" x14ac:dyDescent="0.25">
      <c r="A23" s="40" t="s">
        <v>81</v>
      </c>
      <c r="B23" s="41">
        <v>305.17</v>
      </c>
      <c r="C23" s="41">
        <v>328.28</v>
      </c>
      <c r="F23" s="44">
        <f t="shared" si="0"/>
        <v>1.8387505839951912E-2</v>
      </c>
      <c r="G23" s="44">
        <f t="shared" si="1"/>
        <v>2.6572187776792025E-3</v>
      </c>
    </row>
    <row r="24" spans="1:7" x14ac:dyDescent="0.25">
      <c r="A24" s="40" t="s">
        <v>82</v>
      </c>
      <c r="B24" s="41">
        <v>305.64999999999998</v>
      </c>
      <c r="C24" s="41">
        <v>327.94</v>
      </c>
      <c r="F24" s="44">
        <f t="shared" si="0"/>
        <v>1.5728937968999617E-3</v>
      </c>
      <c r="G24" s="44">
        <f t="shared" si="1"/>
        <v>-1.0357012306566804E-3</v>
      </c>
    </row>
    <row r="25" spans="1:7" x14ac:dyDescent="0.25">
      <c r="A25" s="40" t="s">
        <v>83</v>
      </c>
      <c r="B25" s="41">
        <v>312.89</v>
      </c>
      <c r="C25" s="41">
        <v>334.57</v>
      </c>
      <c r="F25" s="44">
        <f t="shared" si="0"/>
        <v>2.3687223948961261E-2</v>
      </c>
      <c r="G25" s="44">
        <f t="shared" si="1"/>
        <v>2.0217112886503616E-2</v>
      </c>
    </row>
    <row r="26" spans="1:7" x14ac:dyDescent="0.25">
      <c r="A26" s="40" t="s">
        <v>84</v>
      </c>
      <c r="B26" s="41">
        <v>312.3</v>
      </c>
      <c r="C26" s="41">
        <v>329</v>
      </c>
      <c r="F26" s="44">
        <f t="shared" si="0"/>
        <v>-1.8856467129022181E-3</v>
      </c>
      <c r="G26" s="44">
        <f t="shared" si="1"/>
        <v>-1.6648235047972002E-2</v>
      </c>
    </row>
    <row r="27" spans="1:7" x14ac:dyDescent="0.25">
      <c r="A27" s="40" t="s">
        <v>85</v>
      </c>
      <c r="B27" s="41">
        <v>317.94</v>
      </c>
      <c r="C27" s="41">
        <v>329.71</v>
      </c>
      <c r="F27" s="44">
        <f t="shared" si="0"/>
        <v>1.8059558117194962E-2</v>
      </c>
      <c r="G27" s="44">
        <f t="shared" si="1"/>
        <v>2.1580547112461383E-3</v>
      </c>
    </row>
    <row r="28" spans="1:7" x14ac:dyDescent="0.25">
      <c r="A28" s="40" t="s">
        <v>86</v>
      </c>
      <c r="B28" s="41">
        <v>328.93</v>
      </c>
      <c r="C28" s="41">
        <v>329.37</v>
      </c>
      <c r="F28" s="44">
        <f t="shared" si="0"/>
        <v>3.456627036547779E-2</v>
      </c>
      <c r="G28" s="44">
        <f t="shared" si="1"/>
        <v>-1.0312092444875042E-3</v>
      </c>
    </row>
    <row r="29" spans="1:7" x14ac:dyDescent="0.25">
      <c r="A29" s="40" t="s">
        <v>87</v>
      </c>
      <c r="B29" s="41">
        <v>327.73</v>
      </c>
      <c r="C29" s="41">
        <v>325.95999999999998</v>
      </c>
      <c r="F29" s="44">
        <f t="shared" si="0"/>
        <v>-3.6481926245705426E-3</v>
      </c>
      <c r="G29" s="44">
        <f t="shared" si="1"/>
        <v>-1.0353098339253802E-2</v>
      </c>
    </row>
    <row r="30" spans="1:7" x14ac:dyDescent="0.25">
      <c r="A30" s="40" t="s">
        <v>88</v>
      </c>
      <c r="B30" s="41">
        <v>327.60000000000002</v>
      </c>
      <c r="C30" s="41">
        <v>331.7</v>
      </c>
      <c r="F30" s="44">
        <f t="shared" si="0"/>
        <v>-3.9666798889328244E-4</v>
      </c>
      <c r="G30" s="44">
        <f t="shared" si="1"/>
        <v>1.7609522640814852E-2</v>
      </c>
    </row>
    <row r="31" spans="1:7" x14ac:dyDescent="0.25">
      <c r="A31" s="40" t="s">
        <v>89</v>
      </c>
      <c r="B31" s="41">
        <v>324.57</v>
      </c>
      <c r="C31" s="41">
        <v>326.01</v>
      </c>
      <c r="F31" s="44">
        <f t="shared" si="0"/>
        <v>-9.2490842490843394E-3</v>
      </c>
      <c r="G31" s="44">
        <f t="shared" si="1"/>
        <v>-1.7154054868857394E-2</v>
      </c>
    </row>
    <row r="32" spans="1:7" x14ac:dyDescent="0.25">
      <c r="A32" s="40" t="s">
        <v>90</v>
      </c>
      <c r="B32" s="41">
        <v>326.43</v>
      </c>
      <c r="C32" s="41">
        <v>326.25</v>
      </c>
      <c r="F32" s="44">
        <f t="shared" si="0"/>
        <v>5.7306590257880079E-3</v>
      </c>
      <c r="G32" s="44">
        <f t="shared" si="1"/>
        <v>7.3617373700196034E-4</v>
      </c>
    </row>
    <row r="33" spans="1:7" x14ac:dyDescent="0.25">
      <c r="A33" s="40" t="s">
        <v>91</v>
      </c>
      <c r="B33" s="41">
        <v>332.75</v>
      </c>
      <c r="C33" s="41">
        <v>327.41000000000003</v>
      </c>
      <c r="F33" s="44">
        <f t="shared" si="0"/>
        <v>1.9360965597524715E-2</v>
      </c>
      <c r="G33" s="44">
        <f t="shared" si="1"/>
        <v>3.5555555555556321E-3</v>
      </c>
    </row>
    <row r="34" spans="1:7" x14ac:dyDescent="0.25">
      <c r="A34" s="40" t="s">
        <v>92</v>
      </c>
      <c r="B34" s="41">
        <v>338.98</v>
      </c>
      <c r="C34" s="41">
        <v>326.48</v>
      </c>
      <c r="F34" s="44">
        <f t="shared" si="0"/>
        <v>1.8722764838467371E-2</v>
      </c>
      <c r="G34" s="44">
        <f t="shared" si="1"/>
        <v>-2.840475245105546E-3</v>
      </c>
    </row>
    <row r="35" spans="1:7" x14ac:dyDescent="0.25">
      <c r="A35" s="40" t="s">
        <v>93</v>
      </c>
      <c r="B35" s="41">
        <v>343.34</v>
      </c>
      <c r="C35" s="41">
        <v>333.51</v>
      </c>
      <c r="F35" s="44">
        <f t="shared" si="0"/>
        <v>1.2862115759041703E-2</v>
      </c>
      <c r="G35" s="44">
        <f t="shared" si="1"/>
        <v>2.1532712570448333E-2</v>
      </c>
    </row>
    <row r="36" spans="1:7" x14ac:dyDescent="0.25">
      <c r="A36" s="40" t="s">
        <v>94</v>
      </c>
      <c r="B36" s="41">
        <v>338.5</v>
      </c>
      <c r="C36" s="41">
        <v>326.99</v>
      </c>
      <c r="F36" s="44">
        <f t="shared" si="0"/>
        <v>-1.4096813654103733E-2</v>
      </c>
      <c r="G36" s="44">
        <f t="shared" si="1"/>
        <v>-1.9549638691493454E-2</v>
      </c>
    </row>
    <row r="37" spans="1:7" x14ac:dyDescent="0.25">
      <c r="A37" s="40" t="s">
        <v>95</v>
      </c>
      <c r="B37" s="41">
        <v>334.5</v>
      </c>
      <c r="C37" s="41">
        <v>329.56</v>
      </c>
      <c r="F37" s="44">
        <f t="shared" si="0"/>
        <v>-1.1816838995568686E-2</v>
      </c>
      <c r="G37" s="44">
        <f t="shared" si="1"/>
        <v>7.8595675708737055E-3</v>
      </c>
    </row>
    <row r="38" spans="1:7" x14ac:dyDescent="0.25">
      <c r="A38" s="40" t="s">
        <v>96</v>
      </c>
      <c r="B38" s="41">
        <v>325.7</v>
      </c>
      <c r="C38" s="41">
        <v>326.92</v>
      </c>
      <c r="F38" s="44">
        <f t="shared" si="0"/>
        <v>-2.6307922272047868E-2</v>
      </c>
      <c r="G38" s="44">
        <f t="shared" si="1"/>
        <v>-8.0106809078771286E-3</v>
      </c>
    </row>
    <row r="39" spans="1:7" x14ac:dyDescent="0.25">
      <c r="A39" s="40" t="s">
        <v>97</v>
      </c>
      <c r="B39" s="41">
        <v>335.3</v>
      </c>
      <c r="C39" s="41">
        <v>323.25</v>
      </c>
      <c r="F39" s="44">
        <f t="shared" si="0"/>
        <v>2.9474976972674313E-2</v>
      </c>
      <c r="G39" s="44">
        <f t="shared" si="1"/>
        <v>-1.1225988009298958E-2</v>
      </c>
    </row>
    <row r="40" spans="1:7" x14ac:dyDescent="0.25">
      <c r="A40" s="40" t="s">
        <v>98</v>
      </c>
      <c r="B40" s="41">
        <v>340.59</v>
      </c>
      <c r="C40" s="41">
        <v>327.8</v>
      </c>
      <c r="F40" s="44">
        <f t="shared" si="0"/>
        <v>1.5776916194452619E-2</v>
      </c>
      <c r="G40" s="44">
        <f t="shared" si="1"/>
        <v>1.4075792730085109E-2</v>
      </c>
    </row>
    <row r="41" spans="1:7" x14ac:dyDescent="0.25">
      <c r="A41" s="40" t="s">
        <v>99</v>
      </c>
      <c r="B41" s="41">
        <v>343.47</v>
      </c>
      <c r="C41" s="41">
        <v>327.02</v>
      </c>
      <c r="F41" s="44">
        <f t="shared" si="0"/>
        <v>8.4559147361932315E-3</v>
      </c>
      <c r="G41" s="44">
        <f t="shared" si="1"/>
        <v>-2.3794996949360265E-3</v>
      </c>
    </row>
    <row r="42" spans="1:7" x14ac:dyDescent="0.25">
      <c r="A42" s="40" t="s">
        <v>100</v>
      </c>
      <c r="B42" s="41">
        <v>344.29</v>
      </c>
      <c r="C42" s="41">
        <v>325.44</v>
      </c>
      <c r="F42" s="44">
        <f t="shared" si="0"/>
        <v>2.3873991906134249E-3</v>
      </c>
      <c r="G42" s="44">
        <f t="shared" si="1"/>
        <v>-4.8315087762215896E-3</v>
      </c>
    </row>
    <row r="43" spans="1:7" x14ac:dyDescent="0.25">
      <c r="A43" s="40" t="s">
        <v>101</v>
      </c>
      <c r="B43" s="41">
        <v>355.19</v>
      </c>
      <c r="C43" s="41">
        <v>331.68</v>
      </c>
      <c r="F43" s="44">
        <f t="shared" si="0"/>
        <v>3.1659356937465438E-2</v>
      </c>
      <c r="G43" s="44">
        <f t="shared" si="1"/>
        <v>1.9174041297935131E-2</v>
      </c>
    </row>
    <row r="44" spans="1:7" x14ac:dyDescent="0.25">
      <c r="A44" s="40" t="s">
        <v>102</v>
      </c>
      <c r="B44" s="41">
        <v>354.07</v>
      </c>
      <c r="C44" s="41">
        <v>329.3</v>
      </c>
      <c r="F44" s="44">
        <f t="shared" si="0"/>
        <v>-3.1532419268560617E-3</v>
      </c>
      <c r="G44" s="44">
        <f t="shared" si="1"/>
        <v>-7.1755909310178348E-3</v>
      </c>
    </row>
    <row r="45" spans="1:7" x14ac:dyDescent="0.25">
      <c r="A45" s="40" t="s">
        <v>103</v>
      </c>
      <c r="B45" s="41">
        <v>360.88</v>
      </c>
      <c r="C45" s="41">
        <v>328.43</v>
      </c>
      <c r="F45" s="44">
        <f t="shared" si="0"/>
        <v>1.9233484904115011E-2</v>
      </c>
      <c r="G45" s="44">
        <f t="shared" si="1"/>
        <v>-2.64196781050715E-3</v>
      </c>
    </row>
    <row r="46" spans="1:7" x14ac:dyDescent="0.25">
      <c r="A46" s="40" t="s">
        <v>104</v>
      </c>
      <c r="B46" s="41">
        <v>360.8</v>
      </c>
      <c r="C46" s="41">
        <v>340.99</v>
      </c>
      <c r="F46" s="44">
        <f t="shared" si="0"/>
        <v>-2.2168033695406806E-4</v>
      </c>
      <c r="G46" s="44">
        <f t="shared" si="1"/>
        <v>3.8242547879304575E-2</v>
      </c>
    </row>
    <row r="47" spans="1:7" x14ac:dyDescent="0.25">
      <c r="A47" s="40" t="s">
        <v>105</v>
      </c>
      <c r="B47" s="41">
        <v>363.25</v>
      </c>
      <c r="C47" s="41">
        <v>338.48</v>
      </c>
      <c r="F47" s="44">
        <f t="shared" si="0"/>
        <v>6.7904656319290151E-3</v>
      </c>
      <c r="G47" s="44">
        <f t="shared" si="1"/>
        <v>-7.360919675063758E-3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4" zoomScale="85" zoomScaleNormal="85" workbookViewId="0">
      <selection activeCell="A25" sqref="A25:V27"/>
    </sheetView>
  </sheetViews>
  <sheetFormatPr defaultRowHeight="15" x14ac:dyDescent="0.25"/>
  <cols>
    <col min="1" max="1" width="9.140625" style="1"/>
    <col min="2" max="2" width="11.140625" style="1" bestFit="1" customWidth="1"/>
    <col min="3" max="16384" width="9.140625" style="1"/>
  </cols>
  <sheetData>
    <row r="1" spans="1:22" x14ac:dyDescent="0.25">
      <c r="A1" s="4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</row>
    <row r="2" spans="1:22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3"/>
    </row>
    <row r="3" spans="1:22" x14ac:dyDescent="0.25">
      <c r="A3" s="45" t="s">
        <v>15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</row>
    <row r="4" spans="1:22" x14ac:dyDescent="0.25">
      <c r="A4" s="45" t="s">
        <v>16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</row>
    <row r="5" spans="1:22" ht="18.75" x14ac:dyDescent="0.3">
      <c r="A5" s="54" t="s">
        <v>17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/>
    </row>
    <row r="6" spans="1:22" ht="15.75" thickBot="1" x14ac:dyDescent="0.3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/>
    </row>
    <row r="7" spans="1:22" x14ac:dyDescent="0.25">
      <c r="A7" s="60" t="s">
        <v>18</v>
      </c>
      <c r="B7" s="61"/>
      <c r="C7" s="61"/>
      <c r="D7" s="61"/>
      <c r="E7" s="61"/>
      <c r="F7" s="61"/>
      <c r="G7" s="61"/>
      <c r="H7" s="61"/>
      <c r="I7" s="61"/>
      <c r="J7" s="61"/>
      <c r="K7" s="16" t="s">
        <v>19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.75" thickBot="1" x14ac:dyDescent="0.3">
      <c r="A8" s="62"/>
      <c r="B8" s="63"/>
      <c r="C8" s="63"/>
      <c r="D8" s="63"/>
      <c r="E8" s="63"/>
      <c r="F8" s="63"/>
      <c r="G8" s="63"/>
      <c r="H8" s="63"/>
      <c r="I8" s="63"/>
      <c r="J8" s="63"/>
      <c r="K8" s="18" t="s">
        <v>20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25">
      <c r="A10" s="45" t="s">
        <v>21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7"/>
    </row>
    <row r="11" spans="1:22" ht="18.75" x14ac:dyDescent="0.3">
      <c r="A11" s="54" t="s">
        <v>22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/>
    </row>
    <row r="12" spans="1:22" ht="18.75" x14ac:dyDescent="0.3">
      <c r="A12" s="54" t="s">
        <v>23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/>
    </row>
    <row r="13" spans="1:22" ht="16.5" thickBot="1" x14ac:dyDescent="0.3">
      <c r="A13" s="64" t="s">
        <v>24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</row>
    <row r="14" spans="1:22" ht="16.5" thickBo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75" x14ac:dyDescent="0.25">
      <c r="A15" s="67" t="s">
        <v>25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</row>
    <row r="16" spans="1:22" x14ac:dyDescent="0.25">
      <c r="A16" s="45" t="s">
        <v>26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</row>
    <row r="17" spans="1:26" ht="15.75" thickBot="1" x14ac:dyDescent="0.3">
      <c r="A17" s="82" t="s">
        <v>27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</row>
    <row r="18" spans="1:26" x14ac:dyDescent="0.25">
      <c r="A18" s="85"/>
      <c r="B18" s="86"/>
      <c r="C18" s="86"/>
      <c r="D18" s="86"/>
      <c r="E18" s="86"/>
      <c r="F18" s="86"/>
      <c r="G18" s="86"/>
      <c r="H18" s="21"/>
      <c r="I18" s="5" t="s">
        <v>2</v>
      </c>
      <c r="J18" s="6" t="s">
        <v>28</v>
      </c>
      <c r="K18" s="21"/>
      <c r="L18" s="21"/>
      <c r="M18" s="5" t="s">
        <v>29</v>
      </c>
      <c r="N18" s="6" t="s">
        <v>30</v>
      </c>
      <c r="O18" s="6"/>
      <c r="P18" s="6"/>
      <c r="Q18" s="6"/>
      <c r="R18" s="21"/>
      <c r="S18" s="6"/>
      <c r="T18" s="6"/>
      <c r="U18" s="6"/>
      <c r="V18" s="22"/>
    </row>
    <row r="19" spans="1:26" x14ac:dyDescent="0.25">
      <c r="A19" s="87"/>
      <c r="B19" s="88"/>
      <c r="C19" s="88"/>
      <c r="D19" s="88"/>
      <c r="E19" s="88"/>
      <c r="F19" s="88"/>
      <c r="G19" s="88"/>
      <c r="H19" s="23" t="s">
        <v>1</v>
      </c>
      <c r="I19" s="10" t="s">
        <v>31</v>
      </c>
      <c r="J19" s="3" t="s">
        <v>32</v>
      </c>
      <c r="K19" s="9"/>
      <c r="L19" s="9"/>
      <c r="M19" s="10" t="s">
        <v>33</v>
      </c>
      <c r="N19" s="3" t="s">
        <v>34</v>
      </c>
      <c r="O19" s="3"/>
      <c r="P19" s="3"/>
      <c r="Q19" s="3"/>
      <c r="R19" s="9"/>
      <c r="S19" s="3"/>
      <c r="T19" s="3"/>
      <c r="U19" s="3"/>
      <c r="V19" s="24"/>
    </row>
    <row r="20" spans="1:26" ht="15.75" thickBot="1" x14ac:dyDescent="0.3">
      <c r="A20" s="82"/>
      <c r="B20" s="83"/>
      <c r="C20" s="83"/>
      <c r="D20" s="83"/>
      <c r="E20" s="83"/>
      <c r="F20" s="83"/>
      <c r="G20" s="83"/>
      <c r="H20" s="25"/>
      <c r="I20" s="11" t="s">
        <v>35</v>
      </c>
      <c r="J20" s="12" t="s">
        <v>36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25">
      <c r="A21" s="79" t="s">
        <v>37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1"/>
    </row>
    <row r="22" spans="1:26" x14ac:dyDescent="0.25">
      <c r="A22" s="27" t="s">
        <v>38</v>
      </c>
      <c r="C22" s="1" t="s">
        <v>39</v>
      </c>
      <c r="I22" s="1" t="s">
        <v>40</v>
      </c>
      <c r="K22" s="1" t="s">
        <v>39</v>
      </c>
      <c r="P22" s="1" t="s">
        <v>41</v>
      </c>
      <c r="R22" s="1" t="s">
        <v>39</v>
      </c>
      <c r="V22" s="28"/>
    </row>
    <row r="23" spans="1:26" ht="15.75" thickBot="1" x14ac:dyDescent="0.3">
      <c r="A23" s="27" t="s">
        <v>42</v>
      </c>
      <c r="C23" s="1" t="s">
        <v>43</v>
      </c>
      <c r="I23" s="1" t="s">
        <v>42</v>
      </c>
      <c r="K23" s="1" t="s">
        <v>44</v>
      </c>
      <c r="P23" s="1" t="s">
        <v>42</v>
      </c>
      <c r="R23" s="1" t="s">
        <v>45</v>
      </c>
      <c r="V23" s="28"/>
    </row>
    <row r="24" spans="1:26" x14ac:dyDescent="0.25">
      <c r="A24" s="89" t="s">
        <v>46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</row>
    <row r="25" spans="1:26" x14ac:dyDescent="0.25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4"/>
    </row>
    <row r="26" spans="1:26" x14ac:dyDescent="0.25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4"/>
      <c r="Z26" s="29"/>
    </row>
    <row r="27" spans="1:26" ht="15.75" thickBot="1" x14ac:dyDescent="0.3">
      <c r="A27" s="95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7"/>
    </row>
    <row r="28" spans="1:26" ht="15.75" thickBo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75" x14ac:dyDescent="0.25">
      <c r="A29" s="67" t="s">
        <v>25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</row>
    <row r="30" spans="1:26" x14ac:dyDescent="0.25">
      <c r="A30" s="45" t="s">
        <v>47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7"/>
    </row>
    <row r="31" spans="1:26" ht="15.75" thickBot="1" x14ac:dyDescent="0.3">
      <c r="A31" s="70" t="s">
        <v>48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2"/>
    </row>
    <row r="32" spans="1:26" x14ac:dyDescent="0.25">
      <c r="A32" s="73" t="s">
        <v>49</v>
      </c>
      <c r="B32" s="74"/>
      <c r="C32" s="74"/>
      <c r="D32" s="74"/>
      <c r="E32" s="74"/>
      <c r="F32" s="74"/>
      <c r="G32" s="74"/>
      <c r="H32" s="6"/>
      <c r="I32" s="30" t="s">
        <v>4</v>
      </c>
      <c r="J32" s="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25">
      <c r="A33" s="75"/>
      <c r="B33" s="76"/>
      <c r="C33" s="76"/>
      <c r="D33" s="76"/>
      <c r="E33" s="76"/>
      <c r="F33" s="76"/>
      <c r="G33" s="76"/>
      <c r="H33" s="31" t="s">
        <v>1</v>
      </c>
      <c r="I33" s="8" t="s">
        <v>51</v>
      </c>
      <c r="J33" s="3" t="s">
        <v>52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.75" thickBot="1" x14ac:dyDescent="0.3">
      <c r="A34" s="77"/>
      <c r="B34" s="78"/>
      <c r="C34" s="78"/>
      <c r="D34" s="78"/>
      <c r="E34" s="78"/>
      <c r="F34" s="78"/>
      <c r="G34" s="78"/>
      <c r="H34" s="12"/>
      <c r="I34" s="11" t="s">
        <v>33</v>
      </c>
      <c r="J34" s="12" t="s">
        <v>34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25">
      <c r="A35" s="79" t="s">
        <v>37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1"/>
    </row>
    <row r="36" spans="1:22" ht="15.75" thickBot="1" x14ac:dyDescent="0.3">
      <c r="A36" s="27" t="s">
        <v>53</v>
      </c>
      <c r="H36" s="1" t="s">
        <v>54</v>
      </c>
      <c r="P36" s="1" t="s">
        <v>55</v>
      </c>
      <c r="V36" s="28"/>
    </row>
    <row r="37" spans="1:22" x14ac:dyDescent="0.25">
      <c r="A37" s="32" t="s">
        <v>56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.75" thickBot="1" x14ac:dyDescent="0.3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zoomScale="140" zoomScaleNormal="140" workbookViewId="0">
      <selection sqref="A1:O1"/>
    </sheetView>
  </sheetViews>
  <sheetFormatPr defaultRowHeight="15" x14ac:dyDescent="0.25"/>
  <cols>
    <col min="1" max="16384" width="9.140625" style="1"/>
  </cols>
  <sheetData>
    <row r="1" spans="1:15" ht="15.75" thickBot="1" x14ac:dyDescent="0.3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.75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3"/>
      <c r="C14" s="3"/>
      <c r="D14" s="3"/>
      <c r="E14" s="3"/>
      <c r="F14" s="3"/>
      <c r="G14" s="3"/>
      <c r="H14" s="3"/>
      <c r="I14" s="101" t="s">
        <v>1</v>
      </c>
      <c r="J14" s="5" t="s">
        <v>2</v>
      </c>
      <c r="K14" s="6" t="s">
        <v>3</v>
      </c>
      <c r="L14" s="6"/>
      <c r="M14" s="6"/>
      <c r="N14" s="7"/>
      <c r="O14" s="4"/>
    </row>
    <row r="15" spans="1:15" x14ac:dyDescent="0.25">
      <c r="A15" s="2"/>
      <c r="B15" s="3"/>
      <c r="C15" s="3"/>
      <c r="D15" s="3"/>
      <c r="E15" s="3"/>
      <c r="F15" s="3"/>
      <c r="G15" s="3"/>
      <c r="H15" s="3"/>
      <c r="I15" s="102"/>
      <c r="J15" s="8" t="s">
        <v>4</v>
      </c>
      <c r="K15" s="3" t="s">
        <v>5</v>
      </c>
      <c r="L15" s="3"/>
      <c r="M15" s="9"/>
      <c r="N15" s="4"/>
      <c r="O15" s="4"/>
    </row>
    <row r="16" spans="1:15" x14ac:dyDescent="0.25">
      <c r="A16" s="2"/>
      <c r="B16" s="3"/>
      <c r="C16" s="3"/>
      <c r="D16" s="3"/>
      <c r="E16" s="3"/>
      <c r="F16" s="3"/>
      <c r="G16" s="3"/>
      <c r="H16" s="3"/>
      <c r="I16" s="102"/>
      <c r="J16" s="10" t="s">
        <v>6</v>
      </c>
      <c r="K16" s="3" t="s">
        <v>7</v>
      </c>
      <c r="L16" s="9"/>
      <c r="M16" s="3"/>
      <c r="N16" s="4"/>
      <c r="O16" s="4"/>
    </row>
    <row r="17" spans="1:20" x14ac:dyDescent="0.25">
      <c r="A17" s="2"/>
      <c r="B17" s="3"/>
      <c r="C17" s="3"/>
      <c r="D17" s="3"/>
      <c r="E17" s="3"/>
      <c r="F17" s="3"/>
      <c r="G17" s="3"/>
      <c r="H17" s="3"/>
      <c r="I17" s="102"/>
      <c r="J17" s="10" t="s">
        <v>8</v>
      </c>
      <c r="K17" s="3" t="s">
        <v>9</v>
      </c>
      <c r="L17" s="3"/>
      <c r="M17" s="3"/>
      <c r="N17" s="4"/>
      <c r="O17" s="4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102"/>
      <c r="J18" s="10" t="s">
        <v>10</v>
      </c>
      <c r="K18" s="3" t="s">
        <v>11</v>
      </c>
      <c r="L18" s="3"/>
      <c r="M18" s="3"/>
      <c r="N18" s="4"/>
      <c r="O18" s="4"/>
    </row>
    <row r="19" spans="1:20" ht="15.75" thickBot="1" x14ac:dyDescent="0.3">
      <c r="A19" s="2"/>
      <c r="B19" s="3"/>
      <c r="C19" s="3"/>
      <c r="D19" s="3"/>
      <c r="E19" s="3"/>
      <c r="F19" s="3"/>
      <c r="G19" s="3"/>
      <c r="H19" s="3"/>
      <c r="I19" s="103"/>
      <c r="J19" s="11" t="s">
        <v>12</v>
      </c>
      <c r="K19" s="12" t="s">
        <v>13</v>
      </c>
      <c r="L19" s="12"/>
      <c r="M19" s="12"/>
      <c r="N19" s="13"/>
      <c r="O19" s="4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.75" thickBot="1" x14ac:dyDescent="0.3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25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sqref="A1:B2"/>
    </sheetView>
  </sheetViews>
  <sheetFormatPr defaultRowHeight="15" x14ac:dyDescent="0.25"/>
  <cols>
    <col min="1" max="1" width="11.85546875" customWidth="1"/>
    <col min="2" max="2" width="50.28515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tr" cm="1">
        <f t="array" aca="1" ref="B2" ca="1">LEFT(CELL("имяфайла"),FIND("\[", CELL("имяфайла") )) &amp; "Data\"</f>
        <v>D:\FinU\2021-2022\Д_Excel\Тема 5 Порфель\Data\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Регрессия</vt:lpstr>
      <vt:lpstr>Data</vt:lpstr>
      <vt:lpstr>Задание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2021-11-18T13:57:20Z</dcterms:modified>
</cp:coreProperties>
</file>