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1\Downloads\"/>
    </mc:Choice>
  </mc:AlternateContent>
  <xr:revisionPtr revIDLastSave="0" documentId="8_{5C78FE4E-708D-472C-A11E-AA5C56B3D71B}" xr6:coauthVersionLast="47" xr6:coauthVersionMax="47" xr10:uidLastSave="{00000000-0000-0000-0000-000000000000}"/>
  <bookViews>
    <workbookView xWindow="-108" yWindow="-108" windowWidth="23256" windowHeight="12576" xr2:uid="{536F8358-1630-4262-A60D-D695603A95F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1" l="1"/>
  <c r="C106" i="1"/>
  <c r="F121" i="1"/>
  <c r="F109" i="1"/>
  <c r="C94" i="1"/>
  <c r="D91" i="1" s="1"/>
  <c r="F97" i="1"/>
  <c r="C82" i="1"/>
  <c r="F85" i="1"/>
  <c r="D114" i="1"/>
  <c r="C117" i="1"/>
  <c r="C116" i="1"/>
  <c r="C115" i="1"/>
  <c r="C114" i="1"/>
  <c r="C113" i="1"/>
  <c r="C105" i="1"/>
  <c r="C104" i="1"/>
  <c r="C103" i="1"/>
  <c r="C102" i="1"/>
  <c r="C101" i="1"/>
  <c r="F34" i="1"/>
  <c r="C93" i="1"/>
  <c r="C92" i="1"/>
  <c r="C91" i="1"/>
  <c r="C90" i="1"/>
  <c r="C89" i="1"/>
  <c r="C83" i="1"/>
  <c r="C36" i="1"/>
  <c r="D93" i="1" l="1"/>
  <c r="D90" i="1"/>
  <c r="D89" i="1"/>
  <c r="E89" i="1" s="1"/>
  <c r="D117" i="1"/>
  <c r="D116" i="1"/>
  <c r="D115" i="1"/>
  <c r="D113" i="1"/>
  <c r="E113" i="1" s="1"/>
  <c r="D92" i="1"/>
  <c r="E93" i="1" l="1"/>
  <c r="F93" i="1" s="1"/>
  <c r="C95" i="1" s="1"/>
  <c r="E117" i="1"/>
  <c r="F117" i="1" s="1"/>
  <c r="C119" i="1" s="1"/>
  <c r="D102" i="1"/>
  <c r="D101" i="1"/>
  <c r="E101" i="1" s="1"/>
  <c r="D103" i="1"/>
  <c r="D104" i="1"/>
  <c r="D105" i="1"/>
  <c r="E105" i="1" l="1"/>
  <c r="F105" i="1" s="1"/>
  <c r="C107" i="1" s="1"/>
  <c r="C81" i="1" l="1"/>
  <c r="C80" i="1"/>
  <c r="C79" i="1"/>
  <c r="C78" i="1"/>
  <c r="C77" i="1"/>
  <c r="D58" i="1"/>
  <c r="E58" i="1"/>
  <c r="F58" i="1"/>
  <c r="G58" i="1"/>
  <c r="H58" i="1"/>
  <c r="C58" i="1"/>
  <c r="C54" i="1"/>
  <c r="C53" i="1"/>
  <c r="D52" i="1"/>
  <c r="D51" i="1"/>
  <c r="C21" i="1"/>
  <c r="C17" i="1"/>
  <c r="C18" i="1" s="1"/>
  <c r="C49" i="1"/>
  <c r="D50" i="1" s="1"/>
  <c r="D77" i="1" l="1"/>
  <c r="C50" i="1"/>
  <c r="I45" i="1"/>
  <c r="D48" i="1" s="1"/>
  <c r="I44" i="1"/>
  <c r="D47" i="1" s="1"/>
  <c r="F37" i="1"/>
  <c r="D29" i="1"/>
  <c r="D31" i="1"/>
  <c r="D33" i="1"/>
  <c r="D28" i="1"/>
  <c r="E29" i="1" s="1"/>
  <c r="C35" i="1"/>
  <c r="D30" i="1" s="1"/>
  <c r="H9" i="1"/>
  <c r="D12" i="1" s="1"/>
  <c r="H8" i="1"/>
  <c r="D11" i="1" s="1"/>
  <c r="D81" i="1" l="1"/>
  <c r="D78" i="1"/>
  <c r="E78" i="1" s="1"/>
  <c r="D79" i="1"/>
  <c r="D80" i="1"/>
  <c r="E81" i="1" s="1"/>
  <c r="C13" i="1"/>
  <c r="D32" i="1"/>
  <c r="F50" i="1"/>
  <c r="E50" i="1"/>
  <c r="G50" i="1"/>
  <c r="H50" i="1"/>
  <c r="D34" i="1"/>
  <c r="E34" i="1" s="1"/>
  <c r="G14" i="1"/>
  <c r="C14" i="1" l="1"/>
  <c r="D14" i="1"/>
  <c r="D16" i="1" s="1"/>
  <c r="E14" i="1"/>
  <c r="F14" i="1"/>
  <c r="D15" i="1" l="1"/>
  <c r="D54" i="1" l="1"/>
  <c r="H54" i="1"/>
  <c r="E54" i="1"/>
  <c r="G54" i="1"/>
  <c r="F54" i="1"/>
  <c r="G18" i="1"/>
  <c r="F18" i="1"/>
  <c r="E18" i="1"/>
  <c r="D18" i="1"/>
  <c r="D56" i="1" l="1"/>
  <c r="D55" i="1"/>
  <c r="D20" i="1"/>
  <c r="D19" i="1"/>
  <c r="G22" i="1" s="1"/>
  <c r="C57" i="1" l="1"/>
  <c r="E22" i="1"/>
  <c r="C22" i="1"/>
  <c r="D22" i="1"/>
  <c r="F22" i="1"/>
</calcChain>
</file>

<file path=xl/sharedStrings.xml><?xml version="1.0" encoding="utf-8"?>
<sst xmlns="http://schemas.openxmlformats.org/spreadsheetml/2006/main" count="120" uniqueCount="47">
  <si>
    <t>Эксперт 1</t>
  </si>
  <si>
    <t>Эксперт 2</t>
  </si>
  <si>
    <t>Эксперт 3</t>
  </si>
  <si>
    <t>Эксперт 4</t>
  </si>
  <si>
    <t>Эксперт 5</t>
  </si>
  <si>
    <t>Проект 1</t>
  </si>
  <si>
    <t>Проект 2</t>
  </si>
  <si>
    <t>1-е приближение</t>
  </si>
  <si>
    <t>х1</t>
  </si>
  <si>
    <t>х2</t>
  </si>
  <si>
    <t>2-е приближение</t>
  </si>
  <si>
    <t>3-е приближение</t>
  </si>
  <si>
    <t>на основе минимального отклонения индивидуального суждения эксперта от среднегруппового результата</t>
  </si>
  <si>
    <r>
      <t>нормировочный коэффициент λ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</si>
  <si>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t>средние оценки</t>
  </si>
  <si>
    <t>коэффициенты компетентности экспертов</t>
  </si>
  <si>
    <t>Сумма</t>
  </si>
  <si>
    <t xml:space="preserve">Расчет групповой экспертной  оценки и вектора компетентности экспертов </t>
  </si>
  <si>
    <t>Слайды 37-39</t>
  </si>
  <si>
    <t>Слайды 40-42</t>
  </si>
  <si>
    <t>Метод индексной группировки экспертных оценок</t>
  </si>
  <si>
    <t>Среднее значение</t>
  </si>
  <si>
    <t>Откл. от ср. знач.</t>
  </si>
  <si>
    <t>Сумма откл.</t>
  </si>
  <si>
    <t>Индекс</t>
  </si>
  <si>
    <t>Обобщенная экспертная оценка</t>
  </si>
  <si>
    <t>Мин. оц.</t>
  </si>
  <si>
    <t>Макс. оц.</t>
  </si>
  <si>
    <t>Для сравнения - расчет средн. арифметического:</t>
  </si>
  <si>
    <t>РАСЧЁТ ОБОБЩЕННОЙ ЭКСПЕРТНОЙ ОЦЕНКИ В ИНТЕРВАЛЬНОЙ ШКАЛЕ</t>
  </si>
  <si>
    <t xml:space="preserve">Самостоятельная работа: </t>
  </si>
  <si>
    <t>потока доходов с учётом реализации ИТ-проекта (на основе метода индексной группировки мнений экспертов).</t>
  </si>
  <si>
    <t xml:space="preserve">2.     Получите обобщённое мнение группы экспертов относительно элементов </t>
  </si>
  <si>
    <t xml:space="preserve">1.     Пусть шесть экспертов оценили приоритетность двух ИТ-проектов, задавая возможную долю финансирования </t>
  </si>
  <si>
    <t xml:space="preserve">Проект 1 </t>
  </si>
  <si>
    <t>Эксперт  1</t>
  </si>
  <si>
    <t>Эксперт  3</t>
  </si>
  <si>
    <t>Эксперт  4</t>
  </si>
  <si>
    <t>Эксперт  5</t>
  </si>
  <si>
    <t>Эксперт  6</t>
  </si>
  <si>
    <t>из единого фонда развития. Найдите обобщённое мнение экспертов по распределению денежных средств и коэффициенты компетентности экспертов:</t>
  </si>
  <si>
    <t>Видим, что значения всех коэффициентов стабилизировались, дальнейшие расчёты бессмысленны.</t>
  </si>
  <si>
    <t>Эксп. оц.</t>
  </si>
  <si>
    <t>Квартал 1</t>
  </si>
  <si>
    <t>Квартал 2</t>
  </si>
  <si>
    <t>Квартал 3</t>
  </si>
  <si>
    <t>Квартал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</si>
</sst>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5" fillId="0" borderId="0"/>
  </cellStyleXfs>
  <cellXfs count="65">
    <xf numFmtId="0" fontId="0" fillId="0" borderId="0" xfId="0"/>
    <xf numFmtId="0" fontId="5" fillId="0" borderId="0" xfId="4"/>
    <xf numFmtId="0" fontId="5" fillId="0" borderId="3" xfId="4" applyBorder="1"/>
    <xf numFmtId="0" fontId="6" fillId="0" borderId="3" xfId="3" applyFont="1" applyBorder="1" applyAlignment="1">
      <alignment horizontal="center" vertical="center"/>
    </xf>
    <xf numFmtId="164" fontId="5" fillId="0" borderId="0" xfId="4" applyNumberFormat="1"/>
    <xf numFmtId="1" fontId="5" fillId="0" borderId="0" xfId="4" applyNumberFormat="1"/>
    <xf numFmtId="164" fontId="5" fillId="4" borderId="0" xfId="4" applyNumberFormat="1" applyFill="1"/>
    <xf numFmtId="0" fontId="3" fillId="3" borderId="1" xfId="2" applyBorder="1"/>
    <xf numFmtId="0" fontId="5" fillId="0" borderId="3" xfId="4" applyBorder="1" applyAlignment="1">
      <alignment horizontal="center"/>
    </xf>
    <xf numFmtId="164" fontId="5" fillId="4" borderId="3" xfId="4" applyNumberFormat="1" applyFill="1" applyBorder="1"/>
    <xf numFmtId="0" fontId="5" fillId="0" borderId="0" xfId="4" applyAlignment="1">
      <alignment wrapText="1"/>
    </xf>
    <xf numFmtId="0" fontId="5" fillId="4" borderId="3" xfId="4" applyFill="1" applyBorder="1"/>
    <xf numFmtId="0" fontId="3" fillId="3" borderId="6" xfId="2" applyBorder="1"/>
    <xf numFmtId="0" fontId="5" fillId="0" borderId="7" xfId="4" applyBorder="1" applyAlignment="1">
      <alignment horizontal="center"/>
    </xf>
    <xf numFmtId="164" fontId="5" fillId="4" borderId="7" xfId="4" applyNumberFormat="1" applyFill="1" applyBorder="1"/>
    <xf numFmtId="0" fontId="5" fillId="0" borderId="5" xfId="4" applyBorder="1" applyAlignment="1">
      <alignment wrapText="1"/>
    </xf>
    <xf numFmtId="0" fontId="4" fillId="0" borderId="0" xfId="4" applyFont="1" applyAlignment="1">
      <alignment horizontal="center" wrapText="1" shrinkToFit="1"/>
    </xf>
    <xf numFmtId="0" fontId="4" fillId="0" borderId="0" xfId="4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5" borderId="1" xfId="3" applyFont="1" applyFill="1" applyBorder="1" applyAlignment="1">
      <alignment vertical="center"/>
    </xf>
    <xf numFmtId="0" fontId="5" fillId="0" borderId="0" xfId="4" applyFill="1" applyBorder="1"/>
    <xf numFmtId="0" fontId="4" fillId="0" borderId="0" xfId="4" applyFont="1" applyFill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 applyBorder="1" applyAlignment="1">
      <alignment horizontal="right"/>
    </xf>
    <xf numFmtId="0" fontId="0" fillId="0" borderId="3" xfId="0" applyBorder="1"/>
    <xf numFmtId="165" fontId="5" fillId="4" borderId="8" xfId="4" applyNumberFormat="1" applyFill="1" applyBorder="1" applyAlignment="1">
      <alignment horizontal="center" vertical="center"/>
    </xf>
    <xf numFmtId="164" fontId="5" fillId="4" borderId="3" xfId="4" applyNumberFormat="1" applyFill="1" applyBorder="1" applyAlignment="1">
      <alignment horizontal="center" vertical="center"/>
    </xf>
    <xf numFmtId="164" fontId="5" fillId="4" borderId="9" xfId="4" applyNumberFormat="1" applyFill="1" applyBorder="1" applyAlignment="1">
      <alignment horizontal="center" vertical="center"/>
    </xf>
    <xf numFmtId="164" fontId="5" fillId="6" borderId="7" xfId="4" applyNumberFormat="1" applyFill="1" applyBorder="1"/>
    <xf numFmtId="165" fontId="5" fillId="6" borderId="8" xfId="4" applyNumberFormat="1" applyFill="1" applyBorder="1" applyAlignment="1">
      <alignment horizontal="center" vertical="center"/>
    </xf>
    <xf numFmtId="1" fontId="5" fillId="0" borderId="0" xfId="4" applyNumberFormat="1" applyAlignment="1">
      <alignment horizontal="center"/>
    </xf>
    <xf numFmtId="1" fontId="5" fillId="4" borderId="3" xfId="4" applyNumberFormat="1" applyFill="1" applyBorder="1" applyAlignment="1">
      <alignment horizontal="center"/>
    </xf>
    <xf numFmtId="0" fontId="5" fillId="0" borderId="0" xfId="4" applyBorder="1"/>
    <xf numFmtId="1" fontId="5" fillId="8" borderId="3" xfId="4" applyNumberFormat="1" applyFill="1" applyBorder="1" applyAlignment="1">
      <alignment horizontal="center"/>
    </xf>
    <xf numFmtId="1" fontId="9" fillId="7" borderId="9" xfId="1" applyNumberFormat="1" applyFont="1" applyFill="1" applyBorder="1" applyAlignment="1">
      <alignment horizontal="center"/>
    </xf>
    <xf numFmtId="1" fontId="5" fillId="7" borderId="3" xfId="4" applyNumberFormat="1" applyFill="1" applyBorder="1" applyAlignment="1">
      <alignment horizontal="center"/>
    </xf>
    <xf numFmtId="0" fontId="5" fillId="7" borderId="3" xfId="4" applyFill="1" applyBorder="1" applyAlignment="1">
      <alignment horizontal="center"/>
    </xf>
    <xf numFmtId="0" fontId="5" fillId="8" borderId="3" xfId="4" applyFill="1" applyBorder="1" applyAlignment="1">
      <alignment horizontal="center"/>
    </xf>
    <xf numFmtId="1" fontId="9" fillId="0" borderId="9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1" fontId="5" fillId="0" borderId="0" xfId="4" applyNumberFormat="1" applyFill="1" applyBorder="1" applyAlignment="1">
      <alignment horizontal="center"/>
    </xf>
    <xf numFmtId="0" fontId="5" fillId="0" borderId="0" xfId="4" applyFill="1" applyBorder="1" applyAlignment="1">
      <alignment horizontal="center"/>
    </xf>
    <xf numFmtId="1" fontId="9" fillId="0" borderId="3" xfId="1" applyNumberFormat="1" applyFont="1" applyFill="1" applyBorder="1" applyAlignment="1">
      <alignment horizontal="center"/>
    </xf>
    <xf numFmtId="1" fontId="9" fillId="9" borderId="9" xfId="1" applyNumberFormat="1" applyFont="1" applyFill="1" applyBorder="1" applyAlignment="1">
      <alignment horizontal="center"/>
    </xf>
    <xf numFmtId="1" fontId="9" fillId="9" borderId="3" xfId="1" applyNumberFormat="1" applyFont="1" applyFill="1" applyBorder="1" applyAlignment="1">
      <alignment horizontal="center"/>
    </xf>
    <xf numFmtId="1" fontId="9" fillId="10" borderId="3" xfId="1" applyNumberFormat="1" applyFont="1" applyFill="1" applyBorder="1" applyAlignment="1">
      <alignment horizontal="center"/>
    </xf>
    <xf numFmtId="0" fontId="0" fillId="4" borderId="3" xfId="0" applyFill="1" applyBorder="1"/>
    <xf numFmtId="165" fontId="5" fillId="4" borderId="9" xfId="4" applyNumberFormat="1" applyFill="1" applyBorder="1" applyAlignment="1">
      <alignment horizontal="center" vertical="center"/>
    </xf>
    <xf numFmtId="0" fontId="0" fillId="4" borderId="7" xfId="0" applyFill="1" applyBorder="1"/>
    <xf numFmtId="1" fontId="9" fillId="10" borderId="9" xfId="1" applyNumberFormat="1" applyFont="1" applyFill="1" applyBorder="1" applyAlignment="1">
      <alignment horizontal="center"/>
    </xf>
    <xf numFmtId="1" fontId="5" fillId="10" borderId="3" xfId="4" applyNumberFormat="1" applyFill="1" applyBorder="1"/>
    <xf numFmtId="0" fontId="5" fillId="10" borderId="3" xfId="4" applyFill="1" applyBorder="1"/>
    <xf numFmtId="1" fontId="5" fillId="9" borderId="3" xfId="4" applyNumberFormat="1" applyFill="1" applyBorder="1" applyAlignment="1">
      <alignment horizontal="center"/>
    </xf>
    <xf numFmtId="0" fontId="5" fillId="9" borderId="3" xfId="4" applyFill="1" applyBorder="1" applyAlignment="1">
      <alignment horizontal="center"/>
    </xf>
    <xf numFmtId="0" fontId="1" fillId="0" borderId="0" xfId="4" applyFont="1" applyAlignment="1">
      <alignment horizontal="center" vertical="center"/>
    </xf>
    <xf numFmtId="0" fontId="1" fillId="0" borderId="0" xfId="4" applyFont="1" applyAlignment="1">
      <alignment horizontal="center" wrapText="1" shrinkToFit="1"/>
    </xf>
    <xf numFmtId="0" fontId="0" fillId="6" borderId="3" xfId="0" applyFill="1" applyBorder="1"/>
    <xf numFmtId="0" fontId="4" fillId="5" borderId="1" xfId="3" applyFont="1" applyFill="1" applyBorder="1" applyAlignment="1">
      <alignment horizontal="left" vertical="center"/>
    </xf>
    <xf numFmtId="0" fontId="4" fillId="5" borderId="2" xfId="3" applyFont="1" applyFill="1" applyBorder="1" applyAlignment="1">
      <alignment horizontal="left" vertical="center"/>
    </xf>
    <xf numFmtId="0" fontId="5" fillId="0" borderId="4" xfId="4" applyBorder="1" applyAlignment="1">
      <alignment horizontal="center" wrapText="1"/>
    </xf>
    <xf numFmtId="1" fontId="9" fillId="7" borderId="3" xfId="1" applyNumberFormat="1" applyFont="1" applyFill="1" applyBorder="1" applyAlignment="1">
      <alignment horizontal="center"/>
    </xf>
  </cellXfs>
  <cellStyles count="5">
    <cellStyle name="Нейтральный" xfId="2" builtinId="28"/>
    <cellStyle name="Обычный" xfId="0" builtinId="0"/>
    <cellStyle name="Обычный 2" xfId="4" xr:uid="{F023A9D5-BB33-40E9-A961-8C251AFD1007}"/>
    <cellStyle name="Обычный 2 2" xfId="3" xr:uid="{DB509750-5921-472B-9777-5343B50481B3}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660400</xdr:colOff>
      <xdr:row>8</xdr:row>
      <xdr:rowOff>190500</xdr:rowOff>
    </xdr:from>
    <xdr:to>
      <xdr:col>17</xdr:col>
      <xdr:colOff>537847</xdr:colOff>
      <xdr:row>17</xdr:row>
      <xdr:rowOff>154507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F9A46DC-0AFB-FB4B-A00C-FF989EEC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1739900"/>
          <a:ext cx="6960872" cy="2605607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21</xdr:row>
      <xdr:rowOff>50800</xdr:rowOff>
    </xdr:from>
    <xdr:to>
      <xdr:col>10</xdr:col>
      <xdr:colOff>371475</xdr:colOff>
      <xdr:row>21</xdr:row>
      <xdr:rowOff>479758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1EB103-AA69-A042-8600-A1519AC0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5676900"/>
          <a:ext cx="2044700" cy="428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689-A8DD-4252-9D44-82814FDDCEE6}">
  <dimension ref="A1:I121"/>
  <sheetViews>
    <sheetView tabSelected="1" topLeftCell="A65" workbookViewId="0">
      <selection activeCell="G30" sqref="G30"/>
    </sheetView>
  </sheetViews>
  <sheetFormatPr defaultColWidth="8.88671875" defaultRowHeight="14.4" x14ac:dyDescent="0.3"/>
  <cols>
    <col min="2" max="2" width="16.109375" customWidth="1"/>
    <col min="3" max="3" width="9.44140625" customWidth="1"/>
    <col min="4" max="4" width="9.33203125" customWidth="1"/>
    <col min="5" max="6" width="9.109375" customWidth="1"/>
    <col min="7" max="7" width="9.88671875" customWidth="1"/>
    <col min="9" max="9" width="13" customWidth="1"/>
  </cols>
  <sheetData>
    <row r="1" spans="1:9" x14ac:dyDescent="0.3">
      <c r="B1" s="18" t="s">
        <v>29</v>
      </c>
    </row>
    <row r="3" spans="1:9" x14ac:dyDescent="0.3">
      <c r="B3" t="s">
        <v>18</v>
      </c>
    </row>
    <row r="4" spans="1:9" x14ac:dyDescent="0.3">
      <c r="A4" s="20">
        <v>1</v>
      </c>
      <c r="B4" s="61" t="s">
        <v>17</v>
      </c>
      <c r="C4" s="62"/>
      <c r="D4" s="62"/>
      <c r="E4" s="62"/>
      <c r="F4" s="62"/>
      <c r="G4" s="62"/>
      <c r="H4" s="62"/>
      <c r="I4" s="62"/>
    </row>
    <row r="5" spans="1:9" x14ac:dyDescent="0.3">
      <c r="B5" s="61" t="s">
        <v>12</v>
      </c>
      <c r="C5" s="62"/>
      <c r="D5" s="62"/>
      <c r="E5" s="62"/>
      <c r="F5" s="62"/>
      <c r="G5" s="62"/>
      <c r="H5" s="62"/>
      <c r="I5" s="62"/>
    </row>
    <row r="6" spans="1:9" x14ac:dyDescent="0.3">
      <c r="B6" s="1"/>
      <c r="C6" s="1"/>
      <c r="D6" s="1"/>
      <c r="E6" s="1"/>
      <c r="F6" s="1"/>
      <c r="G6" s="1"/>
      <c r="H6" s="1"/>
      <c r="I6" s="1"/>
    </row>
    <row r="7" spans="1:9" ht="15.6" x14ac:dyDescent="0.3">
      <c r="B7" s="2"/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16</v>
      </c>
      <c r="I7" s="1"/>
    </row>
    <row r="8" spans="1:9" ht="15.6" x14ac:dyDescent="0.3">
      <c r="B8" s="3" t="s">
        <v>5</v>
      </c>
      <c r="C8" s="8">
        <v>0.2</v>
      </c>
      <c r="D8" s="8">
        <v>0.6</v>
      </c>
      <c r="E8" s="8">
        <v>0.5</v>
      </c>
      <c r="F8" s="8">
        <v>0.3</v>
      </c>
      <c r="G8" s="8">
        <v>0.1</v>
      </c>
      <c r="H8" s="11">
        <f>SUM(C8:G8)</f>
        <v>1.7000000000000002</v>
      </c>
      <c r="I8" s="1"/>
    </row>
    <row r="9" spans="1:9" ht="15.6" x14ac:dyDescent="0.3">
      <c r="B9" s="3" t="s">
        <v>6</v>
      </c>
      <c r="C9" s="8">
        <v>0.8</v>
      </c>
      <c r="D9" s="8">
        <v>0.4</v>
      </c>
      <c r="E9" s="8">
        <v>0.5</v>
      </c>
      <c r="F9" s="8">
        <v>0.7</v>
      </c>
      <c r="G9" s="8">
        <v>0.9</v>
      </c>
      <c r="H9" s="11">
        <f>SUM(C9:G9)</f>
        <v>3.3000000000000003</v>
      </c>
      <c r="I9" s="1"/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B11" s="7" t="s">
        <v>7</v>
      </c>
      <c r="C11" s="8" t="s">
        <v>8</v>
      </c>
      <c r="D11" s="9">
        <f>H8/5</f>
        <v>0.34</v>
      </c>
      <c r="E11" s="63" t="s">
        <v>14</v>
      </c>
      <c r="F11" s="1"/>
      <c r="G11" s="1"/>
      <c r="H11" s="1"/>
      <c r="I11" s="1"/>
    </row>
    <row r="12" spans="1:9" x14ac:dyDescent="0.3">
      <c r="B12" s="1"/>
      <c r="C12" s="8" t="s">
        <v>9</v>
      </c>
      <c r="D12" s="9">
        <f>H9/5</f>
        <v>0.66</v>
      </c>
      <c r="E12" s="63"/>
      <c r="F12" s="1"/>
      <c r="G12" s="1"/>
      <c r="H12" s="1"/>
      <c r="I12" s="1"/>
    </row>
    <row r="13" spans="1:9" ht="30.6" x14ac:dyDescent="0.3">
      <c r="B13" s="10" t="s">
        <v>13</v>
      </c>
      <c r="C13" s="30">
        <f>SUMPRODUCT(D11:D12,H8:H9)</f>
        <v>2.7560000000000002</v>
      </c>
      <c r="D13" s="4"/>
      <c r="E13" s="4"/>
      <c r="F13" s="4"/>
      <c r="G13" s="4"/>
      <c r="H13" s="1"/>
      <c r="I13" s="1"/>
    </row>
    <row r="14" spans="1:9" ht="43.8" thickBot="1" x14ac:dyDescent="0.35">
      <c r="B14" s="15" t="s">
        <v>15</v>
      </c>
      <c r="C14" s="29">
        <f>(1/$C$13)*SUMPRODUCT(C8:C9,$D$11:$D$12)</f>
        <v>0.21625544267053703</v>
      </c>
      <c r="D14" s="29">
        <f t="shared" ref="D14:G14" si="0">(1/$C$13)*SUMPRODUCT(D8:D9,$D$11:$D$12)</f>
        <v>0.16981132075471697</v>
      </c>
      <c r="E14" s="29">
        <f t="shared" si="0"/>
        <v>0.18142235123367198</v>
      </c>
      <c r="F14" s="29">
        <f t="shared" si="0"/>
        <v>0.20464441219158197</v>
      </c>
      <c r="G14" s="29">
        <f t="shared" si="0"/>
        <v>0.22786647314949204</v>
      </c>
      <c r="H14" s="1"/>
      <c r="I14" s="1"/>
    </row>
    <row r="15" spans="1:9" x14ac:dyDescent="0.3">
      <c r="B15" s="12" t="s">
        <v>10</v>
      </c>
      <c r="C15" s="13" t="s">
        <v>8</v>
      </c>
      <c r="D15" s="14">
        <f>SUMPRODUCT($C$14:$G$14,C8:G8)</f>
        <v>0.32002902757619739</v>
      </c>
      <c r="E15" s="63" t="s">
        <v>14</v>
      </c>
      <c r="F15" s="1"/>
      <c r="G15" s="1"/>
      <c r="H15" s="1"/>
      <c r="I15" s="1"/>
    </row>
    <row r="16" spans="1:9" x14ac:dyDescent="0.3">
      <c r="B16" s="1"/>
      <c r="C16" s="8" t="s">
        <v>9</v>
      </c>
      <c r="D16" s="14">
        <f>SUMPRODUCT($C$14:$G$14,C9:G9)</f>
        <v>0.67997097242380267</v>
      </c>
      <c r="E16" s="63"/>
      <c r="F16" s="1"/>
      <c r="G16" s="1"/>
      <c r="H16" s="1"/>
      <c r="I16" s="1"/>
    </row>
    <row r="17" spans="1:9" ht="30.6" x14ac:dyDescent="0.3">
      <c r="B17" s="10" t="s">
        <v>13</v>
      </c>
      <c r="C17" s="30">
        <f>SUMPRODUCT(D15:D16,H8:H9)</f>
        <v>2.7879535558780844</v>
      </c>
      <c r="D17" s="4"/>
      <c r="E17" s="4"/>
      <c r="F17" s="4"/>
      <c r="G17" s="4"/>
      <c r="H17" s="1"/>
      <c r="I17" s="1"/>
    </row>
    <row r="18" spans="1:9" ht="43.8" thickBot="1" x14ac:dyDescent="0.35">
      <c r="B18" s="15" t="s">
        <v>15</v>
      </c>
      <c r="C18" s="29">
        <f>(1/$C$17)*SUMPRODUCT(C8:C9,$D$15:$D$16)</f>
        <v>0.21807486074236038</v>
      </c>
      <c r="D18" s="29">
        <f t="shared" ref="D18:G18" si="1">(1/$C$17)*SUMPRODUCT(D8:D9,$D$15:$D$16)</f>
        <v>0.16643240147847363</v>
      </c>
      <c r="E18" s="29">
        <f t="shared" si="1"/>
        <v>0.1793430162944453</v>
      </c>
      <c r="F18" s="29">
        <f t="shared" si="1"/>
        <v>0.20516424592638866</v>
      </c>
      <c r="G18" s="29">
        <f t="shared" si="1"/>
        <v>0.23098547555833204</v>
      </c>
      <c r="H18" s="1"/>
      <c r="I18" s="1"/>
    </row>
    <row r="19" spans="1:9" x14ac:dyDescent="0.3">
      <c r="B19" s="12" t="s">
        <v>11</v>
      </c>
      <c r="C19" s="13" t="s">
        <v>8</v>
      </c>
      <c r="D19" s="32">
        <f>SUMPRODUCT($C$18:$G$18,C8:G8)</f>
        <v>0.31779374251652864</v>
      </c>
      <c r="E19" s="63" t="s">
        <v>14</v>
      </c>
      <c r="F19" s="1"/>
      <c r="G19" s="1"/>
      <c r="H19" s="1"/>
      <c r="I19" s="1"/>
    </row>
    <row r="20" spans="1:9" x14ac:dyDescent="0.3">
      <c r="B20" s="1"/>
      <c r="C20" s="8" t="s">
        <v>9</v>
      </c>
      <c r="D20" s="32">
        <f>SUMPRODUCT($C$18:$G$18,C9:G9)</f>
        <v>0.6822062574834713</v>
      </c>
      <c r="E20" s="63"/>
      <c r="F20" s="1"/>
      <c r="G20" s="1"/>
      <c r="H20" s="1"/>
      <c r="I20" s="1"/>
    </row>
    <row r="21" spans="1:9" ht="30.6" x14ac:dyDescent="0.3">
      <c r="B21" s="10" t="s">
        <v>13</v>
      </c>
      <c r="C21" s="31">
        <f>SUMPRODUCT(D19:D20,H8:H9)</f>
        <v>2.7915300119735544</v>
      </c>
      <c r="D21" s="4"/>
      <c r="E21" s="4"/>
      <c r="F21" s="4"/>
      <c r="G21" s="4"/>
      <c r="H21" s="1"/>
      <c r="I21" s="1"/>
    </row>
    <row r="22" spans="1:9" ht="43.8" thickBot="1" x14ac:dyDescent="0.35">
      <c r="B22" s="15" t="s">
        <v>15</v>
      </c>
      <c r="C22" s="33">
        <f>(1/$C$21)*SUMPRODUCT(C8:C9,$D$19:$D$20)</f>
        <v>0.21827591029884835</v>
      </c>
      <c r="D22" s="33">
        <f t="shared" ref="D22:G22" si="2">(1/$C$21)*SUMPRODUCT(D8:D9,$D$19:$D$20)</f>
        <v>0.16605902373071002</v>
      </c>
      <c r="E22" s="33">
        <f t="shared" si="2"/>
        <v>0.17911324537274462</v>
      </c>
      <c r="F22" s="33">
        <f t="shared" si="2"/>
        <v>0.20522168865681378</v>
      </c>
      <c r="G22" s="33">
        <f t="shared" si="2"/>
        <v>0.231330131940883</v>
      </c>
      <c r="H22" s="1"/>
      <c r="I22" s="1"/>
    </row>
    <row r="23" spans="1:9" x14ac:dyDescent="0.3">
      <c r="B23" s="1" t="s">
        <v>41</v>
      </c>
      <c r="C23" s="1"/>
      <c r="D23" s="1"/>
      <c r="E23" s="1"/>
      <c r="F23" s="1"/>
      <c r="G23" s="1"/>
      <c r="H23" s="1"/>
      <c r="I23" s="1"/>
    </row>
    <row r="24" spans="1:9" x14ac:dyDescent="0.3">
      <c r="B24" s="1"/>
      <c r="C24" s="1"/>
      <c r="D24" s="1"/>
      <c r="E24" s="1"/>
      <c r="F24" s="1"/>
      <c r="G24" s="1"/>
      <c r="H24" s="1"/>
      <c r="I24" s="1"/>
    </row>
    <row r="25" spans="1:9" x14ac:dyDescent="0.3">
      <c r="B25" s="1" t="s">
        <v>19</v>
      </c>
      <c r="C25" s="1"/>
      <c r="D25" s="1"/>
      <c r="E25" s="1"/>
      <c r="F25" s="1"/>
      <c r="G25" s="1"/>
      <c r="H25" s="1"/>
      <c r="I25" s="1"/>
    </row>
    <row r="26" spans="1:9" x14ac:dyDescent="0.3">
      <c r="A26" s="20">
        <v>2</v>
      </c>
      <c r="B26" s="21" t="s">
        <v>20</v>
      </c>
      <c r="C26" s="21"/>
      <c r="D26" s="21"/>
      <c r="E26" s="21"/>
      <c r="F26" s="21"/>
      <c r="G26" s="1"/>
      <c r="H26" s="1"/>
      <c r="I26" s="1"/>
    </row>
    <row r="27" spans="1:9" ht="28.8" x14ac:dyDescent="0.3">
      <c r="B27" s="1"/>
      <c r="C27" s="17" t="s">
        <v>42</v>
      </c>
      <c r="D27" s="16" t="s">
        <v>22</v>
      </c>
      <c r="E27" s="16" t="s">
        <v>23</v>
      </c>
      <c r="F27" s="17" t="s">
        <v>24</v>
      </c>
      <c r="G27" s="1"/>
      <c r="H27" s="1"/>
      <c r="I27" s="1"/>
    </row>
    <row r="28" spans="1:9" x14ac:dyDescent="0.3">
      <c r="B28" s="1" t="s">
        <v>26</v>
      </c>
      <c r="C28" s="34">
        <v>5</v>
      </c>
      <c r="D28" s="38">
        <f>C28-$C$35</f>
        <v>-3</v>
      </c>
      <c r="E28" s="1"/>
      <c r="F28" s="1"/>
      <c r="G28" s="1"/>
      <c r="H28" s="1"/>
      <c r="I28" s="1"/>
    </row>
    <row r="29" spans="1:9" x14ac:dyDescent="0.3">
      <c r="B29" s="1"/>
      <c r="C29" s="34">
        <v>6</v>
      </c>
      <c r="D29" s="38">
        <f t="shared" ref="D29:D34" si="3">C29-$C$35</f>
        <v>-2</v>
      </c>
      <c r="E29" s="39">
        <f>D28+D29</f>
        <v>-5</v>
      </c>
      <c r="F29" s="40">
        <v>1</v>
      </c>
      <c r="G29" s="1"/>
      <c r="H29" s="1"/>
      <c r="I29" s="1"/>
    </row>
    <row r="30" spans="1:9" x14ac:dyDescent="0.3">
      <c r="B30" s="1"/>
      <c r="C30" s="34">
        <v>8</v>
      </c>
      <c r="D30" s="38">
        <f t="shared" si="3"/>
        <v>0</v>
      </c>
      <c r="E30" s="22"/>
      <c r="F30" s="22"/>
      <c r="G30" s="1"/>
      <c r="H30" s="1"/>
      <c r="I30" s="1"/>
    </row>
    <row r="31" spans="1:9" x14ac:dyDescent="0.3">
      <c r="B31" s="1"/>
      <c r="C31" s="34">
        <v>9</v>
      </c>
      <c r="D31" s="38">
        <f t="shared" si="3"/>
        <v>1</v>
      </c>
      <c r="E31" s="36"/>
      <c r="F31" s="36"/>
      <c r="G31" s="1"/>
      <c r="H31" s="1"/>
      <c r="I31" s="1"/>
    </row>
    <row r="32" spans="1:9" x14ac:dyDescent="0.3">
      <c r="B32" s="1"/>
      <c r="C32" s="34">
        <v>9</v>
      </c>
      <c r="D32" s="38">
        <f t="shared" si="3"/>
        <v>1</v>
      </c>
      <c r="E32" s="1"/>
      <c r="F32" s="1"/>
      <c r="G32" s="1"/>
      <c r="H32" s="1"/>
      <c r="I32" s="1"/>
    </row>
    <row r="33" spans="2:9" x14ac:dyDescent="0.3">
      <c r="B33" s="1"/>
      <c r="C33" s="34">
        <v>10</v>
      </c>
      <c r="D33" s="38">
        <f t="shared" si="3"/>
        <v>2</v>
      </c>
      <c r="E33" s="1"/>
      <c r="F33" s="1"/>
      <c r="G33" s="1"/>
      <c r="H33" s="1"/>
      <c r="I33" s="1"/>
    </row>
    <row r="34" spans="2:9" x14ac:dyDescent="0.3">
      <c r="B34" s="1" t="s">
        <v>27</v>
      </c>
      <c r="C34" s="34">
        <v>11</v>
      </c>
      <c r="D34" s="64">
        <f t="shared" si="3"/>
        <v>3</v>
      </c>
      <c r="E34" s="37">
        <f>SUM(D31:D34)</f>
        <v>7</v>
      </c>
      <c r="F34" s="41">
        <f>E34/-E29</f>
        <v>1.4</v>
      </c>
      <c r="G34" s="1"/>
      <c r="H34" s="1"/>
      <c r="I34" s="1"/>
    </row>
    <row r="35" spans="2:9" x14ac:dyDescent="0.3">
      <c r="B35" s="1" t="s">
        <v>21</v>
      </c>
      <c r="C35" s="35">
        <f>(C28+C34)/2</f>
        <v>8</v>
      </c>
      <c r="D35" s="5"/>
      <c r="E35" s="1"/>
      <c r="F35" s="1"/>
      <c r="G35" s="1"/>
      <c r="H35" s="1"/>
      <c r="I35" s="1"/>
    </row>
    <row r="36" spans="2:9" ht="43.2" x14ac:dyDescent="0.3">
      <c r="B36" s="10" t="s">
        <v>25</v>
      </c>
      <c r="C36" s="30">
        <f>(F29*(C28+C29)+F34*(C31+C32+C33+C34))/(F29*2+F34*4)</f>
        <v>8.6315789473684212</v>
      </c>
      <c r="D36" s="1"/>
      <c r="E36" s="1"/>
      <c r="F36" s="1"/>
      <c r="G36" s="1"/>
      <c r="H36" s="1"/>
      <c r="I36" s="1"/>
    </row>
    <row r="37" spans="2:9" x14ac:dyDescent="0.3">
      <c r="B37" s="1" t="s">
        <v>28</v>
      </c>
      <c r="C37" s="1"/>
      <c r="D37" s="4"/>
      <c r="E37" s="1"/>
      <c r="F37" s="6">
        <f>AVERAGE(C28:C34)</f>
        <v>8.2857142857142865</v>
      </c>
      <c r="G37" s="1"/>
      <c r="H37" s="1"/>
      <c r="I37" s="1"/>
    </row>
    <row r="39" spans="2:9" x14ac:dyDescent="0.3">
      <c r="B39" s="23" t="s">
        <v>30</v>
      </c>
    </row>
    <row r="40" spans="2:9" x14ac:dyDescent="0.3">
      <c r="B40" s="26" t="s">
        <v>33</v>
      </c>
    </row>
    <row r="41" spans="2:9" x14ac:dyDescent="0.3">
      <c r="B41" s="26" t="s">
        <v>40</v>
      </c>
    </row>
    <row r="42" spans="2:9" x14ac:dyDescent="0.3">
      <c r="B42" s="23"/>
    </row>
    <row r="43" spans="2:9" x14ac:dyDescent="0.3">
      <c r="B43" s="23"/>
      <c r="C43" t="s">
        <v>35</v>
      </c>
      <c r="D43" t="s">
        <v>1</v>
      </c>
      <c r="E43" t="s">
        <v>36</v>
      </c>
      <c r="F43" t="s">
        <v>37</v>
      </c>
      <c r="G43" t="s">
        <v>38</v>
      </c>
      <c r="H43" t="s">
        <v>39</v>
      </c>
      <c r="I43" t="s">
        <v>16</v>
      </c>
    </row>
    <row r="44" spans="2:9" x14ac:dyDescent="0.3">
      <c r="B44" s="27" t="s">
        <v>34</v>
      </c>
      <c r="C44" s="28">
        <v>0.3</v>
      </c>
      <c r="D44" s="28">
        <v>0.5</v>
      </c>
      <c r="E44" s="28">
        <v>0.6</v>
      </c>
      <c r="F44" s="28">
        <v>0.2</v>
      </c>
      <c r="G44" s="28">
        <v>0.3</v>
      </c>
      <c r="H44" s="28">
        <v>0.1</v>
      </c>
      <c r="I44" s="50">
        <f>SUM(C44:H44)</f>
        <v>2</v>
      </c>
    </row>
    <row r="45" spans="2:9" x14ac:dyDescent="0.3">
      <c r="B45" s="27" t="s">
        <v>6</v>
      </c>
      <c r="C45" s="28">
        <v>0.7</v>
      </c>
      <c r="D45" s="28">
        <v>0.5</v>
      </c>
      <c r="E45" s="28">
        <v>0.4</v>
      </c>
      <c r="F45" s="28">
        <v>0.8</v>
      </c>
      <c r="G45" s="28">
        <v>0.7</v>
      </c>
      <c r="H45" s="28">
        <v>0.9</v>
      </c>
      <c r="I45" s="50">
        <f>SUM(C45:H45)</f>
        <v>4.0000000000000009</v>
      </c>
    </row>
    <row r="47" spans="2:9" x14ac:dyDescent="0.3">
      <c r="B47" s="7" t="s">
        <v>7</v>
      </c>
      <c r="C47" s="8" t="s">
        <v>8</v>
      </c>
      <c r="D47" s="50">
        <f>I44/6</f>
        <v>0.33333333333333331</v>
      </c>
    </row>
    <row r="48" spans="2:9" x14ac:dyDescent="0.3">
      <c r="B48" s="1"/>
      <c r="C48" s="8" t="s">
        <v>9</v>
      </c>
      <c r="D48" s="50">
        <f>I45/6</f>
        <v>0.66666666666666685</v>
      </c>
    </row>
    <row r="49" spans="2:8" ht="30.6" x14ac:dyDescent="0.3">
      <c r="B49" s="10" t="s">
        <v>13</v>
      </c>
      <c r="C49" s="30">
        <f>SUMPRODUCT(D47:D48,I44:I45)</f>
        <v>3.3333333333333344</v>
      </c>
    </row>
    <row r="50" spans="2:8" ht="43.8" thickBot="1" x14ac:dyDescent="0.35">
      <c r="B50" s="15" t="s">
        <v>15</v>
      </c>
      <c r="C50" s="29">
        <f>(1/$C$49)*SUMPRODUCT(C44:C45,$D$47:$D$48)</f>
        <v>0.16999999999999998</v>
      </c>
      <c r="D50" s="29">
        <f>(1/$C$49)*SUMPRODUCT(D44:D45,$D$47:$D$48)</f>
        <v>0.15</v>
      </c>
      <c r="E50" s="29">
        <f t="shared" ref="E50:H50" si="4">(1/$C$49)*SUMPRODUCT(E44:E45,$D$47:$D$48)</f>
        <v>0.14000000000000001</v>
      </c>
      <c r="F50" s="29">
        <f t="shared" si="4"/>
        <v>0.18000000000000002</v>
      </c>
      <c r="G50" s="29">
        <f t="shared" si="4"/>
        <v>0.16999999999999998</v>
      </c>
      <c r="H50" s="29">
        <f t="shared" si="4"/>
        <v>0.19</v>
      </c>
    </row>
    <row r="51" spans="2:8" x14ac:dyDescent="0.3">
      <c r="B51" s="12" t="s">
        <v>10</v>
      </c>
      <c r="C51" s="13" t="s">
        <v>8</v>
      </c>
      <c r="D51" s="52">
        <f>SUMPRODUCT(C44:H44,$C$50:$H$50)</f>
        <v>0.31600000000000006</v>
      </c>
    </row>
    <row r="52" spans="2:8" x14ac:dyDescent="0.3">
      <c r="B52" s="1"/>
      <c r="C52" s="8" t="s">
        <v>9</v>
      </c>
      <c r="D52" s="50">
        <f>SUMPRODUCT(C45:H45,$C$50:$H$50)</f>
        <v>0.68400000000000005</v>
      </c>
    </row>
    <row r="53" spans="2:8" ht="30.6" x14ac:dyDescent="0.3">
      <c r="B53" s="10" t="s">
        <v>13</v>
      </c>
      <c r="C53" s="30">
        <f>SUMPRODUCT(D51:D52,I44:I45)</f>
        <v>3.3680000000000008</v>
      </c>
    </row>
    <row r="54" spans="2:8" ht="43.8" thickBot="1" x14ac:dyDescent="0.35">
      <c r="B54" s="15" t="s">
        <v>15</v>
      </c>
      <c r="C54" s="29">
        <f>(1/$C$53)*SUMPRODUCT(C44:C45,$D$51:$D$52)</f>
        <v>0.17030878859857479</v>
      </c>
      <c r="D54" s="51">
        <f t="shared" ref="D54:H54" si="5">(1/$C$53)*SUMPRODUCT(D44:D45,$D$51:$D$52)</f>
        <v>0.14845605700712586</v>
      </c>
      <c r="E54" s="29">
        <f t="shared" si="5"/>
        <v>0.13752969121140141</v>
      </c>
      <c r="F54" s="29">
        <f t="shared" si="5"/>
        <v>0.18123515439429927</v>
      </c>
      <c r="G54" s="29">
        <f t="shared" si="5"/>
        <v>0.17030878859857479</v>
      </c>
      <c r="H54" s="29">
        <f t="shared" si="5"/>
        <v>0.19216152019002372</v>
      </c>
    </row>
    <row r="55" spans="2:8" x14ac:dyDescent="0.3">
      <c r="B55" s="12" t="s">
        <v>11</v>
      </c>
      <c r="C55" s="13" t="s">
        <v>8</v>
      </c>
      <c r="D55" s="60">
        <f>SUMPRODUCT(C44:H44,$C$54:$H$54)</f>
        <v>0.31439429928741092</v>
      </c>
    </row>
    <row r="56" spans="2:8" x14ac:dyDescent="0.3">
      <c r="B56" s="1"/>
      <c r="C56" s="8" t="s">
        <v>9</v>
      </c>
      <c r="D56" s="60">
        <f>SUMPRODUCT(C45:H45,$C$54:$H$54)</f>
        <v>0.68560570071258897</v>
      </c>
    </row>
    <row r="57" spans="2:8" ht="30.6" x14ac:dyDescent="0.3">
      <c r="B57" s="10" t="s">
        <v>13</v>
      </c>
      <c r="C57" s="31">
        <f>SUMPRODUCT(D55:D56,I44:I45)</f>
        <v>3.3712114014251782</v>
      </c>
    </row>
    <row r="58" spans="2:8" ht="43.8" thickBot="1" x14ac:dyDescent="0.35">
      <c r="B58" s="15" t="s">
        <v>15</v>
      </c>
      <c r="C58" s="33">
        <f>(1/$C$57)*SUMPRODUCT(C44:C45,$D$55:$D$56)</f>
        <v>0.17033707231835857</v>
      </c>
      <c r="D58" s="33">
        <f t="shared" ref="D58:H58" si="6">(1/$C$57)*SUMPRODUCT(D44:D45,$D$55:$D$56)</f>
        <v>0.14831463840820694</v>
      </c>
      <c r="E58" s="33">
        <f t="shared" si="6"/>
        <v>0.13730342145313112</v>
      </c>
      <c r="F58" s="33">
        <f t="shared" si="6"/>
        <v>0.18134828927343441</v>
      </c>
      <c r="G58" s="33">
        <f t="shared" si="6"/>
        <v>0.17033707231835857</v>
      </c>
      <c r="H58" s="33">
        <f t="shared" si="6"/>
        <v>0.19235950622851017</v>
      </c>
    </row>
    <row r="63" spans="2:8" x14ac:dyDescent="0.3">
      <c r="B63" t="s">
        <v>32</v>
      </c>
    </row>
    <row r="64" spans="2:8" x14ac:dyDescent="0.3">
      <c r="B64" t="s">
        <v>31</v>
      </c>
    </row>
    <row r="66" spans="2:6" x14ac:dyDescent="0.3">
      <c r="C66" s="19" t="s">
        <v>43</v>
      </c>
      <c r="D66" s="19" t="s">
        <v>44</v>
      </c>
      <c r="E66" s="19" t="s">
        <v>45</v>
      </c>
      <c r="F66" s="19" t="s">
        <v>46</v>
      </c>
    </row>
    <row r="67" spans="2:6" x14ac:dyDescent="0.3">
      <c r="B67" s="24" t="s">
        <v>0</v>
      </c>
      <c r="C67" s="25">
        <v>95</v>
      </c>
      <c r="D67" s="25">
        <v>105</v>
      </c>
      <c r="E67" s="25">
        <v>120</v>
      </c>
      <c r="F67" s="25">
        <v>110</v>
      </c>
    </row>
    <row r="68" spans="2:6" x14ac:dyDescent="0.3">
      <c r="B68" s="24" t="s">
        <v>1</v>
      </c>
      <c r="C68" s="25">
        <v>80</v>
      </c>
      <c r="D68" s="25">
        <v>90</v>
      </c>
      <c r="E68" s="25">
        <v>100</v>
      </c>
      <c r="F68" s="25">
        <v>100</v>
      </c>
    </row>
    <row r="69" spans="2:6" x14ac:dyDescent="0.3">
      <c r="B69" s="24" t="s">
        <v>2</v>
      </c>
      <c r="C69" s="25">
        <v>110</v>
      </c>
      <c r="D69" s="25">
        <v>110</v>
      </c>
      <c r="E69" s="25">
        <v>120</v>
      </c>
      <c r="F69" s="25">
        <v>110</v>
      </c>
    </row>
    <row r="70" spans="2:6" x14ac:dyDescent="0.3">
      <c r="B70" s="24" t="s">
        <v>3</v>
      </c>
      <c r="C70" s="25">
        <v>90</v>
      </c>
      <c r="D70" s="25">
        <v>100</v>
      </c>
      <c r="E70" s="25">
        <v>110</v>
      </c>
      <c r="F70" s="25">
        <v>120</v>
      </c>
    </row>
    <row r="71" spans="2:6" x14ac:dyDescent="0.3">
      <c r="B71" s="24" t="s">
        <v>4</v>
      </c>
      <c r="C71" s="25">
        <v>100</v>
      </c>
      <c r="D71" s="25">
        <v>100</v>
      </c>
      <c r="E71" s="25">
        <v>120</v>
      </c>
      <c r="F71" s="25">
        <v>115</v>
      </c>
    </row>
    <row r="75" spans="2:6" x14ac:dyDescent="0.3">
      <c r="B75" t="s">
        <v>43</v>
      </c>
    </row>
    <row r="76" spans="2:6" ht="28.8" x14ac:dyDescent="0.3">
      <c r="B76" s="1"/>
      <c r="C76" s="58" t="s">
        <v>42</v>
      </c>
      <c r="D76" s="59" t="s">
        <v>22</v>
      </c>
      <c r="E76" s="59" t="s">
        <v>23</v>
      </c>
      <c r="F76" s="58" t="s">
        <v>24</v>
      </c>
    </row>
    <row r="77" spans="2:6" x14ac:dyDescent="0.3">
      <c r="B77" s="1" t="s">
        <v>26</v>
      </c>
      <c r="C77" s="34">
        <f>C68</f>
        <v>80</v>
      </c>
      <c r="D77" s="47">
        <f>C77-$C$82</f>
        <v>-15</v>
      </c>
      <c r="E77" s="1"/>
      <c r="F77" s="1"/>
    </row>
    <row r="78" spans="2:6" x14ac:dyDescent="0.3">
      <c r="B78" s="1"/>
      <c r="C78" s="34">
        <f>C70</f>
        <v>90</v>
      </c>
      <c r="D78" s="48">
        <f t="shared" ref="D78:D81" si="7">C78-$C$82</f>
        <v>-5</v>
      </c>
      <c r="E78" s="56">
        <f>D77+D78</f>
        <v>-20</v>
      </c>
      <c r="F78" s="57">
        <v>1</v>
      </c>
    </row>
    <row r="79" spans="2:6" x14ac:dyDescent="0.3">
      <c r="B79" s="1"/>
      <c r="C79" s="34">
        <f>C67</f>
        <v>95</v>
      </c>
      <c r="D79" s="46">
        <f t="shared" si="7"/>
        <v>0</v>
      </c>
      <c r="E79" s="22"/>
      <c r="F79" s="22"/>
    </row>
    <row r="80" spans="2:6" x14ac:dyDescent="0.3">
      <c r="B80" s="1"/>
      <c r="C80" s="34">
        <f>C71</f>
        <v>100</v>
      </c>
      <c r="D80" s="49">
        <f t="shared" si="7"/>
        <v>5</v>
      </c>
      <c r="E80" s="36"/>
      <c r="F80" s="36"/>
    </row>
    <row r="81" spans="2:6" x14ac:dyDescent="0.3">
      <c r="B81" s="1" t="s">
        <v>27</v>
      </c>
      <c r="C81" s="34">
        <f>C69</f>
        <v>110</v>
      </c>
      <c r="D81" s="49">
        <f t="shared" si="7"/>
        <v>15</v>
      </c>
      <c r="E81" s="54">
        <f>SUM(D80:D81)</f>
        <v>20</v>
      </c>
      <c r="F81" s="55">
        <v>1</v>
      </c>
    </row>
    <row r="82" spans="2:6" x14ac:dyDescent="0.3">
      <c r="B82" s="1" t="s">
        <v>21</v>
      </c>
      <c r="C82" s="35">
        <f>(C77+C81)/2</f>
        <v>95</v>
      </c>
      <c r="D82" s="43"/>
      <c r="E82" s="44"/>
      <c r="F82" s="45"/>
    </row>
    <row r="83" spans="2:6" ht="43.2" x14ac:dyDescent="0.3">
      <c r="B83" s="10" t="s">
        <v>25</v>
      </c>
      <c r="C83" s="30">
        <f>(F78*(C77+C78)+F81*(C80+C81))/(F78*2+F81*2)</f>
        <v>95</v>
      </c>
      <c r="D83" s="5"/>
      <c r="E83" s="1"/>
      <c r="F83" s="1"/>
    </row>
    <row r="84" spans="2:6" x14ac:dyDescent="0.3">
      <c r="D84" s="1"/>
      <c r="E84" s="1"/>
      <c r="F84" s="1"/>
    </row>
    <row r="85" spans="2:6" x14ac:dyDescent="0.3">
      <c r="B85" s="1" t="s">
        <v>28</v>
      </c>
      <c r="C85" s="1"/>
      <c r="D85" s="4"/>
      <c r="E85" s="1"/>
      <c r="F85" s="6">
        <f>AVERAGE(C77:C81)</f>
        <v>95</v>
      </c>
    </row>
    <row r="87" spans="2:6" x14ac:dyDescent="0.3">
      <c r="B87" t="s">
        <v>44</v>
      </c>
    </row>
    <row r="88" spans="2:6" ht="28.8" x14ac:dyDescent="0.3">
      <c r="B88" s="1"/>
      <c r="C88" s="58" t="s">
        <v>42</v>
      </c>
      <c r="D88" s="59" t="s">
        <v>22</v>
      </c>
      <c r="E88" s="59" t="s">
        <v>23</v>
      </c>
      <c r="F88" s="58" t="s">
        <v>24</v>
      </c>
    </row>
    <row r="89" spans="2:6" x14ac:dyDescent="0.3">
      <c r="B89" s="1" t="s">
        <v>26</v>
      </c>
      <c r="C89" s="34">
        <f>D68</f>
        <v>90</v>
      </c>
      <c r="D89" s="47">
        <f>C89-$C$94</f>
        <v>-10</v>
      </c>
      <c r="E89" s="56">
        <f>D89</f>
        <v>-10</v>
      </c>
      <c r="F89" s="57">
        <v>1</v>
      </c>
    </row>
    <row r="90" spans="2:6" x14ac:dyDescent="0.3">
      <c r="B90" s="1"/>
      <c r="C90" s="34">
        <f>D70</f>
        <v>100</v>
      </c>
      <c r="D90" s="42">
        <f>C90-$C$94</f>
        <v>0</v>
      </c>
    </row>
    <row r="91" spans="2:6" x14ac:dyDescent="0.3">
      <c r="B91" s="1"/>
      <c r="C91" s="34">
        <f>D71</f>
        <v>100</v>
      </c>
      <c r="D91" s="42">
        <f>C91-$C$94</f>
        <v>0</v>
      </c>
    </row>
    <row r="92" spans="2:6" x14ac:dyDescent="0.3">
      <c r="B92" s="1"/>
      <c r="C92" s="34">
        <f>D67</f>
        <v>105</v>
      </c>
      <c r="D92" s="53">
        <f>C92-$C$94</f>
        <v>5</v>
      </c>
      <c r="E92" s="36"/>
      <c r="F92" s="36"/>
    </row>
    <row r="93" spans="2:6" x14ac:dyDescent="0.3">
      <c r="B93" s="1" t="s">
        <v>27</v>
      </c>
      <c r="C93" s="34">
        <f>D69</f>
        <v>110</v>
      </c>
      <c r="D93" s="49">
        <f>C93-$C$94</f>
        <v>10</v>
      </c>
      <c r="E93" s="54">
        <f>SUM(D92:D93)</f>
        <v>15</v>
      </c>
      <c r="F93" s="55">
        <f>E93/-E89</f>
        <v>1.5</v>
      </c>
    </row>
    <row r="94" spans="2:6" x14ac:dyDescent="0.3">
      <c r="B94" s="1" t="s">
        <v>21</v>
      </c>
      <c r="C94" s="35">
        <f>(C89+C93)/2</f>
        <v>100</v>
      </c>
      <c r="D94" s="43"/>
      <c r="E94" s="44"/>
      <c r="F94" s="45"/>
    </row>
    <row r="95" spans="2:6" ht="43.2" x14ac:dyDescent="0.3">
      <c r="B95" s="10" t="s">
        <v>25</v>
      </c>
      <c r="C95" s="30">
        <f>(F89*C89+F93*(C92+C93))/(F89*1+F93*2)</f>
        <v>103.125</v>
      </c>
      <c r="D95" s="5"/>
      <c r="E95" s="1"/>
      <c r="F95" s="1"/>
    </row>
    <row r="97" spans="2:6" x14ac:dyDescent="0.3">
      <c r="B97" s="1" t="s">
        <v>28</v>
      </c>
      <c r="C97" s="1"/>
      <c r="D97" s="4"/>
      <c r="E97" s="1"/>
      <c r="F97" s="6">
        <f>AVERAGE(C89:C93)</f>
        <v>101</v>
      </c>
    </row>
    <row r="99" spans="2:6" x14ac:dyDescent="0.3">
      <c r="B99" t="s">
        <v>45</v>
      </c>
    </row>
    <row r="100" spans="2:6" ht="28.8" x14ac:dyDescent="0.3">
      <c r="B100" s="1"/>
      <c r="C100" s="58" t="s">
        <v>42</v>
      </c>
      <c r="D100" s="59" t="s">
        <v>22</v>
      </c>
      <c r="E100" s="59" t="s">
        <v>23</v>
      </c>
      <c r="F100" s="58" t="s">
        <v>24</v>
      </c>
    </row>
    <row r="101" spans="2:6" x14ac:dyDescent="0.3">
      <c r="B101" s="1" t="s">
        <v>26</v>
      </c>
      <c r="C101" s="34">
        <f>E68</f>
        <v>100</v>
      </c>
      <c r="D101" s="47">
        <f>C101-$C$106</f>
        <v>-10</v>
      </c>
      <c r="E101" s="56">
        <f>D101</f>
        <v>-10</v>
      </c>
      <c r="F101" s="57">
        <v>1</v>
      </c>
    </row>
    <row r="102" spans="2:6" x14ac:dyDescent="0.3">
      <c r="B102" s="1"/>
      <c r="C102" s="34">
        <f>E70</f>
        <v>110</v>
      </c>
      <c r="D102" s="42">
        <f>C102-$C$106</f>
        <v>0</v>
      </c>
    </row>
    <row r="103" spans="2:6" x14ac:dyDescent="0.3">
      <c r="B103" s="1"/>
      <c r="C103" s="34">
        <f>E67</f>
        <v>120</v>
      </c>
      <c r="D103" s="53">
        <f>C103-$C$106</f>
        <v>10</v>
      </c>
      <c r="E103" s="22"/>
      <c r="F103" s="22"/>
    </row>
    <row r="104" spans="2:6" x14ac:dyDescent="0.3">
      <c r="B104" s="1"/>
      <c r="C104" s="34">
        <f>E69</f>
        <v>120</v>
      </c>
      <c r="D104" s="53">
        <f>C104-$C$106</f>
        <v>10</v>
      </c>
      <c r="E104" s="36"/>
      <c r="F104" s="36"/>
    </row>
    <row r="105" spans="2:6" x14ac:dyDescent="0.3">
      <c r="B105" s="1" t="s">
        <v>27</v>
      </c>
      <c r="C105" s="34">
        <f>E71</f>
        <v>120</v>
      </c>
      <c r="D105" s="49">
        <f>C105-$C$106</f>
        <v>10</v>
      </c>
      <c r="E105" s="54">
        <f>SUM(D103:D105)</f>
        <v>30</v>
      </c>
      <c r="F105" s="55">
        <f>E105/-E101</f>
        <v>3</v>
      </c>
    </row>
    <row r="106" spans="2:6" x14ac:dyDescent="0.3">
      <c r="B106" s="1" t="s">
        <v>21</v>
      </c>
      <c r="C106" s="35">
        <f>(C101+C105)/2</f>
        <v>110</v>
      </c>
      <c r="D106" s="43"/>
      <c r="E106" s="44"/>
      <c r="F106" s="45"/>
    </row>
    <row r="107" spans="2:6" ht="43.2" x14ac:dyDescent="0.3">
      <c r="B107" s="10" t="s">
        <v>25</v>
      </c>
      <c r="C107" s="30">
        <f>(F101*C101+F105*(C103+C104+C105))/(F101*1+F105*3)</f>
        <v>118</v>
      </c>
      <c r="D107" s="5"/>
      <c r="E107" s="1"/>
      <c r="F107" s="1"/>
    </row>
    <row r="109" spans="2:6" x14ac:dyDescent="0.3">
      <c r="B109" s="1" t="s">
        <v>28</v>
      </c>
      <c r="C109" s="1"/>
      <c r="D109" s="4"/>
      <c r="E109" s="1"/>
      <c r="F109" s="6">
        <f>AVERAGE(C101:C105)</f>
        <v>114</v>
      </c>
    </row>
    <row r="111" spans="2:6" x14ac:dyDescent="0.3">
      <c r="B111" t="s">
        <v>46</v>
      </c>
    </row>
    <row r="112" spans="2:6" ht="28.8" x14ac:dyDescent="0.3">
      <c r="B112" s="1"/>
      <c r="C112" s="58" t="s">
        <v>42</v>
      </c>
      <c r="D112" s="59" t="s">
        <v>22</v>
      </c>
      <c r="E112" s="59" t="s">
        <v>23</v>
      </c>
      <c r="F112" s="58" t="s">
        <v>24</v>
      </c>
    </row>
    <row r="113" spans="2:6" x14ac:dyDescent="0.3">
      <c r="B113" s="1" t="s">
        <v>26</v>
      </c>
      <c r="C113" s="34">
        <f>F68</f>
        <v>100</v>
      </c>
      <c r="D113" s="47">
        <f>C113-$C$118</f>
        <v>-10</v>
      </c>
      <c r="E113" s="56">
        <f>D113</f>
        <v>-10</v>
      </c>
      <c r="F113" s="57">
        <v>1</v>
      </c>
    </row>
    <row r="114" spans="2:6" x14ac:dyDescent="0.3">
      <c r="B114" s="1"/>
      <c r="C114" s="34">
        <f>F67</f>
        <v>110</v>
      </c>
      <c r="D114" s="42">
        <f>C114-$C$118</f>
        <v>0</v>
      </c>
    </row>
    <row r="115" spans="2:6" x14ac:dyDescent="0.3">
      <c r="B115" s="1"/>
      <c r="C115" s="34">
        <f>F69</f>
        <v>110</v>
      </c>
      <c r="D115" s="42">
        <f>C115-$C$118</f>
        <v>0</v>
      </c>
      <c r="E115" s="22"/>
      <c r="F115" s="22"/>
    </row>
    <row r="116" spans="2:6" x14ac:dyDescent="0.3">
      <c r="B116" s="1"/>
      <c r="C116" s="34">
        <f>F71</f>
        <v>115</v>
      </c>
      <c r="D116" s="53">
        <f>C116-$C$118</f>
        <v>5</v>
      </c>
      <c r="E116" s="36"/>
      <c r="F116" s="36"/>
    </row>
    <row r="117" spans="2:6" x14ac:dyDescent="0.3">
      <c r="B117" s="1" t="s">
        <v>27</v>
      </c>
      <c r="C117" s="34">
        <f>F70</f>
        <v>120</v>
      </c>
      <c r="D117" s="49">
        <f>C117-$C$118</f>
        <v>10</v>
      </c>
      <c r="E117" s="54">
        <f>SUM(D116:D117)</f>
        <v>15</v>
      </c>
      <c r="F117" s="55">
        <f>E117/-E113</f>
        <v>1.5</v>
      </c>
    </row>
    <row r="118" spans="2:6" x14ac:dyDescent="0.3">
      <c r="B118" s="1" t="s">
        <v>21</v>
      </c>
      <c r="C118" s="35">
        <f>(C113+C117)/2</f>
        <v>110</v>
      </c>
      <c r="D118" s="43"/>
      <c r="E118" s="44"/>
      <c r="F118" s="45"/>
    </row>
    <row r="119" spans="2:6" ht="43.2" x14ac:dyDescent="0.3">
      <c r="B119" s="10" t="s">
        <v>25</v>
      </c>
      <c r="C119" s="30">
        <f>(F113*C113+F117*(C116+C117))/(F113*1+F117*2)</f>
        <v>113.125</v>
      </c>
      <c r="D119" s="5"/>
      <c r="E119" s="1"/>
      <c r="F119" s="1"/>
    </row>
    <row r="121" spans="2:6" x14ac:dyDescent="0.3">
      <c r="B121" s="1" t="s">
        <v>28</v>
      </c>
      <c r="C121" s="1"/>
      <c r="D121" s="4"/>
      <c r="E121" s="1"/>
      <c r="F121" s="6">
        <f>AVERAGE(C113:C117)</f>
        <v>111</v>
      </c>
    </row>
  </sheetData>
  <mergeCells count="5">
    <mergeCell ref="B4:I4"/>
    <mergeCell ref="E11:E12"/>
    <mergeCell ref="E15:E16"/>
    <mergeCell ref="E19:E20"/>
    <mergeCell ref="B5:I5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clan1</cp:lastModifiedBy>
  <dcterms:created xsi:type="dcterms:W3CDTF">2020-05-15T06:35:13Z</dcterms:created>
  <dcterms:modified xsi:type="dcterms:W3CDTF">2021-12-14T17:01:16Z</dcterms:modified>
</cp:coreProperties>
</file>